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filterPrivacy="1"/>
  <xr:revisionPtr revIDLastSave="0" documentId="13_ncr:1_{4742B9F4-6712-4206-973A-2F30337B068B}" xr6:coauthVersionLast="40" xr6:coauthVersionMax="40" xr10:uidLastSave="{00000000-0000-0000-0000-000000000000}"/>
  <bookViews>
    <workbookView xWindow="0" yWindow="0" windowWidth="22260" windowHeight="12648" activeTab="1" xr2:uid="{00000000-000D-0000-FFFF-FFFF00000000}"/>
  </bookViews>
  <sheets>
    <sheet name="Obra 1" sheetId="1" r:id="rId1"/>
    <sheet name="Obra 2" sheetId="2" r:id="rId2"/>
  </sheets>
  <externalReferences>
    <externalReference r:id="rId3"/>
  </externalReferences>
  <calcPr calcId="181029" iterate="1" iterateDelta="9.9999999999999995E-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2" l="1"/>
  <c r="H11" i="2"/>
  <c r="H10" i="2"/>
  <c r="H8" i="2"/>
  <c r="H6" i="2"/>
  <c r="H5" i="2"/>
  <c r="H14" i="1"/>
  <c r="H12" i="1"/>
  <c r="H10" i="1"/>
  <c r="K7" i="1"/>
  <c r="K9" i="1"/>
  <c r="M9" i="1" s="1"/>
  <c r="K5" i="1"/>
  <c r="L8" i="1" l="1"/>
  <c r="M8" i="1" s="1"/>
  <c r="G16" i="2" l="1"/>
  <c r="I16" i="2" s="1"/>
  <c r="G8" i="1"/>
  <c r="I8" i="1" s="1"/>
  <c r="G14" i="2"/>
  <c r="I14" i="2" s="1"/>
  <c r="G15" i="2"/>
  <c r="I15" i="2" s="1"/>
  <c r="G9" i="2"/>
  <c r="I9" i="2" s="1"/>
  <c r="G11" i="2"/>
  <c r="I11" i="2" s="1"/>
  <c r="G12" i="2"/>
  <c r="I12" i="2" s="1"/>
  <c r="G12" i="1"/>
  <c r="I12" i="1" s="1"/>
  <c r="G17" i="2"/>
  <c r="I17" i="2" s="1"/>
  <c r="G11" i="1" l="1"/>
  <c r="I11" i="1" s="1"/>
  <c r="G10" i="2"/>
  <c r="I10" i="2" s="1"/>
  <c r="G7" i="2"/>
  <c r="I7" i="2" s="1"/>
  <c r="G5" i="2"/>
  <c r="I5" i="2" s="1"/>
  <c r="G15" i="1"/>
  <c r="I15" i="1" s="1"/>
  <c r="G17" i="1"/>
  <c r="I17" i="1" s="1"/>
  <c r="G5" i="1"/>
  <c r="I5" i="1" s="1"/>
  <c r="G6" i="2"/>
  <c r="I6" i="2" s="1"/>
  <c r="G6" i="1"/>
  <c r="I6" i="1" s="1"/>
  <c r="G13" i="2"/>
  <c r="I13" i="2" s="1"/>
  <c r="G10" i="1"/>
  <c r="I10" i="1" s="1"/>
  <c r="G8" i="2"/>
  <c r="I8" i="2" s="1"/>
  <c r="G18" i="2"/>
  <c r="I18" i="2" s="1"/>
  <c r="G9" i="1"/>
  <c r="I9" i="1" s="1"/>
  <c r="G4" i="2"/>
  <c r="I4" i="2" s="1"/>
  <c r="G7" i="1"/>
  <c r="I7" i="1" s="1"/>
  <c r="G18" i="1"/>
  <c r="I18" i="1" s="1"/>
  <c r="G14" i="1" l="1"/>
  <c r="I14" i="1" s="1"/>
  <c r="I19" i="2"/>
  <c r="G4" i="1" l="1"/>
  <c r="I4" i="1" s="1"/>
  <c r="G13" i="1"/>
  <c r="I13" i="1" s="1"/>
  <c r="G16" i="1"/>
  <c r="I16" i="1" s="1"/>
  <c r="I19" i="1" l="1"/>
  <c r="G23" i="2" s="1"/>
</calcChain>
</file>

<file path=xl/sharedStrings.xml><?xml version="1.0" encoding="utf-8"?>
<sst xmlns="http://schemas.openxmlformats.org/spreadsheetml/2006/main" count="126" uniqueCount="64">
  <si>
    <t>OBRA: MEJORAMIENTO DE LA RED HIDRAULICA DE DISTRIBUCIÓN Y DESAGÜE</t>
  </si>
  <si>
    <t>1.</t>
  </si>
  <si>
    <t>Actividades preliminares</t>
  </si>
  <si>
    <t>1.1</t>
  </si>
  <si>
    <t>proteccion de arboles</t>
  </si>
  <si>
    <t>2.</t>
  </si>
  <si>
    <t>Demoliciones</t>
  </si>
  <si>
    <t>2.1</t>
  </si>
  <si>
    <t>Cortes</t>
  </si>
  <si>
    <t>2.2</t>
  </si>
  <si>
    <t>Fresado del asfalto</t>
  </si>
  <si>
    <t>2.3</t>
  </si>
  <si>
    <t>Demolición de piso exterior de concreto</t>
  </si>
  <si>
    <t>2.4</t>
  </si>
  <si>
    <t>Transporte mobiliario urbano</t>
  </si>
  <si>
    <t>3.</t>
  </si>
  <si>
    <t>Acondicionamiento del terreno</t>
  </si>
  <si>
    <t>3.1</t>
  </si>
  <si>
    <t>Descapote y limpieza del terreno con arbustos</t>
  </si>
  <si>
    <t>3.2</t>
  </si>
  <si>
    <t>Excavación de zanjas</t>
  </si>
  <si>
    <t>3.3</t>
  </si>
  <si>
    <t>Perfilado y refino de excavacion, con medio manuales</t>
  </si>
  <si>
    <t>3.4</t>
  </si>
  <si>
    <t>Transporte dentro de la obra</t>
  </si>
  <si>
    <t>3.5</t>
  </si>
  <si>
    <t>Relleno de zanjas</t>
  </si>
  <si>
    <t>3.6</t>
  </si>
  <si>
    <t>Extendido, perfilado y refino de tierras</t>
  </si>
  <si>
    <t>4.</t>
  </si>
  <si>
    <t>Instalaciones</t>
  </si>
  <si>
    <t>4.1</t>
  </si>
  <si>
    <t>Tuberia de PVC</t>
  </si>
  <si>
    <t>5.</t>
  </si>
  <si>
    <t>Urbanización interior del terreno</t>
  </si>
  <si>
    <t>5.1</t>
  </si>
  <si>
    <t>Pavimento de mezcla bituminosa continuo en caliente</t>
  </si>
  <si>
    <t>5.2</t>
  </si>
  <si>
    <t>Tepe</t>
  </si>
  <si>
    <t>6.</t>
  </si>
  <si>
    <t>Firmes y pisos urbanos</t>
  </si>
  <si>
    <t>6.1</t>
  </si>
  <si>
    <t>Piso continuo de concreto impreso</t>
  </si>
  <si>
    <t>Unidad</t>
  </si>
  <si>
    <t>Actividad</t>
  </si>
  <si>
    <t>Grupo</t>
  </si>
  <si>
    <t>Costo directo</t>
  </si>
  <si>
    <t>Cantidad</t>
  </si>
  <si>
    <t>Costo Total</t>
  </si>
  <si>
    <t>UD</t>
  </si>
  <si>
    <t>M</t>
  </si>
  <si>
    <t>M2</t>
  </si>
  <si>
    <t>M3</t>
  </si>
  <si>
    <t>OBRA: REDES HIDRAULICAS PARA EL TANQUE DE SUCCION Y TANQUE DE REGULACIÓN</t>
  </si>
  <si>
    <t>2.5</t>
  </si>
  <si>
    <t>2.6</t>
  </si>
  <si>
    <t>Valvula de corte 3"</t>
  </si>
  <si>
    <t>Valvula de corte 4"</t>
  </si>
  <si>
    <t>Valvula de retención 3"</t>
  </si>
  <si>
    <t>Valvula de retención 4"</t>
  </si>
  <si>
    <t>Caja de inspección</t>
  </si>
  <si>
    <t>3.7</t>
  </si>
  <si>
    <t>Hidrante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</si>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</sst>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_-;\-&quot;$&quot;* #,##0_-;_-&quot;$&quot;* &quot;-&quot;_-;_-@_-"/>
    <numFmt numFmtId="165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alisis%20de%20precios%20unitar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idades red de distribución"/>
      <sheetName val="1.1"/>
      <sheetName val="2.1"/>
      <sheetName val="2.2"/>
      <sheetName val="2.3"/>
      <sheetName val="2.4"/>
      <sheetName val="3.1"/>
      <sheetName val="3.2"/>
      <sheetName val="3.3"/>
      <sheetName val="3.4"/>
      <sheetName val="3.5"/>
      <sheetName val="3.6"/>
      <sheetName val="4.1"/>
      <sheetName val="5.1"/>
      <sheetName val="5.2"/>
      <sheetName val="6.1"/>
      <sheetName val="actividades red de tanques"/>
      <sheetName val="1.1 (2)"/>
      <sheetName val="2.1 (2)"/>
      <sheetName val="2.2 (2)"/>
      <sheetName val="2.3 (2)"/>
      <sheetName val="2.4 (2)"/>
      <sheetName val="2.5 (2)"/>
      <sheetName val="2.6 (2)"/>
      <sheetName val="3.1 (2)"/>
      <sheetName val="3.2 (2)"/>
      <sheetName val="3.3 (2)"/>
      <sheetName val="3.4 (2)"/>
      <sheetName val="3.5 (2)"/>
      <sheetName val="3.6 (2)"/>
      <sheetName val="3.7 (2)"/>
      <sheetName val="4.1 (2)"/>
    </sheetNames>
    <sheetDataSet>
      <sheetData sheetId="0"/>
      <sheetData sheetId="1">
        <row r="20">
          <cell r="F20">
            <v>109681.76</v>
          </cell>
        </row>
      </sheetData>
      <sheetData sheetId="2">
        <row r="18">
          <cell r="F18">
            <v>5481.06</v>
          </cell>
        </row>
      </sheetData>
      <sheetData sheetId="3">
        <row r="20">
          <cell r="F20">
            <v>15801.2</v>
          </cell>
        </row>
      </sheetData>
      <sheetData sheetId="4">
        <row r="19">
          <cell r="F19">
            <v>33763.879999999997</v>
          </cell>
        </row>
      </sheetData>
      <sheetData sheetId="5">
        <row r="18">
          <cell r="F18">
            <v>13813.32</v>
          </cell>
        </row>
      </sheetData>
      <sheetData sheetId="6">
        <row r="19">
          <cell r="F19">
            <v>2338.88</v>
          </cell>
        </row>
      </sheetData>
      <sheetData sheetId="7">
        <row r="23">
          <cell r="F23">
            <v>61320.44</v>
          </cell>
        </row>
      </sheetData>
      <sheetData sheetId="8">
        <row r="15">
          <cell r="F15">
            <v>4103.3500000000004</v>
          </cell>
        </row>
      </sheetData>
      <sheetData sheetId="9">
        <row r="15">
          <cell r="F15">
            <v>1754</v>
          </cell>
        </row>
      </sheetData>
      <sheetData sheetId="10">
        <row r="21">
          <cell r="F21">
            <v>10978.42</v>
          </cell>
        </row>
      </sheetData>
      <sheetData sheetId="11">
        <row r="18">
          <cell r="F18">
            <v>1447.85</v>
          </cell>
        </row>
      </sheetData>
      <sheetData sheetId="12">
        <row r="23">
          <cell r="F23">
            <v>13019.7</v>
          </cell>
        </row>
      </sheetData>
      <sheetData sheetId="13">
        <row r="24">
          <cell r="F24">
            <v>15018.61</v>
          </cell>
        </row>
      </sheetData>
      <sheetData sheetId="14">
        <row r="27">
          <cell r="F27">
            <v>24654.51</v>
          </cell>
        </row>
      </sheetData>
      <sheetData sheetId="15">
        <row r="31">
          <cell r="F31">
            <v>52489.03</v>
          </cell>
        </row>
      </sheetData>
      <sheetData sheetId="16"/>
      <sheetData sheetId="17">
        <row r="20">
          <cell r="F20">
            <v>109681.76</v>
          </cell>
        </row>
      </sheetData>
      <sheetData sheetId="18">
        <row r="19">
          <cell r="F19">
            <v>2338.88</v>
          </cell>
        </row>
      </sheetData>
      <sheetData sheetId="19">
        <row r="23">
          <cell r="F23">
            <v>61320.44</v>
          </cell>
        </row>
      </sheetData>
      <sheetData sheetId="20">
        <row r="15">
          <cell r="F15">
            <v>4103.3500000000004</v>
          </cell>
        </row>
      </sheetData>
      <sheetData sheetId="21">
        <row r="15">
          <cell r="F15">
            <v>1754</v>
          </cell>
        </row>
      </sheetData>
      <sheetData sheetId="22">
        <row r="21">
          <cell r="F21">
            <v>10978.42</v>
          </cell>
        </row>
      </sheetData>
      <sheetData sheetId="23">
        <row r="18">
          <cell r="F18">
            <v>1447.85</v>
          </cell>
        </row>
      </sheetData>
      <sheetData sheetId="24">
        <row r="23">
          <cell r="F23">
            <v>13019.7</v>
          </cell>
        </row>
      </sheetData>
      <sheetData sheetId="25">
        <row r="20">
          <cell r="F20">
            <v>256874.65</v>
          </cell>
        </row>
      </sheetData>
      <sheetData sheetId="26">
        <row r="20">
          <cell r="F20">
            <v>411720.79</v>
          </cell>
        </row>
      </sheetData>
      <sheetData sheetId="27">
        <row r="20">
          <cell r="F20">
            <v>143676.48000000001</v>
          </cell>
        </row>
      </sheetData>
      <sheetData sheetId="28">
        <row r="20">
          <cell r="F20">
            <v>256904.81</v>
          </cell>
        </row>
      </sheetData>
      <sheetData sheetId="29">
        <row r="30">
          <cell r="F30">
            <v>347074.51</v>
          </cell>
        </row>
      </sheetData>
      <sheetData sheetId="30">
        <row r="19">
          <cell r="F19">
            <v>5144350.1399999997</v>
          </cell>
        </row>
      </sheetData>
      <sheetData sheetId="31">
        <row r="27">
          <cell r="F27">
            <v>24654.51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9"/>
  <sheetViews>
    <sheetView workbookViewId="0">
      <selection activeCell="B2" sqref="B2:I19"/>
    </sheetView>
  </sheetViews>
  <sheetFormatPr baseColWidth="10" defaultColWidth="9.109375" defaultRowHeight="14.4" x14ac:dyDescent="0.3"/>
  <cols>
    <col min="1" max="1" width="9.109375" style="1"/>
    <col min="2" max="2" width="5.6640625" style="1" customWidth="1"/>
    <col min="3" max="3" width="30.44140625" style="1" bestFit="1" customWidth="1"/>
    <col min="4" max="4" width="5.6640625" style="1" customWidth="1"/>
    <col min="5" max="5" width="49.88671875" style="1" bestFit="1" customWidth="1"/>
    <col min="6" max="6" width="7.44140625" style="1" bestFit="1" customWidth="1"/>
    <col min="7" max="7" width="12.6640625" style="1" bestFit="1" customWidth="1"/>
    <col min="8" max="8" width="8.88671875" style="1" bestFit="1" customWidth="1"/>
    <col min="9" max="9" width="13.44140625" style="1" bestFit="1" customWidth="1"/>
    <col min="10" max="16384" width="9.109375" style="1"/>
  </cols>
  <sheetData>
    <row r="2" spans="2:13" x14ac:dyDescent="0.3">
      <c r="B2" s="7" t="s">
        <v>0</v>
      </c>
      <c r="C2" s="7"/>
      <c r="D2" s="7"/>
      <c r="E2" s="7"/>
      <c r="F2" s="7"/>
      <c r="G2" s="7"/>
      <c r="H2" s="7"/>
      <c r="I2" s="7"/>
    </row>
    <row r="3" spans="2:13" x14ac:dyDescent="0.3">
      <c r="B3" s="7" t="s">
        <v>45</v>
      </c>
      <c r="C3" s="7"/>
      <c r="D3" s="7" t="s">
        <v>44</v>
      </c>
      <c r="E3" s="7"/>
      <c r="F3" s="3" t="s">
        <v>43</v>
      </c>
      <c r="G3" s="3" t="s">
        <v>46</v>
      </c>
      <c r="H3" s="3" t="s">
        <v>47</v>
      </c>
      <c r="I3" s="3" t="s">
        <v>48</v>
      </c>
    </row>
    <row r="4" spans="2:13" x14ac:dyDescent="0.3">
      <c r="B4" s="2" t="s">
        <v>1</v>
      </c>
      <c r="C4" s="2" t="s">
        <v>2</v>
      </c>
      <c r="D4" s="2" t="s">
        <v>3</v>
      </c>
      <c r="E4" s="2" t="s">
        <v>4</v>
      </c>
      <c r="F4" s="2" t="s">
        <v>49</v>
      </c>
      <c r="G4" s="4">
        <f ca="1">'[1]1.1'!$F$20</f>
        <v>109681.76</v>
      </c>
      <c r="H4" s="2">
        <v>3</v>
      </c>
      <c r="I4" s="4">
        <f ca="1">G4*H4</f>
        <v>329045.27999999997</v>
      </c>
    </row>
    <row r="5" spans="2:13" x14ac:dyDescent="0.3">
      <c r="B5" s="9" t="s">
        <v>5</v>
      </c>
      <c r="C5" s="9" t="s">
        <v>6</v>
      </c>
      <c r="D5" s="2" t="s">
        <v>7</v>
      </c>
      <c r="E5" s="2" t="s">
        <v>8</v>
      </c>
      <c r="F5" s="2" t="s">
        <v>50</v>
      </c>
      <c r="G5" s="4">
        <f ca="1">'[1]2.1'!$F$18</f>
        <v>5481.06</v>
      </c>
      <c r="H5" s="2">
        <v>61.279000000000003</v>
      </c>
      <c r="I5" s="4">
        <f t="shared" ref="I5:I18" ca="1" si="0">G5*H5</f>
        <v>335873.87574000005</v>
      </c>
      <c r="K5" s="1">
        <f>7.085+10.174+7+7+6.01+6+6.01+6+6</f>
        <v>61.278999999999996</v>
      </c>
    </row>
    <row r="6" spans="2:13" x14ac:dyDescent="0.3">
      <c r="B6" s="9"/>
      <c r="C6" s="9"/>
      <c r="D6" s="2" t="s">
        <v>9</v>
      </c>
      <c r="E6" s="2" t="s">
        <v>10</v>
      </c>
      <c r="F6" s="2" t="s">
        <v>51</v>
      </c>
      <c r="G6" s="4">
        <f ca="1">'[1]2.2'!$F$20</f>
        <v>15801.2</v>
      </c>
      <c r="H6" s="2">
        <v>61.279000000000003</v>
      </c>
      <c r="I6" s="4">
        <f t="shared" ca="1" si="0"/>
        <v>968281.73480000009</v>
      </c>
    </row>
    <row r="7" spans="2:13" x14ac:dyDescent="0.3">
      <c r="B7" s="9"/>
      <c r="C7" s="9"/>
      <c r="D7" s="2" t="s">
        <v>11</v>
      </c>
      <c r="E7" s="2" t="s">
        <v>12</v>
      </c>
      <c r="F7" s="2" t="s">
        <v>51</v>
      </c>
      <c r="G7" s="4">
        <f ca="1">'[1]2.3'!$F$19</f>
        <v>33763.879999999997</v>
      </c>
      <c r="H7" s="2">
        <v>418.37200000000001</v>
      </c>
      <c r="I7" s="4">
        <f t="shared" ca="1" si="0"/>
        <v>14125862.00336</v>
      </c>
      <c r="K7" s="1">
        <f>1+21.4+28.1+67+28.1+28.6+65+66.5+28.1+7.564+47.908+29.1</f>
        <v>418.37200000000007</v>
      </c>
    </row>
    <row r="8" spans="2:13" x14ac:dyDescent="0.3">
      <c r="B8" s="9"/>
      <c r="C8" s="9"/>
      <c r="D8" s="2" t="s">
        <v>13</v>
      </c>
      <c r="E8" s="2" t="s">
        <v>14</v>
      </c>
      <c r="F8" s="2" t="s">
        <v>52</v>
      </c>
      <c r="G8" s="4">
        <f ca="1">'[1]2.4'!$F$18</f>
        <v>13813.32</v>
      </c>
      <c r="H8" s="6">
        <v>0.56000000000000005</v>
      </c>
      <c r="I8" s="4">
        <f t="shared" ca="1" si="0"/>
        <v>7735.4592000000002</v>
      </c>
      <c r="K8" s="1">
        <v>486.60199999999998</v>
      </c>
      <c r="L8" s="1">
        <f>(PI()*(0.0381^2))/4</f>
        <v>1.1400918279693699E-3</v>
      </c>
      <c r="M8" s="1">
        <f>K8*L8</f>
        <v>0.55477096367355128</v>
      </c>
    </row>
    <row r="9" spans="2:13" x14ac:dyDescent="0.3">
      <c r="B9" s="9" t="s">
        <v>15</v>
      </c>
      <c r="C9" s="9" t="s">
        <v>16</v>
      </c>
      <c r="D9" s="2" t="s">
        <v>17</v>
      </c>
      <c r="E9" s="2" t="s">
        <v>18</v>
      </c>
      <c r="F9" s="2" t="s">
        <v>51</v>
      </c>
      <c r="G9" s="4">
        <f ca="1">'[1]3.1'!$F$19</f>
        <v>2338.88</v>
      </c>
      <c r="H9" s="6">
        <v>213.84</v>
      </c>
      <c r="I9" s="4">
        <f t="shared" ca="1" si="0"/>
        <v>500146.09920000006</v>
      </c>
      <c r="K9" s="1">
        <f>151.576+8.074+18.58+14.21+21.4</f>
        <v>213.84000000000003</v>
      </c>
      <c r="M9" s="1">
        <f>K9</f>
        <v>213.84000000000003</v>
      </c>
    </row>
    <row r="10" spans="2:13" x14ac:dyDescent="0.3">
      <c r="B10" s="9"/>
      <c r="C10" s="9"/>
      <c r="D10" s="2" t="s">
        <v>19</v>
      </c>
      <c r="E10" s="2" t="s">
        <v>20</v>
      </c>
      <c r="F10" s="2" t="s">
        <v>52</v>
      </c>
      <c r="G10" s="4">
        <f ca="1">'[1]3.2'!$F$23</f>
        <v>61320.44</v>
      </c>
      <c r="H10" s="2">
        <f>61.279+213.84+418.372</f>
        <v>693.49099999999999</v>
      </c>
      <c r="I10" s="4">
        <f t="shared" ca="1" si="0"/>
        <v>42525173.256039999</v>
      </c>
    </row>
    <row r="11" spans="2:13" x14ac:dyDescent="0.3">
      <c r="B11" s="9"/>
      <c r="C11" s="9"/>
      <c r="D11" s="2" t="s">
        <v>21</v>
      </c>
      <c r="E11" s="2" t="s">
        <v>22</v>
      </c>
      <c r="F11" s="2" t="s">
        <v>52</v>
      </c>
      <c r="G11" s="4">
        <f ca="1">'[1]3.3'!$F$15</f>
        <v>4103.3500000000004</v>
      </c>
      <c r="H11" s="2">
        <v>693.49099999999999</v>
      </c>
      <c r="I11" s="4">
        <f t="shared" ca="1" si="0"/>
        <v>2845636.2948500002</v>
      </c>
    </row>
    <row r="12" spans="2:13" x14ac:dyDescent="0.3">
      <c r="B12" s="9"/>
      <c r="C12" s="9"/>
      <c r="D12" s="2" t="s">
        <v>23</v>
      </c>
      <c r="E12" s="2" t="s">
        <v>24</v>
      </c>
      <c r="F12" s="2" t="s">
        <v>52</v>
      </c>
      <c r="G12" s="4">
        <f ca="1">'[1]3.4'!$F$15</f>
        <v>1754</v>
      </c>
      <c r="H12" s="6">
        <f>H11*0.2</f>
        <v>138.69820000000001</v>
      </c>
      <c r="I12" s="4">
        <f t="shared" ca="1" si="0"/>
        <v>243276.64280000003</v>
      </c>
    </row>
    <row r="13" spans="2:13" x14ac:dyDescent="0.3">
      <c r="B13" s="9"/>
      <c r="C13" s="9"/>
      <c r="D13" s="2" t="s">
        <v>25</v>
      </c>
      <c r="E13" s="2" t="s">
        <v>26</v>
      </c>
      <c r="F13" s="2" t="s">
        <v>52</v>
      </c>
      <c r="G13" s="4">
        <f ca="1">'[1]3.5'!$F$21</f>
        <v>10978.42</v>
      </c>
      <c r="H13" s="2">
        <v>693.49099999999999</v>
      </c>
      <c r="I13" s="4">
        <f t="shared" ca="1" si="0"/>
        <v>7613435.4642199995</v>
      </c>
    </row>
    <row r="14" spans="2:13" x14ac:dyDescent="0.3">
      <c r="B14" s="9"/>
      <c r="C14" s="9"/>
      <c r="D14" s="2" t="s">
        <v>27</v>
      </c>
      <c r="E14" s="2" t="s">
        <v>28</v>
      </c>
      <c r="F14" s="2" t="s">
        <v>51</v>
      </c>
      <c r="G14" s="4">
        <f ca="1">'[1]3.6'!$F$18</f>
        <v>1447.85</v>
      </c>
      <c r="H14" s="2">
        <f>61.279+418.372+213.84</f>
        <v>693.49099999999999</v>
      </c>
      <c r="I14" s="4">
        <f t="shared" ca="1" si="0"/>
        <v>1004070.9443499999</v>
      </c>
    </row>
    <row r="15" spans="2:13" x14ac:dyDescent="0.3">
      <c r="B15" s="2" t="s">
        <v>29</v>
      </c>
      <c r="C15" s="2" t="s">
        <v>30</v>
      </c>
      <c r="D15" s="2" t="s">
        <v>31</v>
      </c>
      <c r="E15" s="2" t="s">
        <v>32</v>
      </c>
      <c r="F15" s="2" t="s">
        <v>50</v>
      </c>
      <c r="G15" s="4">
        <f ca="1">'[1]4.1'!$F$23</f>
        <v>13019.7</v>
      </c>
      <c r="H15" s="2">
        <v>693.49099999999999</v>
      </c>
      <c r="I15" s="4">
        <f t="shared" ca="1" si="0"/>
        <v>9029044.7727000006</v>
      </c>
    </row>
    <row r="16" spans="2:13" x14ac:dyDescent="0.3">
      <c r="B16" s="9" t="s">
        <v>33</v>
      </c>
      <c r="C16" s="9" t="s">
        <v>34</v>
      </c>
      <c r="D16" s="2" t="s">
        <v>35</v>
      </c>
      <c r="E16" s="2" t="s">
        <v>36</v>
      </c>
      <c r="F16" s="2" t="s">
        <v>51</v>
      </c>
      <c r="G16" s="4">
        <f ca="1">'[1]5.1'!$F$24</f>
        <v>15018.61</v>
      </c>
      <c r="H16" s="2">
        <v>61.279000000000003</v>
      </c>
      <c r="I16" s="4">
        <f t="shared" ca="1" si="0"/>
        <v>920325.40219000005</v>
      </c>
    </row>
    <row r="17" spans="2:9" x14ac:dyDescent="0.3">
      <c r="B17" s="9"/>
      <c r="C17" s="9"/>
      <c r="D17" s="2" t="s">
        <v>37</v>
      </c>
      <c r="E17" s="2" t="s">
        <v>38</v>
      </c>
      <c r="F17" s="2" t="s">
        <v>51</v>
      </c>
      <c r="G17" s="4">
        <f ca="1">'[1]5.2'!$F$27</f>
        <v>24654.51</v>
      </c>
      <c r="H17" s="2">
        <v>213.84</v>
      </c>
      <c r="I17" s="4">
        <f t="shared" ca="1" si="0"/>
        <v>5272120.4183999998</v>
      </c>
    </row>
    <row r="18" spans="2:9" x14ac:dyDescent="0.3">
      <c r="B18" s="2" t="s">
        <v>39</v>
      </c>
      <c r="C18" s="2" t="s">
        <v>40</v>
      </c>
      <c r="D18" s="2" t="s">
        <v>41</v>
      </c>
      <c r="E18" s="2" t="s">
        <v>42</v>
      </c>
      <c r="F18" s="2" t="s">
        <v>51</v>
      </c>
      <c r="G18" s="4">
        <f ca="1">'[1]6.1'!$F$31</f>
        <v>52489.03</v>
      </c>
      <c r="H18" s="2">
        <v>418.37200000000001</v>
      </c>
      <c r="I18" s="4">
        <f t="shared" ca="1" si="0"/>
        <v>21959940.45916</v>
      </c>
    </row>
    <row r="19" spans="2:9" x14ac:dyDescent="0.3">
      <c r="B19" s="8" t="s">
        <v>63</v>
      </c>
      <c r="C19" s="8"/>
      <c r="D19" s="8"/>
      <c r="E19" s="8"/>
      <c r="F19" s="8"/>
      <c r="G19" s="8"/>
      <c r="H19" s="8"/>
      <c r="I19" s="5">
        <f ca="1">SUM(I4:I18)</f>
        <v>107679968.10701001</v>
      </c>
    </row>
  </sheetData>
  <mergeCells count="10">
    <mergeCell ref="B3:C3"/>
    <mergeCell ref="D3:E3"/>
    <mergeCell ref="B2:I2"/>
    <mergeCell ref="B19:H19"/>
    <mergeCell ref="B5:B8"/>
    <mergeCell ref="C5:C8"/>
    <mergeCell ref="B9:B14"/>
    <mergeCell ref="C9:C14"/>
    <mergeCell ref="B16:B17"/>
    <mergeCell ref="C16:C1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23"/>
  <sheetViews>
    <sheetView tabSelected="1" workbookViewId="0">
      <selection activeCell="G23" sqref="G23"/>
    </sheetView>
  </sheetViews>
  <sheetFormatPr baseColWidth="10" defaultColWidth="11.44140625" defaultRowHeight="14.4" x14ac:dyDescent="0.3"/>
  <cols>
    <col min="1" max="1" width="11.44140625" style="1"/>
    <col min="2" max="2" width="5.6640625" style="1" customWidth="1"/>
    <col min="3" max="3" width="30.44140625" style="1" bestFit="1" customWidth="1"/>
    <col min="4" max="4" width="5.6640625" style="1" customWidth="1"/>
    <col min="5" max="5" width="49.88671875" style="1" bestFit="1" customWidth="1"/>
    <col min="6" max="6" width="7.44140625" style="1" bestFit="1" customWidth="1"/>
    <col min="7" max="7" width="13.21875" style="1" bestFit="1" customWidth="1"/>
    <col min="8" max="8" width="8.88671875" style="1" bestFit="1" customWidth="1"/>
    <col min="9" max="9" width="12.5546875" style="1" bestFit="1" customWidth="1"/>
    <col min="10" max="16384" width="11.44140625" style="1"/>
  </cols>
  <sheetData>
    <row r="2" spans="2:9" x14ac:dyDescent="0.3">
      <c r="B2" s="7" t="s">
        <v>53</v>
      </c>
      <c r="C2" s="7"/>
      <c r="D2" s="7"/>
      <c r="E2" s="7"/>
      <c r="F2" s="7"/>
      <c r="G2" s="7"/>
      <c r="H2" s="7"/>
      <c r="I2" s="7"/>
    </row>
    <row r="3" spans="2:9" x14ac:dyDescent="0.3">
      <c r="B3" s="7" t="s">
        <v>45</v>
      </c>
      <c r="C3" s="7"/>
      <c r="D3" s="7" t="s">
        <v>44</v>
      </c>
      <c r="E3" s="7"/>
      <c r="F3" s="3" t="s">
        <v>43</v>
      </c>
      <c r="G3" s="3" t="s">
        <v>46</v>
      </c>
      <c r="H3" s="3" t="s">
        <v>47</v>
      </c>
      <c r="I3" s="3" t="s">
        <v>48</v>
      </c>
    </row>
    <row r="4" spans="2:9" x14ac:dyDescent="0.3">
      <c r="B4" s="2" t="s">
        <v>1</v>
      </c>
      <c r="C4" s="2" t="s">
        <v>2</v>
      </c>
      <c r="D4" s="2" t="s">
        <v>3</v>
      </c>
      <c r="E4" s="2" t="s">
        <v>4</v>
      </c>
      <c r="F4" s="2" t="s">
        <v>49</v>
      </c>
      <c r="G4" s="4">
        <f ca="1">'[1]1.1 (2)'!$F$20</f>
        <v>109681.76</v>
      </c>
      <c r="H4" s="2">
        <v>2</v>
      </c>
      <c r="I4" s="4">
        <f ca="1">G4*H4</f>
        <v>219363.52</v>
      </c>
    </row>
    <row r="5" spans="2:9" x14ac:dyDescent="0.3">
      <c r="B5" s="9" t="s">
        <v>5</v>
      </c>
      <c r="C5" s="9" t="s">
        <v>16</v>
      </c>
      <c r="D5" s="2" t="s">
        <v>7</v>
      </c>
      <c r="E5" s="2" t="s">
        <v>18</v>
      </c>
      <c r="F5" s="2" t="s">
        <v>51</v>
      </c>
      <c r="G5" s="4">
        <f ca="1">'[1]2.1 (2)'!$F$19</f>
        <v>2338.88</v>
      </c>
      <c r="H5" s="6">
        <f>(70.42)+(64)+((1.55+1.001+4.3+9.699+3.664+16.876+6.745+6.745+2))</f>
        <v>187</v>
      </c>
      <c r="I5" s="4">
        <f t="shared" ref="I5:I18" ca="1" si="0">G5*H5</f>
        <v>437370.56</v>
      </c>
    </row>
    <row r="6" spans="2:9" x14ac:dyDescent="0.3">
      <c r="B6" s="9"/>
      <c r="C6" s="9"/>
      <c r="D6" s="2" t="s">
        <v>9</v>
      </c>
      <c r="E6" s="2" t="s">
        <v>20</v>
      </c>
      <c r="F6" s="2" t="s">
        <v>52</v>
      </c>
      <c r="G6" s="4">
        <f ca="1">'[1]2.2 (2)'!$F$23</f>
        <v>61320.44</v>
      </c>
      <c r="H6" s="6">
        <f>(70.42*2)+(64*2)+((1.55+1.001+4.3+9.699+3.664+16.876+6.745+6.745+2)*1)</f>
        <v>321.42</v>
      </c>
      <c r="I6" s="4">
        <f t="shared" ca="1" si="0"/>
        <v>19709615.824800003</v>
      </c>
    </row>
    <row r="7" spans="2:9" x14ac:dyDescent="0.3">
      <c r="B7" s="9"/>
      <c r="C7" s="9"/>
      <c r="D7" s="2" t="s">
        <v>11</v>
      </c>
      <c r="E7" s="2" t="s">
        <v>22</v>
      </c>
      <c r="F7" s="2" t="s">
        <v>52</v>
      </c>
      <c r="G7" s="4">
        <f ca="1">'[1]2.3 (2)'!$F$15</f>
        <v>4103.3500000000004</v>
      </c>
      <c r="H7" s="6">
        <v>321.42</v>
      </c>
      <c r="I7" s="4">
        <f t="shared" ca="1" si="0"/>
        <v>1318898.7570000002</v>
      </c>
    </row>
    <row r="8" spans="2:9" x14ac:dyDescent="0.3">
      <c r="B8" s="9"/>
      <c r="C8" s="9"/>
      <c r="D8" s="2" t="s">
        <v>13</v>
      </c>
      <c r="E8" s="2" t="s">
        <v>24</v>
      </c>
      <c r="F8" s="2" t="s">
        <v>52</v>
      </c>
      <c r="G8" s="4">
        <f ca="1">'[1]2.4 (2)'!$F$15</f>
        <v>1754</v>
      </c>
      <c r="H8" s="2">
        <f>H7*0.2</f>
        <v>64.284000000000006</v>
      </c>
      <c r="I8" s="4">
        <f t="shared" ca="1" si="0"/>
        <v>112754.13600000001</v>
      </c>
    </row>
    <row r="9" spans="2:9" x14ac:dyDescent="0.3">
      <c r="B9" s="9"/>
      <c r="C9" s="9"/>
      <c r="D9" s="2" t="s">
        <v>54</v>
      </c>
      <c r="E9" s="2" t="s">
        <v>26</v>
      </c>
      <c r="F9" s="2" t="s">
        <v>52</v>
      </c>
      <c r="G9" s="4">
        <f ca="1">'[1]2.5 (2)'!$F$21</f>
        <v>10978.42</v>
      </c>
      <c r="H9" s="6">
        <v>321.42</v>
      </c>
      <c r="I9" s="4">
        <f t="shared" ca="1" si="0"/>
        <v>3528683.7564000003</v>
      </c>
    </row>
    <row r="10" spans="2:9" x14ac:dyDescent="0.3">
      <c r="B10" s="9"/>
      <c r="C10" s="9"/>
      <c r="D10" s="2" t="s">
        <v>55</v>
      </c>
      <c r="E10" s="2" t="s">
        <v>28</v>
      </c>
      <c r="F10" s="2" t="s">
        <v>51</v>
      </c>
      <c r="G10" s="4">
        <f ca="1">'[1]2.6 (2)'!$F$18</f>
        <v>1447.85</v>
      </c>
      <c r="H10" s="6">
        <f>((1.55+1.001+4.3+9.699+3.664+16.876+6.745+6.745+2))</f>
        <v>52.58</v>
      </c>
      <c r="I10" s="4">
        <f t="shared" ca="1" si="0"/>
        <v>76127.952999999994</v>
      </c>
    </row>
    <row r="11" spans="2:9" x14ac:dyDescent="0.3">
      <c r="B11" s="9" t="s">
        <v>15</v>
      </c>
      <c r="C11" s="9" t="s">
        <v>30</v>
      </c>
      <c r="D11" s="2" t="s">
        <v>17</v>
      </c>
      <c r="E11" s="2" t="s">
        <v>32</v>
      </c>
      <c r="F11" s="2" t="s">
        <v>50</v>
      </c>
      <c r="G11" s="4">
        <f ca="1">'[1]3.1 (2)'!$F$23</f>
        <v>13019.7</v>
      </c>
      <c r="H11" s="6">
        <f>((1.55+1.001+4.3+9.699+3.664+16.876+6.745+6.745+2+(7.1812*2)+(10.0305*2)+(26.0519)+(32.0396)))</f>
        <v>145.0949</v>
      </c>
      <c r="I11" s="4">
        <f t="shared" ca="1" si="0"/>
        <v>1889092.06953</v>
      </c>
    </row>
    <row r="12" spans="2:9" x14ac:dyDescent="0.3">
      <c r="B12" s="9"/>
      <c r="C12" s="9"/>
      <c r="D12" s="2" t="s">
        <v>19</v>
      </c>
      <c r="E12" s="2" t="s">
        <v>56</v>
      </c>
      <c r="F12" s="2" t="s">
        <v>49</v>
      </c>
      <c r="G12" s="4">
        <f ca="1">'[1]3.2 (2)'!$F$20</f>
        <v>256874.65</v>
      </c>
      <c r="H12" s="2">
        <v>9</v>
      </c>
      <c r="I12" s="4">
        <f t="shared" ca="1" si="0"/>
        <v>2311871.85</v>
      </c>
    </row>
    <row r="13" spans="2:9" x14ac:dyDescent="0.3">
      <c r="B13" s="9"/>
      <c r="C13" s="9"/>
      <c r="D13" s="2" t="s">
        <v>21</v>
      </c>
      <c r="E13" s="2" t="s">
        <v>57</v>
      </c>
      <c r="F13" s="2" t="s">
        <v>49</v>
      </c>
      <c r="G13" s="4">
        <f ca="1">'[1]3.3 (2)'!$F$20</f>
        <v>411720.79</v>
      </c>
      <c r="H13" s="2">
        <v>4</v>
      </c>
      <c r="I13" s="4">
        <f t="shared" ca="1" si="0"/>
        <v>1646883.16</v>
      </c>
    </row>
    <row r="14" spans="2:9" x14ac:dyDescent="0.3">
      <c r="B14" s="9"/>
      <c r="C14" s="9"/>
      <c r="D14" s="2" t="s">
        <v>23</v>
      </c>
      <c r="E14" s="2" t="s">
        <v>58</v>
      </c>
      <c r="F14" s="2" t="s">
        <v>49</v>
      </c>
      <c r="G14" s="4">
        <f ca="1">'[1]3.4 (2)'!$F$20</f>
        <v>143676.48000000001</v>
      </c>
      <c r="H14" s="2">
        <v>4</v>
      </c>
      <c r="I14" s="4">
        <f t="shared" ca="1" si="0"/>
        <v>574705.92000000004</v>
      </c>
    </row>
    <row r="15" spans="2:9" x14ac:dyDescent="0.3">
      <c r="B15" s="9"/>
      <c r="C15" s="9"/>
      <c r="D15" s="2" t="s">
        <v>25</v>
      </c>
      <c r="E15" s="2" t="s">
        <v>59</v>
      </c>
      <c r="F15" s="2" t="s">
        <v>49</v>
      </c>
      <c r="G15" s="4">
        <f ca="1">'[1]3.5 (2)'!$F$20</f>
        <v>256904.81</v>
      </c>
      <c r="H15" s="2">
        <v>2</v>
      </c>
      <c r="I15" s="4">
        <f t="shared" ca="1" si="0"/>
        <v>513809.62</v>
      </c>
    </row>
    <row r="16" spans="2:9" x14ac:dyDescent="0.3">
      <c r="B16" s="9"/>
      <c r="C16" s="9"/>
      <c r="D16" s="2" t="s">
        <v>27</v>
      </c>
      <c r="E16" s="2" t="s">
        <v>60</v>
      </c>
      <c r="F16" s="2" t="s">
        <v>49</v>
      </c>
      <c r="G16" s="4">
        <f ca="1">'[1]3.6 (2)'!$F$30</f>
        <v>347074.51</v>
      </c>
      <c r="H16" s="2">
        <v>4</v>
      </c>
      <c r="I16" s="4">
        <f t="shared" ca="1" si="0"/>
        <v>1388298.04</v>
      </c>
    </row>
    <row r="17" spans="2:9" x14ac:dyDescent="0.3">
      <c r="B17" s="9"/>
      <c r="C17" s="9"/>
      <c r="D17" s="2" t="s">
        <v>61</v>
      </c>
      <c r="E17" s="2" t="s">
        <v>62</v>
      </c>
      <c r="F17" s="2" t="s">
        <v>49</v>
      </c>
      <c r="G17" s="4">
        <f ca="1">'[1]3.7 (2)'!$F$19</f>
        <v>5144350.1399999997</v>
      </c>
      <c r="H17" s="2">
        <v>1</v>
      </c>
      <c r="I17" s="4">
        <f t="shared" ca="1" si="0"/>
        <v>5144350.1399999997</v>
      </c>
    </row>
    <row r="18" spans="2:9" x14ac:dyDescent="0.3">
      <c r="B18" s="2" t="s">
        <v>29</v>
      </c>
      <c r="C18" s="2" t="s">
        <v>34</v>
      </c>
      <c r="D18" s="2" t="s">
        <v>31</v>
      </c>
      <c r="E18" s="2" t="s">
        <v>38</v>
      </c>
      <c r="F18" s="2" t="s">
        <v>51</v>
      </c>
      <c r="G18" s="4">
        <f ca="1">'[1]4.1 (2)'!$F$27</f>
        <v>24654.51</v>
      </c>
      <c r="H18" s="6">
        <f>H10</f>
        <v>52.58</v>
      </c>
      <c r="I18" s="4">
        <f t="shared" ca="1" si="0"/>
        <v>1296334.1357999998</v>
      </c>
    </row>
    <row r="19" spans="2:9" x14ac:dyDescent="0.3">
      <c r="B19" s="8" t="s">
        <v>63</v>
      </c>
      <c r="C19" s="8"/>
      <c r="D19" s="8"/>
      <c r="E19" s="8"/>
      <c r="F19" s="8"/>
      <c r="G19" s="8"/>
      <c r="H19" s="8"/>
      <c r="I19" s="5">
        <f ca="1">SUM(I4:I18)</f>
        <v>40168159.442530006</v>
      </c>
    </row>
    <row r="23" spans="2:9" x14ac:dyDescent="0.3">
      <c r="G23" s="10">
        <f ca="1">I19+'Obra 1'!I19</f>
        <v>147848127.54954001</v>
      </c>
    </row>
  </sheetData>
  <mergeCells count="8">
    <mergeCell ref="B3:C3"/>
    <mergeCell ref="D3:E3"/>
    <mergeCell ref="B2:I2"/>
    <mergeCell ref="B19:H19"/>
    <mergeCell ref="B5:B10"/>
    <mergeCell ref="C5:C10"/>
    <mergeCell ref="B11:B17"/>
    <mergeCell ref="C11:C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Obra 1</vt:lpstr>
      <vt:lpstr>Obra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2019-01-15T02:16:59Z</dcterms:modified>
</cp:coreProperties>
</file>