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omments1.xml" ContentType="application/vnd.openxmlformats-officedocument.spreadsheetml.comments+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omments2.xml" ContentType="application/vnd.openxmlformats-officedocument.spreadsheetml.comments+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omments3.xml" ContentType="application/vnd.openxmlformats-officedocument.spreadsheetml.comments+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omments4.xml" ContentType="application/vnd.openxmlformats-officedocument.spreadsheetml.comments+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prof.biblioteca\Downloads\Carlos Arias\"/>
    </mc:Choice>
  </mc:AlternateContent>
  <workbookProtection workbookAlgorithmName="SHA-512" workbookHashValue="1QrRnwHEqMkdsL2B5OilGb916lRWF4qpmDkMy5CXc8oTaHOzaOqt5JB/xvoTevbSwH/xDEJ7Ddae6uLiksbUfw==" workbookSaltValue="fiRBX9DiUbgAvTIrbTFzfQ==" workbookSpinCount="100000" lockStructure="1"/>
  <bookViews>
    <workbookView xWindow="0" yWindow="0" windowWidth="28800" windowHeight="12030" firstSheet="2" activeTab="13"/>
  </bookViews>
  <sheets>
    <sheet name="PRODUCCIÓN1" sheetId="1" r:id="rId1"/>
    <sheet name="PRODUCCIÓN2" sheetId="2" r:id="rId2"/>
    <sheet name="PERDIDAS1" sheetId="4" r:id="rId3"/>
    <sheet name="PERDIDAS2" sheetId="3" r:id="rId4"/>
    <sheet name="COSECHA1" sheetId="7" r:id="rId5"/>
    <sheet name="COSECHA2" sheetId="8" r:id="rId6"/>
    <sheet name="PODA1" sheetId="5" r:id="rId7"/>
    <sheet name="PODA2" sheetId="13" r:id="rId8"/>
    <sheet name="CENENF1" sheetId="10" r:id="rId9"/>
    <sheet name="CENENF2" sheetId="14" r:id="rId10"/>
    <sheet name="CENPC1" sheetId="11" r:id="rId11"/>
    <sheet name="CENPC2" sheetId="15" r:id="rId12"/>
    <sheet name="TRATPC1" sheetId="12" r:id="rId13"/>
    <sheet name="TRATPC2" sheetId="16" r:id="rId14"/>
  </sheets>
  <definedNames>
    <definedName name="_xlnm.Print_Area" localSheetId="0">PRODUCCIÓN1!$A$1:$I$25</definedName>
    <definedName name="_xlnm.Print_Area" localSheetId="1">PRODUCCIÓN2!$A$1:$I$25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15" i="13" l="1"/>
  <c r="J14" i="7"/>
  <c r="H14" i="7"/>
  <c r="J14" i="8"/>
  <c r="J14" i="3" l="1"/>
  <c r="H15" i="2"/>
  <c r="G15" i="2"/>
  <c r="I15" i="2"/>
  <c r="I15" i="13" l="1"/>
  <c r="I14" i="8" l="1"/>
  <c r="I14" i="3"/>
  <c r="H14" i="8" l="1"/>
  <c r="H14" i="3"/>
  <c r="G14" i="8" l="1"/>
  <c r="G14" i="3" l="1"/>
  <c r="F15" i="2"/>
  <c r="F14" i="16" l="1"/>
  <c r="F14" i="15"/>
  <c r="F14" i="8" l="1"/>
  <c r="F14" i="3"/>
  <c r="E15" i="2"/>
  <c r="J14" i="4"/>
  <c r="I14" i="4"/>
  <c r="H14" i="4"/>
  <c r="F25" i="16"/>
  <c r="F23" i="16"/>
  <c r="F22" i="16"/>
  <c r="F21" i="16"/>
  <c r="F20" i="16"/>
  <c r="E15" i="16"/>
  <c r="F15" i="16"/>
  <c r="G15" i="16"/>
  <c r="H15" i="16"/>
  <c r="I15" i="16"/>
  <c r="J15" i="16"/>
  <c r="F25" i="15"/>
  <c r="F23" i="15"/>
  <c r="F22" i="15"/>
  <c r="F21" i="15"/>
  <c r="F20" i="15"/>
  <c r="E15" i="15"/>
  <c r="F15" i="15"/>
  <c r="G15" i="15"/>
  <c r="H15" i="15"/>
  <c r="I15" i="15"/>
  <c r="J15" i="15"/>
  <c r="F25" i="14"/>
  <c r="F23" i="14"/>
  <c r="F22" i="14"/>
  <c r="F21" i="14"/>
  <c r="F20" i="14"/>
  <c r="E15" i="14"/>
  <c r="F15" i="14"/>
  <c r="G15" i="14"/>
  <c r="H15" i="14"/>
  <c r="I15" i="14"/>
  <c r="J15" i="14"/>
  <c r="F25" i="13"/>
  <c r="F23" i="13"/>
  <c r="F22" i="13"/>
  <c r="F21" i="13"/>
  <c r="F20" i="13"/>
  <c r="E15" i="13"/>
  <c r="F15" i="13"/>
  <c r="G15" i="13"/>
  <c r="H15" i="13"/>
  <c r="E15" i="12"/>
  <c r="F15" i="12"/>
  <c r="G15" i="12"/>
  <c r="H15" i="12"/>
  <c r="I15" i="12"/>
  <c r="J15" i="12"/>
  <c r="E15" i="11"/>
  <c r="F15" i="11"/>
  <c r="G15" i="11"/>
  <c r="H15" i="11"/>
  <c r="I15" i="11"/>
  <c r="J15" i="11"/>
  <c r="E15" i="10"/>
  <c r="J16" i="10" s="1"/>
  <c r="F15" i="10"/>
  <c r="G15" i="10"/>
  <c r="H15" i="10"/>
  <c r="I15" i="10"/>
  <c r="J15" i="10"/>
  <c r="F15" i="5"/>
  <c r="G15" i="5"/>
  <c r="H15" i="5"/>
  <c r="I15" i="5"/>
  <c r="J15" i="5"/>
  <c r="E14" i="8"/>
  <c r="E15" i="1"/>
  <c r="F14" i="7"/>
  <c r="G14" i="7"/>
  <c r="I14" i="7"/>
  <c r="E14" i="7"/>
  <c r="G14" i="4"/>
  <c r="F24" i="8"/>
  <c r="F22" i="8"/>
  <c r="F21" i="8"/>
  <c r="F20" i="8"/>
  <c r="F19" i="8"/>
  <c r="F22" i="7"/>
  <c r="F21" i="7"/>
  <c r="F20" i="7"/>
  <c r="F19" i="7"/>
  <c r="E15" i="5"/>
  <c r="F24" i="4"/>
  <c r="F22" i="4"/>
  <c r="F21" i="4"/>
  <c r="F20" i="4"/>
  <c r="F19" i="4"/>
  <c r="F14" i="4"/>
  <c r="E14" i="4"/>
  <c r="F24" i="3"/>
  <c r="F22" i="3"/>
  <c r="F21" i="3"/>
  <c r="F20" i="3"/>
  <c r="F19" i="3"/>
  <c r="E14" i="3"/>
  <c r="E25" i="2"/>
  <c r="E24" i="2"/>
  <c r="E23" i="2"/>
  <c r="E22" i="2"/>
  <c r="E21" i="2"/>
  <c r="E20" i="2"/>
  <c r="D15" i="2"/>
  <c r="E25" i="1"/>
  <c r="E24" i="1"/>
  <c r="E23" i="1"/>
  <c r="E22" i="1"/>
  <c r="E21" i="1"/>
  <c r="E20" i="1"/>
  <c r="I15" i="1"/>
  <c r="H15" i="1"/>
  <c r="G15" i="1"/>
  <c r="F15" i="1"/>
  <c r="D15" i="1"/>
  <c r="J16" i="5"/>
  <c r="J15" i="8" l="1"/>
  <c r="I16" i="1"/>
  <c r="J15" i="4"/>
  <c r="J16" i="15"/>
  <c r="J15" i="3"/>
  <c r="J16" i="13"/>
  <c r="J16" i="16"/>
  <c r="J16" i="11"/>
  <c r="I16" i="2"/>
  <c r="J15" i="7"/>
  <c r="J16" i="12"/>
  <c r="J16" i="14"/>
</calcChain>
</file>

<file path=xl/comments1.xml><?xml version="1.0" encoding="utf-8"?>
<comments xmlns="http://schemas.openxmlformats.org/spreadsheetml/2006/main">
  <authors>
    <author>ADMIN</author>
  </authors>
  <commentList>
    <comment ref="G13" authorId="0" shapeId="0">
      <text>
        <r>
          <rPr>
            <b/>
            <sz val="9"/>
            <color indexed="81"/>
            <rFont val="Tahoma"/>
            <family val="2"/>
          </rPr>
          <t>Cararabo los lotes de palma adulta ya no entran en las labores por su edad y altura</t>
        </r>
        <r>
          <rPr>
            <sz val="9"/>
            <color indexed="81"/>
            <rFont val="Tahoma"/>
            <family val="2"/>
          </rPr>
          <t xml:space="preserve">
</t>
        </r>
      </text>
    </comment>
    <comment ref="H13" authorId="0" shapeId="0">
      <text>
        <r>
          <rPr>
            <b/>
            <sz val="9"/>
            <color indexed="81"/>
            <rFont val="Tahoma"/>
            <family val="2"/>
          </rPr>
          <t>Cararabo los lotes de palma adulta ya no entran en las labores por su edad y altura</t>
        </r>
        <r>
          <rPr>
            <sz val="9"/>
            <color indexed="81"/>
            <rFont val="Tahoma"/>
            <family val="2"/>
          </rPr>
          <t xml:space="preserve">
</t>
        </r>
      </text>
    </comment>
    <comment ref="I13" authorId="0" shapeId="0">
      <text>
        <r>
          <rPr>
            <b/>
            <sz val="9"/>
            <color indexed="81"/>
            <rFont val="Tahoma"/>
            <family val="2"/>
          </rPr>
          <t>Cararabo los lotes de palma adulta ya no entran en las labores por su edad y altura</t>
        </r>
        <r>
          <rPr>
            <sz val="9"/>
            <color indexed="81"/>
            <rFont val="Tahoma"/>
            <family val="2"/>
          </rPr>
          <t xml:space="preserve">
</t>
        </r>
      </text>
    </comment>
    <comment ref="J13" authorId="0" shapeId="0">
      <text>
        <r>
          <rPr>
            <b/>
            <sz val="9"/>
            <color indexed="81"/>
            <rFont val="Tahoma"/>
            <family val="2"/>
          </rPr>
          <t>Cararabo los lotes de palma adulta ya no entran en las labores por su edad y altura</t>
        </r>
        <r>
          <rPr>
            <sz val="9"/>
            <color indexed="81"/>
            <rFont val="Tahoma"/>
            <family val="2"/>
          </rPr>
          <t xml:space="preserve">
</t>
        </r>
      </text>
    </comment>
  </commentList>
</comments>
</file>

<file path=xl/comments2.xml><?xml version="1.0" encoding="utf-8"?>
<comments xmlns="http://schemas.openxmlformats.org/spreadsheetml/2006/main">
  <authors>
    <author>ADMIN</author>
  </authors>
  <commentList>
    <comment ref="E13" authorId="0" shapeId="0">
      <text>
        <r>
          <rPr>
            <b/>
            <sz val="9"/>
            <color indexed="81"/>
            <rFont val="Tahoma"/>
            <family val="2"/>
          </rPr>
          <t xml:space="preserve">HATO VIEJO: todos (11)
PALMITA: L14, L15, L19 Y L20 (4)
RIO: L1 Y L2 (2)
BOCAS: L1 - L7, L16 (8)
PILAR: L9, L1, L6 (3)
CARARABO: todos (22)
</t>
        </r>
        <r>
          <rPr>
            <sz val="9"/>
            <color indexed="81"/>
            <rFont val="Tahoma"/>
            <family val="2"/>
          </rPr>
          <t xml:space="preserve">
</t>
        </r>
      </text>
    </comment>
    <comment ref="F13" authorId="0" shapeId="0">
      <text>
        <r>
          <rPr>
            <b/>
            <sz val="9"/>
            <color indexed="81"/>
            <rFont val="Tahoma"/>
            <family val="2"/>
          </rPr>
          <t xml:space="preserve">HATO VIEJO: todos (11)
PALMITA: L14, L15, L19 Y L20 (4)
RIO: L1 Y L2 (2)
BOCAS: L1 - L7, L16, L15, L17 (10)
PILAR: L9, L1, L10, L12 (4)
CARARABO: todos (22)
</t>
        </r>
        <r>
          <rPr>
            <sz val="9"/>
            <color indexed="81"/>
            <rFont val="Tahoma"/>
            <family val="2"/>
          </rPr>
          <t xml:space="preserve">
</t>
        </r>
      </text>
    </comment>
    <comment ref="G13" authorId="0" shapeId="0">
      <text>
        <r>
          <rPr>
            <b/>
            <sz val="9"/>
            <color indexed="81"/>
            <rFont val="Tahoma"/>
            <family val="2"/>
          </rPr>
          <t xml:space="preserve">HATO VIEJO: todos (11)
PALMITA: L14, L15, L19 Y L20 (4)
RIO: L1 Y L2 (2)
BOCAS: L1 - L7, L16, L15, L17 (10)
PILAR: L9, L1, L10, L12 (4)
CARARABO: todos (22)
</t>
        </r>
        <r>
          <rPr>
            <sz val="9"/>
            <color indexed="81"/>
            <rFont val="Tahoma"/>
            <family val="2"/>
          </rPr>
          <t xml:space="preserve">
</t>
        </r>
      </text>
    </comment>
    <comment ref="H13" authorId="0" shapeId="0">
      <text>
        <r>
          <rPr>
            <b/>
            <sz val="9"/>
            <color indexed="81"/>
            <rFont val="Tahoma"/>
            <family val="2"/>
          </rPr>
          <t xml:space="preserve">HATO VIEJO: todos (11)
PALMITA: L14, L15, L19 Y L20 (4)
RIO: L1 Y L2 (2)
BOCAS: L1 - L7, L16, L15, L17 (10)
PILAR: L9, L1, L10, L12 (4)
CARARABO: todos (22)
</t>
        </r>
        <r>
          <rPr>
            <sz val="9"/>
            <color indexed="81"/>
            <rFont val="Tahoma"/>
            <family val="2"/>
          </rPr>
          <t xml:space="preserve">
</t>
        </r>
      </text>
    </comment>
    <comment ref="I13" authorId="0" shapeId="0">
      <text>
        <r>
          <rPr>
            <b/>
            <sz val="9"/>
            <color indexed="81"/>
            <rFont val="Tahoma"/>
            <family val="2"/>
          </rPr>
          <t xml:space="preserve">HATO VIEJO: todos (11)
PALMITA: L14, L15, L19 Y L20 (4)
RIO: L1 Y L2 (2)
BOCAS: L1 - L7, L16, L15, L17 (10)
PILAR: L9, L1, L10, L12 (4)
CARARABO: todos (22)
</t>
        </r>
        <r>
          <rPr>
            <sz val="9"/>
            <color indexed="81"/>
            <rFont val="Tahoma"/>
            <family val="2"/>
          </rPr>
          <t xml:space="preserve">
</t>
        </r>
      </text>
    </comment>
    <comment ref="J13" authorId="0" shapeId="0">
      <text>
        <r>
          <rPr>
            <b/>
            <sz val="9"/>
            <color indexed="81"/>
            <rFont val="Tahoma"/>
            <family val="2"/>
          </rPr>
          <t xml:space="preserve">HATO VIEJO: todos (11)
PALMITA: L14, L15, L19 Y L20 (4)
RIO: L1 Y L2 (2)
BOCAS: L1 - L7, L16, L15, L17 (10)
PILAR: L9, L1, L10, L12 (4)
CARARABO: todos (22)
</t>
        </r>
        <r>
          <rPr>
            <sz val="9"/>
            <color indexed="81"/>
            <rFont val="Tahoma"/>
            <family val="2"/>
          </rPr>
          <t xml:space="preserve">
</t>
        </r>
      </text>
    </comment>
  </commentList>
</comments>
</file>

<file path=xl/comments3.xml><?xml version="1.0" encoding="utf-8"?>
<comments xmlns="http://schemas.openxmlformats.org/spreadsheetml/2006/main">
  <authors>
    <author>ADMIN</author>
  </authors>
  <commentList>
    <comment ref="F13" authorId="0" shapeId="0">
      <text>
        <r>
          <rPr>
            <b/>
            <sz val="9"/>
            <color indexed="81"/>
            <rFont val="Tahoma"/>
            <family val="2"/>
          </rPr>
          <t>Cararabo los lotes de palma adulta ya no entran en las revisiones por su edad y altura</t>
        </r>
        <r>
          <rPr>
            <sz val="9"/>
            <color indexed="81"/>
            <rFont val="Tahoma"/>
            <family val="2"/>
          </rPr>
          <t xml:space="preserve">
</t>
        </r>
      </text>
    </comment>
    <comment ref="G13" authorId="0" shapeId="0">
      <text>
        <r>
          <rPr>
            <b/>
            <sz val="9"/>
            <color indexed="81"/>
            <rFont val="Tahoma"/>
            <family val="2"/>
          </rPr>
          <t>Cararabo los lotes de palma adulta ya no entran en las revisiones por su edad y altura</t>
        </r>
        <r>
          <rPr>
            <sz val="9"/>
            <color indexed="81"/>
            <rFont val="Tahoma"/>
            <family val="2"/>
          </rPr>
          <t xml:space="preserve">
</t>
        </r>
      </text>
    </comment>
    <comment ref="H13" authorId="0" shapeId="0">
      <text>
        <r>
          <rPr>
            <b/>
            <sz val="9"/>
            <color indexed="81"/>
            <rFont val="Tahoma"/>
            <family val="2"/>
          </rPr>
          <t>Cararabo los lotes de palma adulta ya no entran en las revisiones por su edad y altura</t>
        </r>
        <r>
          <rPr>
            <sz val="9"/>
            <color indexed="81"/>
            <rFont val="Tahoma"/>
            <family val="2"/>
          </rPr>
          <t xml:space="preserve">
</t>
        </r>
      </text>
    </comment>
    <comment ref="I13" authorId="0" shapeId="0">
      <text>
        <r>
          <rPr>
            <b/>
            <sz val="9"/>
            <color indexed="81"/>
            <rFont val="Tahoma"/>
            <family val="2"/>
          </rPr>
          <t>Cararabo los lotes de palma adulta ya no entran en las revisiones por su edad y altura</t>
        </r>
        <r>
          <rPr>
            <sz val="9"/>
            <color indexed="81"/>
            <rFont val="Tahoma"/>
            <family val="2"/>
          </rPr>
          <t xml:space="preserve">
</t>
        </r>
      </text>
    </comment>
  </commentList>
</comments>
</file>

<file path=xl/comments4.xml><?xml version="1.0" encoding="utf-8"?>
<comments xmlns="http://schemas.openxmlformats.org/spreadsheetml/2006/main">
  <authors>
    <author>ADMIN</author>
  </authors>
  <commentList>
    <comment ref="F13" authorId="0" shapeId="0">
      <text>
        <r>
          <rPr>
            <b/>
            <sz val="9"/>
            <color indexed="81"/>
            <rFont val="Tahoma"/>
            <family val="2"/>
          </rPr>
          <t>Cararabo los lotes de palma adulta ya no entran en las revisiones por su edad y altura</t>
        </r>
        <r>
          <rPr>
            <sz val="9"/>
            <color indexed="81"/>
            <rFont val="Tahoma"/>
            <family val="2"/>
          </rPr>
          <t xml:space="preserve">
</t>
        </r>
      </text>
    </comment>
    <comment ref="G13" authorId="0" shapeId="0">
      <text>
        <r>
          <rPr>
            <b/>
            <sz val="9"/>
            <color indexed="81"/>
            <rFont val="Tahoma"/>
            <family val="2"/>
          </rPr>
          <t>Cararabo los lotes de palma adulta ya no entran en las revisiones por su edad y altura</t>
        </r>
        <r>
          <rPr>
            <sz val="9"/>
            <color indexed="81"/>
            <rFont val="Tahoma"/>
            <family val="2"/>
          </rPr>
          <t xml:space="preserve">
</t>
        </r>
      </text>
    </comment>
    <comment ref="H13" authorId="0" shapeId="0">
      <text>
        <r>
          <rPr>
            <b/>
            <sz val="9"/>
            <color indexed="81"/>
            <rFont val="Tahoma"/>
            <family val="2"/>
          </rPr>
          <t>Cararabo los lotes de palma adulta ya no entran en las revisiones por su edad y altura</t>
        </r>
        <r>
          <rPr>
            <sz val="9"/>
            <color indexed="81"/>
            <rFont val="Tahoma"/>
            <family val="2"/>
          </rPr>
          <t xml:space="preserve">
</t>
        </r>
      </text>
    </comment>
    <comment ref="I13" authorId="0" shapeId="0">
      <text>
        <r>
          <rPr>
            <b/>
            <sz val="9"/>
            <color indexed="81"/>
            <rFont val="Tahoma"/>
            <family val="2"/>
          </rPr>
          <t>Cararabo los lotes de palma adulta ya no entran en las revisiones por su edad y altura</t>
        </r>
        <r>
          <rPr>
            <sz val="9"/>
            <color indexed="81"/>
            <rFont val="Tahoma"/>
            <family val="2"/>
          </rPr>
          <t xml:space="preserve">
</t>
        </r>
      </text>
    </comment>
  </commentList>
</comments>
</file>

<file path=xl/sharedStrings.xml><?xml version="1.0" encoding="utf-8"?>
<sst xmlns="http://schemas.openxmlformats.org/spreadsheetml/2006/main" count="624" uniqueCount="136">
  <si>
    <t>FICHA TECNICA DE PROCESOS</t>
  </si>
  <si>
    <t>CRB - F - 063</t>
  </si>
  <si>
    <t>Versión: 01</t>
  </si>
  <si>
    <t>FECHA DE ACTUALIZACIÓN:</t>
  </si>
  <si>
    <t>OBJETIVO</t>
  </si>
  <si>
    <t>PROCESO</t>
  </si>
  <si>
    <t>META</t>
  </si>
  <si>
    <t>FRECUENCIA</t>
  </si>
  <si>
    <t>MENSUAL</t>
  </si>
  <si>
    <t>Garantizar el cumplimiento de la proyección de la producción anual</t>
  </si>
  <si>
    <t>PRODUCCIÓN</t>
  </si>
  <si>
    <t>27.074 toneladas</t>
  </si>
  <si>
    <t>RESPONSABLE</t>
  </si>
  <si>
    <t>DIRECTOR DE PLANTACIÓN</t>
  </si>
  <si>
    <t>PERIODO DE EVALUACION</t>
  </si>
  <si>
    <t>COMPORTAMIENTO DEL INDICADOR</t>
  </si>
  <si>
    <t>DESCRIPCIÓN/MES</t>
  </si>
  <si>
    <t>ENERO</t>
  </si>
  <si>
    <t>FEBRERO</t>
  </si>
  <si>
    <t>MARZO</t>
  </si>
  <si>
    <t>ABRIL</t>
  </si>
  <si>
    <t>MAYO</t>
  </si>
  <si>
    <t>JUNIO</t>
  </si>
  <si>
    <t>PRODUCCIÓN/ MES</t>
  </si>
  <si>
    <t>% CUMPLIMIENTO</t>
  </si>
  <si>
    <t>PROMEDIO TOTAL</t>
  </si>
  <si>
    <t xml:space="preserve">GRAFICA </t>
  </si>
  <si>
    <t>INDICADOR</t>
  </si>
  <si>
    <t>Numero total de toneladas producidas</t>
  </si>
  <si>
    <t>MES</t>
  </si>
  <si>
    <t>ANALISIS DEL INDICADOR</t>
  </si>
  <si>
    <t>JULIO</t>
  </si>
  <si>
    <t>AGOSTO</t>
  </si>
  <si>
    <t>SEPTIEMBRE</t>
  </si>
  <si>
    <t>OCTUBRE</t>
  </si>
  <si>
    <t>NOVIEMBRE</t>
  </si>
  <si>
    <t>DICIEMBRE</t>
  </si>
  <si>
    <t>Garantizar que las perdidas anuales no superen el 1% de la producción anual</t>
  </si>
  <si>
    <t>Producción</t>
  </si>
  <si>
    <t>1%</t>
  </si>
  <si>
    <t>Total de Producción</t>
  </si>
  <si>
    <t>Total de Descuentos</t>
  </si>
  <si>
    <t>Cantidad de fruto rechazado por el cliente</t>
  </si>
  <si>
    <t>Garantizar el cumplimiento de los ciclos de revisión, tratamiento y mantenimiento de la plantación</t>
  </si>
  <si>
    <t xml:space="preserve">Cumplimiento de las fechas establecidas en el cronograma </t>
  </si>
  <si>
    <t>Garantizar el cumplimiento de los ciclos de cosecha en las diferentes fincas</t>
  </si>
  <si>
    <t>85%</t>
  </si>
  <si>
    <t>Total Lotes</t>
  </si>
  <si>
    <t>Lotes que cumplen con el Ciclo</t>
  </si>
  <si>
    <t>Aunque el presupuesto de producción fue superado se tuvo dificultades con la evacuación de fruto ya que las paradas de planta extractora hizo que represaramos fruto en campo especificamente a final del mes; sumado a esto nuestros vehículos han tenido que parar por reparaciones mecánicas lo que retraso tambien la logistica de evacuación prevista.</t>
  </si>
  <si>
    <t>Como estaba previsto inició el pico de cosecha en la zona especificamente en los cultivos adultos, continuan las dificultades en la evacuación de fruto, ha sido muy complicado la consecución de vehículos que nos apoyen en transporte de RFF por la demora en  el descargue en aceites Morichal, se sugiere la posibilidad de enviar a otra planta extractora.</t>
  </si>
  <si>
    <t>Las lluvias del mes aceleraron la maduración y por ende el incremento en la producción, por la dificultad en la evacuación se trazo la estrategia de acumular fruto en piso y disponer a fin de semana la totalidad de la maquinaria para el barrido total de los RFF, la decision de enviar fruto a Aceites Manuelita facilitó la consecución de camiones de apoyo y mejoro la evacuación de RFF.</t>
  </si>
  <si>
    <t>Ya se ha logrado consolidar un grupo base de corteros lo que ha permitido mejorar en la calidad del corte de RFF, ya se empieza a tener inconvenientes por sobremaduración como consecuencia del aumento de la producción que va de la mano con los inconvenientes que se han tenido en la evacuación del fruto.</t>
  </si>
  <si>
    <t>La mayor incidencia en las pérdidas del mes estuvieron dadas por la sobremaduración de los RFF debido al pico de producción, los inconvenientes mecánicos tanto de planta como de los vehículos de transporte ocasionaron retrasos en la evacuación del fruto llegando a tener fruto en piso por hasta 5 días</t>
  </si>
  <si>
    <t>Los esfuerzos realizados desde el mes de noviembre permitió que la para por fin y comienzo de año no sea tan traumática en cuestión de ciclos ya que a la fecha solo en la finca el Pilar se tienen ciclos de mas de 20 dia en 5 lotes, siendo el ciclo mas largo de 23 días, destacando que en los cultivos jóvenes se tiene en promedio 14 dias de ciclo de cosecha.</t>
  </si>
  <si>
    <t>Las lluvias inusuales presentadas en este mes aceleraron la maduración del fruto y sumado a esto los inconvenientes de transporte y recepcion de fruto en planta incremento los dias de ciclos siendo el mas alto en la finca bocas con 25 dias en un solo lote, en promedio los cultivos jóvenes cierran con ciclos a 14 dias y el cultivo adulto con ciclos a 12 dias en promedio, siendo la finca el pilar la mas critica con dos lotes a 26 dias.</t>
  </si>
  <si>
    <t>Debido a las festividades de fin y comienzo de año ha ingresado nuevo personal y la alta rotación que se ha tenido en este aspecto ha hecho que la calidad de la cosecha se vea afectada, en los cultivos jovenes el incremento de producción no ha sido tan alto lo que ha conllevado a tener problema de corte de fruto verde, especialmente en las fincas la palmita y bocas del guayuriba.</t>
  </si>
  <si>
    <t>DIAS</t>
  </si>
  <si>
    <t>LABOR</t>
  </si>
  <si>
    <t>Poda</t>
  </si>
  <si>
    <t>Censo PC</t>
  </si>
  <si>
    <t>Tratamiento de PC</t>
  </si>
  <si>
    <t>Censo Enf. Letal</t>
  </si>
  <si>
    <t>180</t>
  </si>
  <si>
    <t>8</t>
  </si>
  <si>
    <t>30</t>
  </si>
  <si>
    <t>15</t>
  </si>
  <si>
    <t>Promedio de dias de ciclo esperado en la plantación</t>
  </si>
  <si>
    <t>Promedio de dias de ciclo real en la plantaciòn</t>
  </si>
  <si>
    <t>% CUMPLIMIENTO MENSUAL</t>
  </si>
  <si>
    <t>PROMEDIO DE CUMPLIMIENTO  EN EL SEMESTRE</t>
  </si>
  <si>
    <t>PROMEDIO SEMESTRAL</t>
  </si>
  <si>
    <t xml:space="preserve"> TOTAL ACUMULADO SEMESTRE</t>
  </si>
  <si>
    <t>% TOTAL META</t>
  </si>
  <si>
    <t>IDENTIFICAR LOTES FOCOS</t>
  </si>
  <si>
    <t>La entrada de la época invernal trajo como consecuencia la aceleración de la maduración del fruto pero a su vez también disminuyó los tiempos de recolección y los rendimientos de cosecha; a pesar de superar el pronóstico del mes se pudo haber obtenido un poco mas de no ser por las constantes paradas de las plantas extractoras, especialmente en la segunda quincena, donde se llegaron a tener tiempos de espera de hasta 35 horas (Aceites Manuelita) y 28 horas (Aceites Morichal).</t>
  </si>
  <si>
    <t>Nuevamente en este mes la mayor incidencia en la pérdidas estuvo dada por la sobremaduración de los RFF por el pico de producción y el incremento en los ciclos de cosecha en los cultivos adultos; en segunda instancia las impurezas recogidas en los acopios y al momento de levantar el fruto suelto fue penalizado de una manera considerable por Aceites Morichal. Como estrategia para mitigar este impacto en el corto plazo se viene realizando el pepeo manual y a mediano plazo implementar las campañas de capacitación y concientización en cosecha de acuerdo a las fichas técnicas que se vayan a establecer.</t>
  </si>
  <si>
    <t>Este mes las mayores pérdidas fueron ocasionadas por sobremaduración de los RFF y las tusas que resultaron por el alto desprendimiento de los frutos como consecuencia de los ciclos largos de cosecha, debido a la disminución de la producción la planta extractora incrementó sus revisiones de calidad y fue mas exigente con los RFF ingresados. El pepeo manual realizado desde el mes anterior garantizo la limpieza del fruto y mitigo en parte el envío de fruto podrido a planta.</t>
  </si>
  <si>
    <t>La pérdida de casi una semana de trabajo por los días santos y pagos sumado a las lluvias generó el aumento de los ciclos de cosecha llegando hasta los 40 días como tope máximo, aunque en algunas fincas (Pilar por ej) se incrementó el número de cuadrillas de cosecha la demora en la evacuación de RFF hizo que los rendimientos de corte no fueran los esperados.</t>
  </si>
  <si>
    <t>Se continuo con el plan de trabajo fortaleciendo las cuadrillas de cosecha en cuanto a personal pero los rendimientos esperados se vieron afectados por el incremento de las frecuencias de lluvia en el sector y los retrasos en la evacuación por fallas mecánicas de planta y de uno de nuestros equipos de transporte; con el fin de mitigar esta situación y buscando acortar mas los ciclos se aumentó el grupo de pepeo manual con el fin de agilizar el corte de RFF hecho que nos ayudó a poner los ciclos al dia principalmente en el Pilar.</t>
  </si>
  <si>
    <t>Aunque el pico de cosecha en la zona disminuyó considerablemente, la producción de este mes estuvo por encima de lo presupuestado esto debido en gran parte a los ciclos largos de cosecha que se traian del mes anterior, la evacuación se complicó un poco a mediados de mes ya que nos quedamos con un solo vehículo para el transporte del RFF y además Aceites Morichal tuvo problemas mecánicos en su planta ocasionando demoras en el proceso, se continuó con el mismo esquema de trabajo con 6 cuadrillas de campo.</t>
  </si>
  <si>
    <t xml:space="preserve">La disminución en los rendimientos de corte se debió principalmente a las fuertes lluvias presentadas que en algunos casos ocasionaron la inundación de lotes impidiendo entrar a cosecharlos, sumado a esto los dias feriados y las fiestas regionales en promedio restaron 4 dias de trabajo;  es necesario destacar que tanto La Palmita como Rio de Janeiro aunque estuvieron muy por debajo del pronóstico de cosecha (65% y 67% de cumplimiento respectivamente) las observaciones de campo permiten deducir que la buena carga que traen se verá reflejada en los próximos meses nivelando de esta manera lo presupuestado en este período. </t>
  </si>
  <si>
    <t>Con la disminución de la producción en la zona la planta extractora ha enfocado sus esfuerzos en calidad principalmente en racimo verde e impurezas siendo este último el ítem de mayor impacto en plantación debido principalmente a los resíduos de poda que quedan en los platos y a que por las lluvias las malezas en los platos incrementan su crecimiento y al momento del plateo generan mayor cantidad de resíduos, como medida de mitigación se han propuesto realizar agujeros a los tarros recolecteros con el fin de sacudir las impurezas y acortar gradualmente los ciclos de plateo con el fin de combatir las malezas en un estado de menor altura.</t>
  </si>
  <si>
    <t>La decisión a finales del mes de enviar RFF hacia la planta extractora de Manuelita permitió mejorar los ciclos este mes que llegaron a estar en 32 dias en la finca el Pilar, se cierra el mes con un promedio plantación de 16 dias de ciclo, logrando disminuir a menos de 30 dias los ciclos en los cultivos adultos</t>
  </si>
  <si>
    <t>Promedio de dias de ciclo real en la plantación</t>
  </si>
  <si>
    <t>Con la disminución de RFF en los lotes se ha podido ajustar los ciclos de cosecha sobretodo en los lotes adultos (Pilar y Cararabo) llegando a cerrar el mes con un promedio plantación de 17 dias, aunque la disminución ha sido significativa en algunos casos se han visto afectados por las inundaciones de los lotes que no ha permitido ingresar a ellos (caso bocas, rio y palmita) y la coincidencia de los días feriados con las entradas a cosecha. Cabe mencionar que en Cararabo se dió una para de mas de 3 días  debido a la inconformidad del personal con los nuevos precios de labores que generó aumento de ciclos en algunos lotes.</t>
  </si>
  <si>
    <t>Como se tenia previsto los cultivos adultos continuaron disminuyendo su producción aportando solo el 27,7% del total del mes, es importante resaltar el repunte de las fincas La Palmita y Bocas las cuales superaron su presupuesto en un 3,7% y 106% respectivamente, tendencia que se espera se mantenga en el próximo mes. A la fecha los rendimientos por ha en cada finca se encuentran de la siguiente manera: Cararabo 20,6 ton/ha, Pilar 19,2 ton/ha, Palmita 13,1 ton/ha, Bocas 9,39 ton/ha, Hato 16,7 ton/ha y Rio de Janeiro 12,4 ton/ha</t>
  </si>
  <si>
    <t>El mes se cerró con un promedio plantación de 15,6 días permitiendo cosechar frutos en óptimo estado de maduración, el esfuerzo realizado para disminuir los ciclos ha hecho que se tenga disponibilidad del personal para la ejecución de otras labores tales como la limpieza de drenajes y le ha permitido además a las empresas aliadas programar las vacaciones de sus colaboradores.</t>
  </si>
  <si>
    <t>Para este mes se continuo con la estrategia de tener la poda como medida para sostener al personal de cosecha proyectando a su vez la siguiente poda para el inicio del próximo año cuyo fin es garantizar el personal para afrontar el pico de producción. En algunos lotes debido a la defoliación causada por el ataque de plagas se tomo la decisión de alargar el ciclo de poda con el fin de sostener el área foliar del cultivo lo que garantiza el normal funcionamiento de la palma.</t>
  </si>
  <si>
    <t>Para este mes los ciclos de cosecha tuvieron un valor promedio en plantación de 15,8 días permitiendo cosechar frutos en óptimo estado de maduración; debido al período de sequía propio del mes en algunos sectores se tuvieron que prolongar los tiempos de entrada con el fin de dar oportunidad a que haya mayor maduración de los frutos. En la finca Cararabo aparte de las razones expuestas anteriormente se tuvo un bajo rendimiento del personal que ejecuta la labor a lo cual la empresa aliada ha venido tomando los correctivos necesarios para poder cumplir con los objetivos propuestos.</t>
  </si>
  <si>
    <t>Continuar con la estrategia de tener la poda como medida para sostener al personal de cosecha ha permitido organizar el ciclo de la labor y ha evitado la rotación en esta época del año, de acuerdo a la proyección que se tiene se prevee que el siguiente ciclo este para fin de año y comienzos del próximo permitiendo de esta manera garantizar el personal para afrontar el pico de producción. Quedan pocos lotes a los que debido a la defoliación causada por el ataque de plagas se les alargó el ciclo de poda con el fin de sostener su área foliar.</t>
  </si>
  <si>
    <t>Las revisiones periódicas en los lotes considerados focos de enfermedades letales se han cumplido a cabalidad</t>
  </si>
  <si>
    <t>Las revisiones periódicas en los lotes considerados focos de enfermedades letales se han cumplido a cabalidad, se ha implementado la rotación de los monitores en las diferentes fincas con el fin de que no se acostumbren a un mismo sitio facilitando asi la detección de nuevos casos.</t>
  </si>
  <si>
    <t>Se establecieron los ciclos de revisión en tablas de seguimiento poniendo al dia las revisiones dentro de los tiempos estipulados. Los rendimientos se vieron disminuidos por la implementación de la toma digital de la información que generó algunas confusiones al momento de realizar los reportes lo cual se estimaba de acuerdo a la curva de aprendizaje del nuevo método de toma de información.</t>
  </si>
  <si>
    <t xml:space="preserve">Se ha venido trabajando en los ajustes de los rendimientos los cuales se han visto afectados en algunos casos por el estado de los lotes, las ausencias del personal por lluvia o vacaciones y aunque no se ha llegado a cumplir el objetivo si se debe mencionar que los lotes que no cumplen su ciclo solo estan entre 3 y 4 dias por encima, por lo que se espera que el próximo mes se puedan ciclar. </t>
  </si>
  <si>
    <t>Las fincas La Palmita y Bocas continuaron con la tendencia del mes pasado y superaron su presupuesto de producción en un 60,3% y 49,3% respectivamente, se tuvo un ligero repunte en los cultivos adultos quienes aportaron el 33,4% del total de la producción del mes. En términos generales la producción se vio afectada por la sequía propia del mes donde el 53% del total de la pluviosidad ocurrió en los dias 18 y 19. A la fecha los rendimientos por ha en cada finca se encuentran de la siguiente manera: Cararabo 21,82 ton/ha, Pilar 19,94 ton/ha, Palmita 15,35 ton/ha, Bocas 10,47 ton/ha, Hato 17,74 ton/ha y Rio de Janeiro 13,95 ton/ha.</t>
  </si>
  <si>
    <t>La mayoría de las pérdidas del mes se dieron por el corte de racimos verdes aunque comparado con el mes anterior hubo una reducción del 70% en este aspecto, siendo vital para este fin el apoyo de los pasantes Sena y las revisiones periódicas realizadas por el Coordinador de Calidad, este apoyo a permitido que se generen los requerimientos necesarios a las empresas proveedoras de los servicios de cosecha quienes a su vez han atendido prontamente las solicitudes y han tratado de solucionar rapidamente dichos inconvenientes.</t>
  </si>
  <si>
    <t>Debido a la disminución de la producción principalmente en los cultivos adultos ha ocasionado que en algún momento los cosecheros corten racimos verdes, parámetro que ha sido de gran impacto en las pérdidas de este mes, seguido de las impurezas generadas por los resíduos de la poda; debido a esto se han intensificado las exigencias de calidad contando para ello con el apoyo de los pasantes del Sena y la incorporación del Coordinador de Calidad quien ya empieza a realizar sus revisiones periódicas.</t>
  </si>
  <si>
    <t>Las pérdidas de septiembre han sido hasta el momento las mas bajas de todo el año influenciadas principalmente por impurezas y el corte de racimos verdes aunque se debe aclarar que en este aspecto se calificó, por parte de extractora, un fruto enfermo como verde debido al fallo de racimos presentado en algun sector de Palmita por acción del clima. El apoyo de los pasantes Sena y las revisiones periódicas realizadas por el Coordinador de Calidad junto con las acciones a tiempo por parte de las empresas proveedoras de los servicios de cosecha permitirá continuar disminuyendo los valores de este indicador .</t>
  </si>
  <si>
    <t>De acuerdo a la estrategia inicial trazada se ha podido nivelar los ciclos en la mayoria de las fincas teniendo como objetivo primordial enfrentar el pico del proximo año, en el caso particular de la finca El Pilar se observa en campo el favorecimiento que le ha dado esta labor a la conformación de racimos ya que se ven de buen tamaño y volumen lo que explica también el repunte en producción que ha tenido esta finca este mes. En promedio los cultivos, salvo unos lotes de cararabo, estan en promedio a 3 meses de ciclo a excepcion de la Palmita que esta a 4 y que permitira coincidir el siguiente ciclo con la época de baja producción de esta finca.</t>
  </si>
  <si>
    <t>Las rotaciones del personal por vacaciones junto a las lluvias propias de la época generaron atrasos en las revisiones</t>
  </si>
  <si>
    <t>Los ciclos de revisión se han podido establecer con recorridos especificos por fincas y con la rotación o apoyo de los censadores en cada una de ellas haciendo de esta manera un equipo integral en toda el área. A medida que se ha realizado la toma digital de la información ha permitido generar destreza en el censador y por ende aumentar los rendimientos, aunque algunas dificultades presentadas con los equipos ocasionaron repetir la labor y hacer los registros de manera manual.</t>
  </si>
  <si>
    <t>Los ciclos de cosecha tuvieron un valor promedio en plantación de 15,4 días garantizando así cosechar frutos en óptimo estado de maduración; en algunos lotes por motivos de escases se tuvieron que prolongar los tiempos de entrada con el fin de dar oportunidad a que haya mayor maduración de los frutos. En la finca Cararabo aparte de las razones expuestas anteriormente se tuvo un bajo rendimiento del personal que ejecuta la labor a lo cual la empresa aliada ha venido tomando los correctivos necesarios para poder cumplir con los objetivos propuestos.</t>
  </si>
  <si>
    <t>De acuerdo al censo de producción para este período se tuvo un cumplimiento del 107% siendo relevante el repunte de la finca El Pilar la cual tuvo el 20,78% de la participación en la producción del mes detrás de La Palmita que fue la de mayor participación con el 20,91%. Por efecto de las lluvias propias de este mes se espera que las producciones de todas las fincas aumenten en octubre. A la fecha los rendimientos por ha en cada finca se encuentran de la siguiente manera: Cararabo 23,10 ton/ha, Pilar 20,91 ton/ha, Palmita 17,79 ton/ha, Bocas 11,55 ton/ha, Hato Viejo 19,54 ton/ha y Rio de Janeiro 15,79 ton/ha.</t>
  </si>
  <si>
    <t>Para este mes se tuvo un cumplimiento del 110% con respecto al presupuesto de producción, se debe destacar que la finca El Pilar fue la de mayor participación con un 21,3%, seguida de Hato Viejo con el 18,34%; tal y como se esperaba las lluvias del mes anterior favorecieron la maduración del fruto repuntando de esta manera la tendencia de la producción, se espera un leve descenso en la cosecha para el mes de noviembre. A la fecha los rendimientos por ha en cada finca se encuentran de la siguiente manera: Cararabo 24,75 ton/ha, Pilar 22,06 ton/ha, Palmita 20,15 ton/ha, Bocas 12,97 ton/ha, Hato Viejo 21,43 ton/ha y Rio de Janeiro 17,66 ton/ha.</t>
  </si>
  <si>
    <t>Las pérdidas de octubre estuvieron marcadas principalmente por impurezas y el corte de racimos enfermos debido al fallo de dichos racimos que continua presentandose en algunos lotes de Palmita, este fenomeno también se ha observado en Hato Viejo y Rio de Janeiro aunque en menor proporción; para evitar que en planta extractora se confunda estos racimos fallos con un racimo verde se ha optado ser mas rigurosos en las revisiones periódicas del Coordinador de Calidad tratando de que este tipo de racimos tengan mas de un desprendimiento y sea evidente la falla evitando de esta manera enviarlos a planta.</t>
  </si>
  <si>
    <t>Los ciclos de cosecha tuvieron un valor promedio en plantación de 15,6 días garantizando así cosechar frutos en óptimo estado de maduración; en algunos lotes de varias fincas las lluvias del mes anterior propiciaron un mayor desprendimiento de frutos por lo que la primera quincena estuvo marcada por una tendencia a aumentarse los ciclos, como estrategia se conformo una cuadrilla adicional de cosecha con el personal de poda y fueron quienes estuvieron rotando por todos los lotes a fin de mantener los ciclos en niveles bajos, siendo esta una estrategia efectiva para el logro del objetivo.</t>
  </si>
  <si>
    <t>Las revisiones periódicas han seguido cumpliendose a cabalidad,la rotación de los censadores por las diferentes fincas a permitido mantener los ciclos de revisión ajustados, este mes ha sido el de menor presencia de casos de ML con un total de 281 casos en todas las fincas.</t>
  </si>
  <si>
    <t>Las revisiones periódicas han seguido cumpliendose con rigurosidad en las fechas establecidas,la rotación de los censadores por las diferentes fincas a permitido mantener los ciclos de revisión ajustados, este mes en comparación con el mes anterior se tuvo un leve aumento en los casos de ML, sin embargo es el segundo mes con menores casos en todo el año con un total de 323 en todas las fincas.</t>
  </si>
  <si>
    <t>Los ciclos de revisión se han podido regular con los recorridos establecidos por fincas. Se ha adquirido destreza por parte de los censadores en la captura digital de la información lo que ha permitido aumentar los rendimientos, las dificultades presentadas con los equipos se han ido subsanando paulatinamente.</t>
  </si>
  <si>
    <t>Comparativamente con el mes anterior se mejoró sustancialmente el cumplimiento de esta actividad, los rendimientos se vieron favorecidos por el cambio a equipos nuevos de fumigación y al incremento de mas cuadrillas de tratamiento. Se vienen realizando pruebas para los formularios de tratamiento con el fin de poder utilizar la herramienta cybertracker para esta actividad, esto nos permitirá tener información precisa de recorridos, palmas tratadas y se estaría alineado con la información de registro que ya se ha consolidado de manera digital.</t>
  </si>
  <si>
    <t xml:space="preserve">Para este mes las pérdidas estuvieron marcadas principalmente por las impurezas y racimos enfermos especialmente en la Finca la Palmita, para este caso en particular se consideró que el personal de planta extractora que estaba realizando la calificación presentaba cierto grado de confusión entre racimos fallados y racimos inmaduros razón por la cual se elevó la inquietud al ingeniero de proveedores quien revisó el tema y la frecuencia de descuentos disminuyó considerablemente. Sin embargo el alargar los ciclos de revisión de calidad, debido al apoyo en fertilización del personal a cargo, también se vió reflejado en el aumento de los casos de mala calidad de la labor de cosecha. </t>
  </si>
  <si>
    <t xml:space="preserve">Los ciclos de cosecha tuvieron un valor promedio en plantación de 14,8 días garantizando así cosechar frutos en óptimo estado de maduración; con el fin de preveer la salida del personal de cosecha por las festividades de fin de año se adoptó como estrategia disminuir los ciclos y aprovechar la mano de obra disponible para culminar las labores de fertilización, dicha disminución también permitirá iniciar el último mes del año con la producción al día, mínimo desprendimiento y niveles bajos de sobremaduración. </t>
  </si>
  <si>
    <t>En términos generales toda la plantación se encuentra al día en cuanto a los ciclos de poda, de los lotes programados en este mes solo en 3 de la finca bocas no se pudo realizar la labor ya que el personal encargado se traslado a cosecha unos días con el fin de poder mantener los ciclos de corte al día sin embargo se programaron para el siguiente mes. La plantación en promedio se encuentra a 4 meses de ciclo lo que nos permitirá garantizar a inicios del siguiente año esta labor y por ende adelantarnos a la consecución de personal para afrontar el pico de producción.</t>
  </si>
  <si>
    <t>En términos generales toda la plantación se encuentra al día en cuanto a los ciclos de poda, de los lotes programados en este mes solo en 1 lote de la finca cararabo no se pudo realizar la labor ya que el personal encargado se traslado a cosecha unos días con el fin de poder mantener los ciclos de corte al día y luego se dió apoyo con este mismo personal en fertilización, sin embargo se programo para el mes de diciembre. La plantación en promedio se encuentra a 4 meses de ciclo lo que nos permitirá garantizar a inicios del siguiente año esta labor, esto se ha tomado como estrategia para adelantarnos a la consecución de personal en la zona con el fin de afrontar el pico de producción con el personal requerido.</t>
  </si>
  <si>
    <t>Las revisiones periódicas han seguido cumpliendose con puntualidad en las fechas establecidas,la rotación de los censadores por las diferentes fincas a permitido mantener los ciclos de revisión ajustados, este mes se observó una disminución en la aparación de casos de ML  con un total de 242 en todas las fincas, convirtiéndose de esta manera en el mes con menores casos en todo el año.</t>
  </si>
  <si>
    <t>El cumplimiento de esta actividad se ha mantenido debido a que los rendimientos se han estandarizado y se ha mantenido el grupo de trabajo de esta labor logrando establecer recorridos y tiempos de estancia en cada finca, el censo cero iniciado este mes permitirá además ser puntuales en los tratamientos lo que traducirá en mejores rendimientos en las aplicaciones, se continua con las pruebas de campo para la captura de la información digital.</t>
  </si>
  <si>
    <t>Como se esperaba para este mes hubo un descenso en la producción con un cumplimiento del 92,8% destacando la finca El Pilar como la de mayor participación con un 24,17% del total del mes, seguida de Cararabo con el 21,98%, es decir, ya se empieza a ver el repunte de los cultivos adultos previo al inicio de año y que marca la tendencia para el pico de producción del 2018, se prevé que estos cultivos sigan en ascenso en el siguiente mes. Caso contrario se presenta con las fincas Hato Viejo y La Palmita las cuales presentan un ligero descenso en su producción propios de su ciclo productivo, esta tendencia fue similar al año anterior para esta misma época.A la fecha los rendimientos por ha en cada finca se encuentran de la siguiente manera: Cararabo 26,40 ton/ha, Pilar 22,43 ton/ha, Palmita 22,85 ton/ha, Bocas 13,27 ton/ha, Hato Viejo 22,51 ton/ha y Rio de Janeiro 19,12 ton/ha.</t>
  </si>
  <si>
    <t>Debido a que los ciclos de revisión se han podido regular con los recorridos establecidos por fincas y que además ya se ha adquirido destreza por parte de los censadores en la captura digital de la información se inicio este mes con el "censo cero de pc" en toda la plantación con el fin de poder georeferenciar las palmas enfermas y poder realizar una trazabilidad de la enfermedad y de esta manera hacer un registro diario de solo casos nuevos lo que permitirá aumentar los rendimientos de monitoreo. El objetivo inicial era poder terminar dicho censo en este mes pero por la cantidad de casos y la limitante de equipos de captura de información se espera terminar en el próximo mes y arrancar 2018 con toda la plantación georeferenciada en cuanto a casos de pc.</t>
  </si>
  <si>
    <t>Para este mes se tuvo un cumplimiento del 109,3% con respecto al presupuesto de producción, se destaca el incremento de producción en los cultivos adultos (Pilar y Cararabo) con una clara tendencia al aumento por el pico de producción del 2018, la finca El Pilar aportó el 35,73% de la producción y Cararabo el 21,17%, a diferencia de las fincas Palmita y Hato Viejo, con un 11,51% y 7,44% respectivamente, que continuan con la tendencia a disminuir su producción para el inicio del 2018, situación similar presentada el año anterior. El año 2017 cierra con los siguientes rendimientos por ha en cada finca: Cararabo 27,78 ton/ha, Pilar 23,68 ton/ha, Palmita 23,93 ton/ha, Bocas 14,09 ton/ha, Hato Viejo 23,06 ton/ha y Rio de Janeiro 20,33 ton/ha.</t>
  </si>
  <si>
    <t>Se siguieron presentando los problemas de descuentos por impurezas, en especial la finca la Palmita en la cual se continua observando el fallo de racimos, aunque en menor grado que el año anterior; se debe reconocer también que parte de estas impurezas se generan por el proceso de poda la cual deja algunos residuos en el plato y que se recogen irremediablemente con el fruto y por ende llega a planta. Se ha dispuesto acortar los ciclos para enfrentar el fin e inicio de año con el fin de disminuir el reguero en plato y prevenir de esta manera en alguna medida la recolección de impurezas. Sin embargo se cumplió el indicador anual ya que se alcanzó solo el 0,14% de pérdidas.</t>
  </si>
  <si>
    <t>Los ciclos de cosecha tuvieron un valor promedio en plantación de 15,8 días a pesar de ser la época de fin de año se pudo mantener los ciclos bajos y poder enfrentar el inicio de año sin mayores inconvenientes; a nivel de plantación en general se tuvo un cumplimiento del 84,5% de este indicador faltando de esta manera el 0,5% para alcanzar la meta propuesta a inicio de año, este resultado se vio influenciado principalmente por los inconvenientes a mitad de año en la evacuación de fruto que condujo a elevar los ciclos.</t>
  </si>
  <si>
    <t>En general la plantación se encuentra al día en cuanto a los ciclos de poda, se decidió dejar algunos lotes de Cararabo para el siguiente mes toda vez como estrategia para proveer de personal de manera temprana como estrategia para afrontar el pico de producción del próximo año. La meta de cumplimiento para este indicador era del 85% el cual fue superado alcanzando un total anual del 90%.</t>
  </si>
  <si>
    <t>Las revisiones se han venido cumpliendo a cabalidad de forma periódica en las fechas establecidas, este mes presento el menor número de casos de ML en el año con un total de 229 casos en toda la plantación, dando como resultado un total de 5.478 casos en todo el año de los cuales el 77,8% son de la finca Cararabo.</t>
  </si>
  <si>
    <t>Comparativamente con el mes anterior se mejoró levemente el cumplimiento de esta actividad, los rendimientos al igual que el mes pasado se vieron afectados por los períodos de lluvia que fueron mas frecuentes en la segunda quincena del mes pero sobretodo por el aumento en los casos nuevos presentados, ante este panorama se incrementó una cuadrilla de aplicación y se coordinó la visita a plantación de un proveedor de herramientas con el fin de probar un equipo de aplicación mas liviano que permita aligerar el peso del tubo y buscar mejorar rendimiento y la eficiencia de la aplicación.</t>
  </si>
  <si>
    <t>PROMEDIO ANUAL</t>
  </si>
  <si>
    <t>PROMEDIO DE CUMPLIMIENTO  EN EL AÑO</t>
  </si>
  <si>
    <t xml:space="preserve"> TOTAL ACUMULADO AÑO</t>
  </si>
  <si>
    <t>Se continuó con el "censo cero" de pc el cual se habia dado inicio el mes pasado, como se planeó los lotes que tuvieron su primera revisión luego del barrido registraron casos nuevos logrando incrementar los rendimientos, solo en la finca Palmita no se cumplio con el ciclo debido a que aquí se estaba rematando el "censo cero". Este indicador tuvo un cumplimiento del 87% en los meses en que se analizó afectado principalmente por el mes de junio donde se inició con la trazabilidad de los ciclos, mejorando ostensiblemente en este segundo semestre.</t>
  </si>
  <si>
    <t>El cumplimiento de esta actividad en este mes se vio afectado principalmente por el ausentismo del personal tanto por vacaciones como por accidentes laborales ocasionados en la ejecución de esta labor, estas situaciones obligaron a suplir las ausencias con personal nuevo en la labor lo que tradujo en la disminución de los rendimientos en campo, sumado a esto los días efcetivos de trabajo disminuyeron por las actividades propias de fin y comienzo de año. Este indicador tuvo un cumplimiento del 76% en los meses en que se analizó afectado principalmente en los primeros meses de este semestre por las condiciones climáticas y el entrenamiento del personal, esta es un oportunidad de mejora la cual se espera superar con creces en el 2018.</t>
  </si>
  <si>
    <t>Fecha:  Diciembre de 2021</t>
  </si>
  <si>
    <t>DICIEMBRE DE 2021</t>
  </si>
  <si>
    <t>ENERO - JUNIO DE 2021</t>
  </si>
  <si>
    <t>ENERO A JUNIO DE 2021</t>
  </si>
  <si>
    <t>Teniendo en cuenta la disminución de RFF principalmente en los cultivos adultos y como una estrategia para lograr estabilidad del personal de esta área se decidió alargar en 2 meses los ciclos de algunos lotes con el fin de poder proyectar a fin de año el siguiente pase y garantizar asi desde temprano personal en plantación con miras para afrontar el pico de cosecha del 2021.</t>
  </si>
  <si>
    <t>crai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</si>
</sst>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0.0"/>
  </numFmts>
  <fonts count="10" x14ac:knownFonts="1">
    <font>
      <sz val="10"/>
      <name val="Arial"/>
      <family val="2"/>
    </font>
    <font>
      <sz val="11"/>
      <color theme="1"/>
      <name val="Calibri"/>
      <family val="2"/>
      <scheme val="minor"/>
    </font>
    <font>
      <b/>
      <sz val="16"/>
      <name val="Calibri"/>
      <family val="2"/>
      <scheme val="minor"/>
    </font>
    <font>
      <sz val="11"/>
      <name val="Calibri"/>
      <family val="2"/>
      <scheme val="minor"/>
    </font>
    <font>
      <sz val="12"/>
      <name val="Calibri"/>
      <family val="2"/>
      <scheme val="minor"/>
    </font>
    <font>
      <b/>
      <sz val="12"/>
      <name val="Calibri"/>
      <family val="2"/>
      <scheme val="minor"/>
    </font>
    <font>
      <b/>
      <sz val="11"/>
      <name val="Calibri"/>
      <family val="2"/>
      <scheme val="minor"/>
    </font>
    <font>
      <b/>
      <sz val="11"/>
      <color theme="9" tint="-0.249977111117893"/>
      <name val="Calibri"/>
      <family val="2"/>
      <scheme val="minor"/>
    </font>
    <font>
      <sz val="9"/>
      <color indexed="81"/>
      <name val="Tahoma"/>
      <family val="2"/>
    </font>
    <font>
      <b/>
      <sz val="9"/>
      <color indexed="81"/>
      <name val="Tahoma"/>
      <family val="2"/>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22">
    <border>
      <left/>
      <right/>
      <top/>
      <bottom/>
      <diagonal/>
    </border>
    <border>
      <left/>
      <right style="thin">
        <color theme="6" tint="-0.24994659260841701"/>
      </right>
      <top style="thin">
        <color theme="6" tint="-0.24994659260841701"/>
      </top>
      <bottom style="thin">
        <color theme="6"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theme="6" tint="-0.24994659260841701"/>
      </left>
      <right/>
      <top style="thin">
        <color theme="6" tint="-0.24994659260841701"/>
      </top>
      <bottom style="thin">
        <color theme="6" tint="-0.2499465926084170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diagonal/>
    </border>
    <border>
      <left/>
      <right/>
      <top style="thin">
        <color theme="6" tint="-0.24994659260841701"/>
      </top>
      <bottom style="thin">
        <color theme="6" tint="-0.24994659260841701"/>
      </bottom>
      <diagonal/>
    </border>
    <border>
      <left style="thin">
        <color theme="6" tint="-0.24994659260841701"/>
      </left>
      <right/>
      <top style="thin">
        <color theme="6" tint="-0.24994659260841701"/>
      </top>
      <bottom/>
      <diagonal/>
    </border>
    <border>
      <left/>
      <right/>
      <top style="thin">
        <color theme="6" tint="-0.24994659260841701"/>
      </top>
      <bottom/>
      <diagonal/>
    </border>
    <border>
      <left style="thin">
        <color theme="6" tint="-0.24994659260841701"/>
      </left>
      <right/>
      <top/>
      <bottom/>
      <diagonal/>
    </border>
    <border>
      <left style="thin">
        <color theme="6" tint="-0.24994659260841701"/>
      </left>
      <right/>
      <top/>
      <bottom style="thin">
        <color theme="6" tint="-0.24994659260841701"/>
      </bottom>
      <diagonal/>
    </border>
    <border>
      <left/>
      <right/>
      <top/>
      <bottom style="thin">
        <color theme="6" tint="-0.24994659260841701"/>
      </bottom>
      <diagonal/>
    </border>
    <border>
      <left/>
      <right style="thin">
        <color theme="6" tint="-0.24994659260841701"/>
      </right>
      <top style="thin">
        <color theme="6" tint="-0.24994659260841701"/>
      </top>
      <bottom/>
      <diagonal/>
    </border>
    <border>
      <left/>
      <right style="thin">
        <color theme="6" tint="-0.24994659260841701"/>
      </right>
      <top/>
      <bottom style="thin">
        <color theme="6" tint="-0.24994659260841701"/>
      </bottom>
      <diagonal/>
    </border>
    <border>
      <left style="thin">
        <color theme="6" tint="-0.24994659260841701"/>
      </left>
      <right style="thin">
        <color indexed="64"/>
      </right>
      <top style="thin">
        <color theme="6" tint="-0.24994659260841701"/>
      </top>
      <bottom style="thin">
        <color theme="6" tint="-0.24994659260841701"/>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151">
    <xf numFmtId="0" fontId="0" fillId="0" borderId="0" xfId="0"/>
    <xf numFmtId="0" fontId="4" fillId="0" borderId="0" xfId="0" applyFont="1"/>
    <xf numFmtId="0" fontId="5" fillId="0" borderId="0" xfId="0" applyFont="1" applyBorder="1" applyAlignment="1">
      <alignment horizontal="center" vertical="center" wrapText="1"/>
    </xf>
    <xf numFmtId="0" fontId="4"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4" fillId="0" borderId="0" xfId="0" applyFont="1" applyBorder="1" applyAlignment="1"/>
    <xf numFmtId="4" fontId="4" fillId="2" borderId="2" xfId="0" applyNumberFormat="1" applyFont="1" applyFill="1" applyBorder="1" applyAlignment="1">
      <alignment horizontal="center" vertical="center"/>
    </xf>
    <xf numFmtId="0" fontId="4" fillId="2" borderId="0" xfId="0" applyFont="1" applyFill="1"/>
    <xf numFmtId="9" fontId="4" fillId="0" borderId="0" xfId="0" applyNumberFormat="1" applyFont="1"/>
    <xf numFmtId="0" fontId="2" fillId="0" borderId="0" xfId="0" applyFont="1"/>
    <xf numFmtId="9" fontId="5" fillId="0" borderId="2" xfId="1" applyFont="1" applyBorder="1" applyAlignment="1">
      <alignment horizontal="center" vertical="center"/>
    </xf>
    <xf numFmtId="0" fontId="5" fillId="0" borderId="0" xfId="0" applyFont="1"/>
    <xf numFmtId="17" fontId="0" fillId="0" borderId="2" xfId="0" applyNumberFormat="1" applyFont="1" applyBorder="1" applyAlignment="1">
      <alignment horizontal="center" vertical="center" wrapText="1"/>
    </xf>
    <xf numFmtId="17" fontId="4" fillId="0" borderId="2" xfId="0" applyNumberFormat="1" applyFont="1" applyFill="1" applyBorder="1" applyAlignment="1">
      <alignment horizontal="center" vertical="center" wrapText="1"/>
    </xf>
    <xf numFmtId="3" fontId="4" fillId="2" borderId="2" xfId="2" applyNumberFormat="1" applyFont="1" applyFill="1" applyBorder="1" applyAlignment="1">
      <alignment horizontal="center" vertical="center"/>
    </xf>
    <xf numFmtId="3" fontId="4" fillId="2" borderId="2" xfId="1" applyNumberFormat="1" applyFont="1" applyFill="1" applyBorder="1" applyAlignment="1">
      <alignment horizontal="center" vertical="center"/>
    </xf>
    <xf numFmtId="3" fontId="4" fillId="2" borderId="2" xfId="1" applyNumberFormat="1" applyFont="1" applyFill="1" applyBorder="1" applyAlignment="1">
      <alignment horizontal="center" vertical="center" wrapText="1"/>
    </xf>
    <xf numFmtId="17" fontId="3" fillId="0" borderId="2" xfId="0" applyNumberFormat="1" applyFont="1" applyBorder="1" applyAlignment="1">
      <alignment horizontal="center" vertical="center" wrapText="1"/>
    </xf>
    <xf numFmtId="17" fontId="3" fillId="0" borderId="2" xfId="0" applyNumberFormat="1" applyFont="1" applyFill="1" applyBorder="1" applyAlignment="1">
      <alignment horizontal="center" vertical="center" wrapText="1"/>
    </xf>
    <xf numFmtId="9" fontId="5" fillId="2" borderId="2" xfId="1" applyFont="1" applyFill="1" applyBorder="1" applyAlignment="1">
      <alignment horizontal="center" vertical="center"/>
    </xf>
    <xf numFmtId="0" fontId="5" fillId="3" borderId="2" xfId="0" applyFont="1" applyFill="1" applyBorder="1" applyAlignment="1">
      <alignment horizontal="center" vertical="center"/>
    </xf>
    <xf numFmtId="17" fontId="5" fillId="3" borderId="2" xfId="0" applyNumberFormat="1" applyFont="1" applyFill="1" applyBorder="1" applyAlignment="1">
      <alignment horizontal="center" vertical="center"/>
    </xf>
    <xf numFmtId="9" fontId="4" fillId="3" borderId="2" xfId="1" applyFont="1" applyFill="1" applyBorder="1" applyAlignment="1">
      <alignment horizontal="center" vertical="center"/>
    </xf>
    <xf numFmtId="0" fontId="5" fillId="3" borderId="2" xfId="0" applyNumberFormat="1" applyFont="1" applyFill="1" applyBorder="1" applyAlignment="1">
      <alignment horizontal="center" vertical="center" wrapText="1"/>
    </xf>
    <xf numFmtId="0" fontId="5" fillId="3" borderId="2" xfId="0" applyNumberFormat="1" applyFont="1" applyFill="1" applyBorder="1" applyAlignment="1">
      <alignment horizontal="center" vertical="center"/>
    </xf>
    <xf numFmtId="3" fontId="4" fillId="2" borderId="2" xfId="0" applyNumberFormat="1" applyFont="1" applyFill="1" applyBorder="1" applyAlignment="1">
      <alignment horizontal="center" vertical="center"/>
    </xf>
    <xf numFmtId="10" fontId="5" fillId="3" borderId="2" xfId="1" applyNumberFormat="1" applyFont="1" applyFill="1" applyBorder="1" applyAlignment="1">
      <alignment horizontal="center" vertical="center"/>
    </xf>
    <xf numFmtId="0" fontId="0" fillId="0" borderId="0" xfId="0" applyFill="1"/>
    <xf numFmtId="17" fontId="5" fillId="0" borderId="16" xfId="0" applyNumberFormat="1" applyFont="1" applyFill="1" applyBorder="1" applyAlignment="1">
      <alignment horizontal="center" vertical="center"/>
    </xf>
    <xf numFmtId="17" fontId="5" fillId="0" borderId="0" xfId="0" applyNumberFormat="1" applyFont="1" applyFill="1" applyBorder="1" applyAlignment="1">
      <alignment horizontal="center" vertical="center"/>
    </xf>
    <xf numFmtId="0" fontId="5" fillId="3" borderId="2" xfId="0" applyFont="1" applyFill="1" applyBorder="1" applyAlignment="1">
      <alignment horizontal="center"/>
    </xf>
    <xf numFmtId="0" fontId="4" fillId="0" borderId="2" xfId="0" applyFont="1" applyBorder="1" applyAlignment="1">
      <alignment horizontal="center"/>
    </xf>
    <xf numFmtId="0" fontId="5" fillId="3" borderId="2" xfId="0" applyFont="1" applyFill="1" applyBorder="1" applyAlignment="1">
      <alignment horizontal="center" vertical="center"/>
    </xf>
    <xf numFmtId="0" fontId="4" fillId="0" borderId="2" xfId="0" applyFont="1" applyFill="1" applyBorder="1" applyAlignment="1">
      <alignment horizontal="center" vertical="center" wrapText="1" shrinkToFit="1"/>
    </xf>
    <xf numFmtId="49" fontId="4" fillId="0" borderId="2" xfId="1" applyNumberFormat="1" applyFont="1" applyBorder="1" applyAlignment="1">
      <alignment horizontal="center" vertical="center" wrapText="1"/>
    </xf>
    <xf numFmtId="0" fontId="5" fillId="0" borderId="2" xfId="0" applyFont="1" applyFill="1" applyBorder="1" applyAlignment="1">
      <alignment horizontal="center" vertical="center" wrapText="1" shrinkToFit="1"/>
    </xf>
    <xf numFmtId="49" fontId="5" fillId="0" borderId="2" xfId="1" applyNumberFormat="1" applyFont="1" applyBorder="1" applyAlignment="1">
      <alignment horizontal="center" vertical="center" wrapText="1"/>
    </xf>
    <xf numFmtId="0" fontId="5" fillId="3" borderId="2" xfId="0" applyFont="1" applyFill="1" applyBorder="1" applyAlignment="1">
      <alignment horizontal="center"/>
    </xf>
    <xf numFmtId="0" fontId="4" fillId="0" borderId="2" xfId="0" applyFont="1" applyBorder="1" applyAlignment="1">
      <alignment horizontal="center"/>
    </xf>
    <xf numFmtId="0" fontId="5" fillId="3" borderId="2" xfId="0" applyFont="1" applyFill="1" applyBorder="1" applyAlignment="1">
      <alignment horizontal="center" vertical="center"/>
    </xf>
    <xf numFmtId="0" fontId="4" fillId="0" borderId="2" xfId="0" applyFont="1" applyFill="1" applyBorder="1" applyAlignment="1">
      <alignment horizontal="center" vertical="center" wrapText="1" shrinkToFit="1"/>
    </xf>
    <xf numFmtId="0" fontId="5" fillId="3" borderId="2" xfId="0" applyFont="1" applyFill="1" applyBorder="1" applyAlignment="1">
      <alignment horizontal="center" vertical="center" wrapText="1"/>
    </xf>
    <xf numFmtId="49" fontId="4" fillId="0" borderId="2" xfId="1" applyNumberFormat="1" applyFont="1" applyBorder="1" applyAlignment="1">
      <alignment horizontal="center" vertical="center" wrapText="1"/>
    </xf>
    <xf numFmtId="166" fontId="4" fillId="2" borderId="2" xfId="2" applyNumberFormat="1" applyFont="1" applyFill="1" applyBorder="1" applyAlignment="1">
      <alignment horizontal="center" vertical="center"/>
    </xf>
    <xf numFmtId="166" fontId="4" fillId="2" borderId="2" xfId="1" applyNumberFormat="1" applyFont="1" applyFill="1" applyBorder="1" applyAlignment="1">
      <alignment horizontal="center" vertical="center"/>
    </xf>
    <xf numFmtId="166" fontId="4" fillId="2" borderId="2" xfId="1" applyNumberFormat="1" applyFont="1" applyFill="1" applyBorder="1" applyAlignment="1">
      <alignment horizontal="center" vertical="center" wrapText="1"/>
    </xf>
    <xf numFmtId="10" fontId="5" fillId="2" borderId="2" xfId="1" applyNumberFormat="1" applyFont="1" applyFill="1" applyBorder="1" applyAlignment="1">
      <alignment horizontal="center" vertical="center"/>
    </xf>
    <xf numFmtId="0" fontId="3" fillId="0" borderId="2" xfId="0" applyNumberFormat="1" applyFont="1" applyBorder="1" applyAlignment="1">
      <alignment horizontal="center" vertical="center" wrapText="1"/>
    </xf>
    <xf numFmtId="3" fontId="4" fillId="4" borderId="2" xfId="2" applyNumberFormat="1" applyFont="1" applyFill="1" applyBorder="1" applyAlignment="1">
      <alignment horizontal="center" vertical="center"/>
    </xf>
    <xf numFmtId="4" fontId="4" fillId="0" borderId="2" xfId="0" applyNumberFormat="1" applyFont="1" applyFill="1" applyBorder="1" applyAlignment="1">
      <alignment horizontal="center" vertical="center"/>
    </xf>
    <xf numFmtId="166" fontId="3" fillId="2" borderId="2" xfId="1" applyNumberFormat="1" applyFont="1" applyFill="1" applyBorder="1" applyAlignment="1">
      <alignment horizontal="center" vertical="center" wrapText="1"/>
    </xf>
    <xf numFmtId="166" fontId="4" fillId="0" borderId="2" xfId="1" applyNumberFormat="1" applyFont="1" applyFill="1" applyBorder="1" applyAlignment="1">
      <alignment horizontal="center" vertical="center"/>
    </xf>
    <xf numFmtId="10" fontId="5" fillId="2" borderId="2" xfId="1" applyNumberFormat="1" applyFont="1" applyFill="1" applyBorder="1" applyAlignment="1">
      <alignment vertical="center"/>
    </xf>
    <xf numFmtId="165" fontId="4" fillId="3" borderId="2" xfId="1" applyNumberFormat="1" applyFont="1" applyFill="1" applyBorder="1" applyAlignment="1">
      <alignment horizontal="center" vertical="center"/>
    </xf>
    <xf numFmtId="9" fontId="5" fillId="0" borderId="2" xfId="1" applyNumberFormat="1" applyFont="1" applyBorder="1" applyAlignment="1">
      <alignment horizontal="center" vertical="center"/>
    </xf>
    <xf numFmtId="9" fontId="5" fillId="2" borderId="2" xfId="1" applyNumberFormat="1" applyFont="1" applyFill="1" applyBorder="1" applyAlignment="1">
      <alignment horizontal="center" vertical="center"/>
    </xf>
    <xf numFmtId="3" fontId="4" fillId="0" borderId="2" xfId="1" applyNumberFormat="1" applyFont="1" applyFill="1" applyBorder="1" applyAlignment="1">
      <alignment horizontal="center" vertical="center"/>
    </xf>
    <xf numFmtId="3" fontId="3" fillId="2" borderId="2" xfId="1" applyNumberFormat="1" applyFont="1" applyFill="1" applyBorder="1" applyAlignment="1">
      <alignment horizontal="center" vertical="center" wrapText="1"/>
    </xf>
    <xf numFmtId="3" fontId="3" fillId="2" borderId="2" xfId="1" applyNumberFormat="1" applyFont="1" applyFill="1" applyBorder="1" applyAlignment="1">
      <alignment horizontal="center" vertical="center"/>
    </xf>
    <xf numFmtId="0" fontId="5" fillId="3"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1" xfId="0" applyFont="1" applyBorder="1" applyAlignment="1">
      <alignment horizontal="center" vertical="center"/>
    </xf>
    <xf numFmtId="0" fontId="7" fillId="3" borderId="2" xfId="0" applyFont="1" applyFill="1" applyBorder="1" applyAlignment="1">
      <alignment horizontal="center" vertical="center"/>
    </xf>
    <xf numFmtId="0" fontId="7" fillId="3" borderId="21" xfId="0" applyFont="1" applyFill="1" applyBorder="1" applyAlignment="1">
      <alignment horizontal="center" vertical="center"/>
    </xf>
    <xf numFmtId="0" fontId="4" fillId="2" borderId="2" xfId="0" applyFont="1" applyFill="1" applyBorder="1" applyAlignment="1">
      <alignment horizontal="center" vertical="center"/>
    </xf>
    <xf numFmtId="0" fontId="5" fillId="2" borderId="2" xfId="1" applyNumberFormat="1" applyFont="1" applyFill="1" applyBorder="1" applyAlignment="1">
      <alignment horizontal="right" vertical="center"/>
    </xf>
    <xf numFmtId="0" fontId="5" fillId="3" borderId="2" xfId="0" applyFont="1" applyFill="1" applyBorder="1" applyAlignment="1">
      <alignment horizontal="center" vertical="center"/>
    </xf>
    <xf numFmtId="0" fontId="4" fillId="0" borderId="2" xfId="0" applyNumberFormat="1" applyFont="1" applyBorder="1" applyAlignment="1">
      <alignment horizontal="center" vertical="center"/>
    </xf>
    <xf numFmtId="0" fontId="4" fillId="0" borderId="2" xfId="0" applyFont="1" applyBorder="1" applyAlignment="1">
      <alignment horizontal="center" vertical="center" wrapText="1" shrinkToFit="1"/>
    </xf>
    <xf numFmtId="0" fontId="4" fillId="0" borderId="2" xfId="0" applyFont="1" applyBorder="1" applyAlignment="1">
      <alignment horizontal="center" vertical="center" shrinkToFit="1"/>
    </xf>
    <xf numFmtId="0" fontId="4" fillId="0" borderId="2" xfId="0" applyFont="1" applyFill="1" applyBorder="1" applyAlignment="1">
      <alignment horizontal="center" vertical="center" wrapText="1" shrinkToFit="1"/>
    </xf>
    <xf numFmtId="9" fontId="4" fillId="0" borderId="2" xfId="0" applyNumberFormat="1" applyFont="1" applyFill="1" applyBorder="1" applyAlignment="1">
      <alignment horizontal="center" vertical="center" wrapText="1"/>
    </xf>
    <xf numFmtId="0" fontId="4" fillId="0" borderId="2" xfId="0" applyNumberFormat="1" applyFont="1" applyBorder="1" applyAlignment="1">
      <alignment horizontal="center" vertical="center" wrapText="1"/>
    </xf>
    <xf numFmtId="17" fontId="5" fillId="3"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4" fillId="3" borderId="2" xfId="0" applyNumberFormat="1" applyFont="1" applyFill="1" applyBorder="1" applyAlignment="1">
      <alignment horizontal="center" vertical="center" wrapText="1"/>
    </xf>
    <xf numFmtId="0" fontId="4" fillId="0" borderId="2" xfId="0" applyFont="1" applyFill="1" applyBorder="1" applyAlignment="1">
      <alignment horizontal="justify" vertical="center" wrapText="1"/>
    </xf>
    <xf numFmtId="0" fontId="5" fillId="3" borderId="2" xfId="0" applyFont="1" applyFill="1" applyBorder="1" applyAlignment="1">
      <alignment horizontal="center"/>
    </xf>
    <xf numFmtId="0" fontId="4" fillId="3" borderId="2" xfId="0" applyFont="1" applyFill="1" applyBorder="1" applyAlignment="1">
      <alignment horizontal="center"/>
    </xf>
    <xf numFmtId="0" fontId="4" fillId="0" borderId="2" xfId="0" applyFont="1" applyBorder="1" applyAlignment="1">
      <alignment horizontal="center"/>
    </xf>
    <xf numFmtId="0" fontId="4" fillId="0" borderId="2"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3" fillId="0" borderId="3" xfId="0" applyFont="1" applyBorder="1" applyAlignment="1">
      <alignment horizontal="center" vertical="center"/>
    </xf>
    <xf numFmtId="0" fontId="7" fillId="3" borderId="3" xfId="0" applyFont="1" applyFill="1" applyBorder="1" applyAlignment="1">
      <alignment horizontal="center" vertical="center"/>
    </xf>
    <xf numFmtId="0" fontId="4" fillId="0" borderId="0" xfId="0" applyFont="1" applyBorder="1" applyAlignment="1">
      <alignment horizont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4" fillId="0" borderId="12" xfId="0" applyFont="1" applyBorder="1" applyAlignment="1">
      <alignment horizontal="center"/>
    </xf>
    <xf numFmtId="0" fontId="5" fillId="2" borderId="3" xfId="1" applyNumberFormat="1" applyFont="1" applyFill="1" applyBorder="1" applyAlignment="1">
      <alignment horizontal="right" vertical="center"/>
    </xf>
    <xf numFmtId="0" fontId="5" fillId="2" borderId="13" xfId="1" applyNumberFormat="1" applyFont="1" applyFill="1" applyBorder="1" applyAlignment="1">
      <alignment horizontal="right" vertical="center"/>
    </xf>
    <xf numFmtId="0" fontId="5" fillId="2" borderId="1" xfId="1" applyNumberFormat="1" applyFont="1" applyFill="1" applyBorder="1" applyAlignment="1">
      <alignment horizontal="right" vertical="center"/>
    </xf>
    <xf numFmtId="49" fontId="4" fillId="0" borderId="2" xfId="0" applyNumberFormat="1" applyFont="1" applyBorder="1" applyAlignment="1">
      <alignment horizontal="center" vertical="center" wrapText="1" shrinkToFit="1"/>
    </xf>
    <xf numFmtId="49" fontId="4" fillId="0" borderId="2" xfId="0" applyNumberFormat="1" applyFont="1" applyBorder="1" applyAlignment="1">
      <alignment horizontal="center" vertical="center" shrinkToFit="1"/>
    </xf>
    <xf numFmtId="49" fontId="4" fillId="0" borderId="2" xfId="1" applyNumberFormat="1" applyFont="1" applyBorder="1" applyAlignment="1">
      <alignment horizontal="center" vertical="center" wrapText="1"/>
    </xf>
    <xf numFmtId="0" fontId="5" fillId="3" borderId="2" xfId="0" applyNumberFormat="1" applyFont="1" applyFill="1" applyBorder="1" applyAlignment="1">
      <alignment horizontal="center" vertical="center"/>
    </xf>
    <xf numFmtId="0" fontId="4" fillId="3" borderId="2" xfId="0" applyFont="1" applyFill="1" applyBorder="1" applyAlignment="1">
      <alignment horizontal="center" vertical="center"/>
    </xf>
    <xf numFmtId="0" fontId="3" fillId="0" borderId="2" xfId="0" applyFont="1" applyFill="1" applyBorder="1" applyAlignment="1">
      <alignment horizontal="justify" vertical="justify" wrapText="1"/>
    </xf>
    <xf numFmtId="0" fontId="3" fillId="0" borderId="2" xfId="0" applyFont="1" applyFill="1" applyBorder="1" applyAlignment="1">
      <alignment horizontal="justify"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3" borderId="3"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7" xfId="0" applyFont="1" applyFill="1" applyBorder="1" applyAlignment="1">
      <alignment horizontal="center" vertical="center"/>
    </xf>
    <xf numFmtId="0" fontId="4" fillId="0" borderId="14" xfId="0" applyNumberFormat="1" applyFont="1" applyBorder="1" applyAlignment="1">
      <alignment horizontal="center" vertical="center"/>
    </xf>
    <xf numFmtId="0" fontId="4" fillId="0" borderId="19" xfId="0" applyNumberFormat="1" applyFont="1" applyBorder="1" applyAlignment="1">
      <alignment horizontal="center" vertical="center"/>
    </xf>
    <xf numFmtId="0" fontId="4" fillId="0" borderId="17" xfId="0" applyNumberFormat="1" applyFont="1" applyBorder="1" applyAlignment="1">
      <alignment horizontal="center" vertical="center"/>
    </xf>
    <xf numFmtId="0" fontId="4" fillId="0" borderId="20" xfId="0" applyNumberFormat="1" applyFont="1" applyBorder="1" applyAlignment="1">
      <alignment horizontal="center" vertical="center"/>
    </xf>
    <xf numFmtId="17" fontId="3" fillId="0" borderId="3" xfId="0" applyNumberFormat="1" applyFont="1" applyBorder="1" applyAlignment="1">
      <alignment horizontal="center" vertical="center" wrapText="1"/>
    </xf>
    <xf numFmtId="17" fontId="3" fillId="0" borderId="13" xfId="0" applyNumberFormat="1" applyFont="1" applyBorder="1" applyAlignment="1">
      <alignment horizontal="center" vertical="center" wrapText="1"/>
    </xf>
    <xf numFmtId="17" fontId="3" fillId="0" borderId="1" xfId="0" applyNumberFormat="1" applyFont="1" applyBorder="1" applyAlignment="1">
      <alignment horizontal="center" vertical="center" wrapText="1"/>
    </xf>
    <xf numFmtId="0" fontId="5" fillId="3" borderId="13" xfId="0" applyFont="1" applyFill="1" applyBorder="1" applyAlignment="1">
      <alignment horizontal="center" vertical="center"/>
    </xf>
    <xf numFmtId="17" fontId="3" fillId="0" borderId="3" xfId="0" applyNumberFormat="1" applyFont="1" applyFill="1" applyBorder="1" applyAlignment="1">
      <alignment horizontal="left" vertical="center" wrapText="1"/>
    </xf>
    <xf numFmtId="17" fontId="3" fillId="0" borderId="13" xfId="0" applyNumberFormat="1" applyFont="1" applyFill="1" applyBorder="1" applyAlignment="1">
      <alignment horizontal="left" vertical="center" wrapText="1"/>
    </xf>
    <xf numFmtId="17" fontId="3" fillId="0" borderId="1" xfId="0" applyNumberFormat="1" applyFont="1" applyFill="1" applyBorder="1" applyAlignment="1">
      <alignment horizontal="left" vertical="center" wrapText="1"/>
    </xf>
    <xf numFmtId="17" fontId="3" fillId="0" borderId="3" xfId="0" applyNumberFormat="1" applyFont="1" applyBorder="1" applyAlignment="1">
      <alignment horizontal="left" wrapText="1"/>
    </xf>
    <xf numFmtId="17" fontId="3" fillId="0" borderId="13" xfId="0" applyNumberFormat="1" applyFont="1" applyBorder="1" applyAlignment="1">
      <alignment horizontal="left" wrapText="1"/>
    </xf>
    <xf numFmtId="17" fontId="3" fillId="0" borderId="1" xfId="0" applyNumberFormat="1" applyFont="1" applyBorder="1" applyAlignment="1">
      <alignment horizontal="left" wrapText="1"/>
    </xf>
    <xf numFmtId="17" fontId="3" fillId="0" borderId="3" xfId="0" applyNumberFormat="1" applyFont="1" applyFill="1" applyBorder="1" applyAlignment="1">
      <alignment horizontal="left" wrapText="1"/>
    </xf>
    <xf numFmtId="17" fontId="3" fillId="0" borderId="13" xfId="0" applyNumberFormat="1" applyFont="1" applyFill="1" applyBorder="1" applyAlignment="1">
      <alignment horizontal="left" wrapText="1"/>
    </xf>
    <xf numFmtId="17" fontId="3" fillId="0" borderId="1" xfId="0" applyNumberFormat="1" applyFont="1" applyFill="1" applyBorder="1" applyAlignment="1">
      <alignment horizontal="left" wrapText="1"/>
    </xf>
    <xf numFmtId="17" fontId="3" fillId="0" borderId="3" xfId="0" applyNumberFormat="1" applyFont="1" applyFill="1" applyBorder="1" applyAlignment="1">
      <alignment horizontal="center" vertical="center" wrapText="1"/>
    </xf>
    <xf numFmtId="17" fontId="3" fillId="0" borderId="13" xfId="0" applyNumberFormat="1" applyFont="1" applyFill="1" applyBorder="1" applyAlignment="1">
      <alignment horizontal="center" vertical="center" wrapText="1"/>
    </xf>
    <xf numFmtId="17" fontId="3" fillId="0" borderId="1" xfId="0" applyNumberFormat="1" applyFont="1" applyFill="1" applyBorder="1" applyAlignment="1">
      <alignment horizontal="center" vertical="center" wrapText="1"/>
    </xf>
    <xf numFmtId="17" fontId="3" fillId="0" borderId="3" xfId="0" applyNumberFormat="1" applyFont="1" applyBorder="1" applyAlignment="1">
      <alignment horizontal="left" vertical="center" wrapText="1"/>
    </xf>
    <xf numFmtId="17" fontId="3" fillId="0" borderId="13" xfId="0" applyNumberFormat="1" applyFont="1" applyBorder="1" applyAlignment="1">
      <alignment horizontal="left" vertical="center" wrapText="1"/>
    </xf>
    <xf numFmtId="17" fontId="3" fillId="0" borderId="1" xfId="0" applyNumberFormat="1" applyFont="1" applyBorder="1" applyAlignment="1">
      <alignment horizontal="left" vertical="center" wrapText="1"/>
    </xf>
  </cellXfs>
  <cellStyles count="3">
    <cellStyle name="Millares 2" xfId="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4"/>
    </mc:Choice>
    <mc:Fallback>
      <c:style val="24"/>
    </mc:Fallback>
  </mc:AlternateContent>
  <c:chart>
    <c:autoTitleDeleted val="0"/>
    <c:plotArea>
      <c:layout>
        <c:manualLayout>
          <c:layoutTarget val="inner"/>
          <c:xMode val="edge"/>
          <c:yMode val="edge"/>
          <c:x val="0.12121212121212201"/>
          <c:y val="2.9661016949152502E-2"/>
          <c:w val="0.85454545454545805"/>
          <c:h val="0.83050847457627197"/>
        </c:manualLayout>
      </c:layout>
      <c:barChart>
        <c:barDir val="col"/>
        <c:grouping val="clustered"/>
        <c:varyColors val="0"/>
        <c:ser>
          <c:idx val="2"/>
          <c:order val="0"/>
          <c:spPr>
            <a:solidFill>
              <a:srgbClr val="A7BF40"/>
            </a:solidFill>
          </c:spPr>
          <c:invertIfNegative val="0"/>
          <c:cat>
            <c:strRef>
              <c:f>PRODUCCIÓN1!$D$12:$I$12</c:f>
              <c:strCache>
                <c:ptCount val="6"/>
                <c:pt idx="0">
                  <c:v>ENERO</c:v>
                </c:pt>
                <c:pt idx="1">
                  <c:v>FEBRERO</c:v>
                </c:pt>
                <c:pt idx="2">
                  <c:v>MARZO</c:v>
                </c:pt>
                <c:pt idx="3">
                  <c:v>ABRIL</c:v>
                </c:pt>
                <c:pt idx="4">
                  <c:v>MAYO</c:v>
                </c:pt>
                <c:pt idx="5">
                  <c:v>JUNIO</c:v>
                </c:pt>
              </c:strCache>
            </c:strRef>
          </c:cat>
          <c:val>
            <c:numRef>
              <c:f>PRODUCCIÓN1!$D$15:$I$15</c:f>
              <c:numCache>
                <c:formatCode>0%</c:formatCode>
                <c:ptCount val="6"/>
                <c:pt idx="0">
                  <c:v>1.1086424926737459</c:v>
                </c:pt>
                <c:pt idx="1">
                  <c:v>1.2502290817051553</c:v>
                </c:pt>
                <c:pt idx="2">
                  <c:v>1.5742626781401021</c:v>
                </c:pt>
                <c:pt idx="3">
                  <c:v>1.2499096647354362</c:v>
                </c:pt>
                <c:pt idx="4">
                  <c:v>1.5455842816714163</c:v>
                </c:pt>
                <c:pt idx="5">
                  <c:v>0.91950026852087396</c:v>
                </c:pt>
              </c:numCache>
            </c:numRef>
          </c:val>
          <c:extLst>
            <c:ext xmlns:c16="http://schemas.microsoft.com/office/drawing/2014/chart" uri="{C3380CC4-5D6E-409C-BE32-E72D297353CC}">
              <c16:uniqueId val="{00000000-96B0-4687-BD8D-0D10BF8D5FF6}"/>
            </c:ext>
          </c:extLst>
        </c:ser>
        <c:dLbls>
          <c:showLegendKey val="0"/>
          <c:showVal val="0"/>
          <c:showCatName val="0"/>
          <c:showSerName val="0"/>
          <c:showPercent val="0"/>
          <c:showBubbleSize val="0"/>
        </c:dLbls>
        <c:gapWidth val="150"/>
        <c:axId val="324768600"/>
        <c:axId val="324770560"/>
      </c:barChart>
      <c:catAx>
        <c:axId val="324768600"/>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324770560"/>
        <c:crosses val="autoZero"/>
        <c:auto val="0"/>
        <c:lblAlgn val="ctr"/>
        <c:lblOffset val="100"/>
        <c:tickLblSkip val="1"/>
        <c:tickMarkSkip val="1"/>
        <c:noMultiLvlLbl val="0"/>
      </c:catAx>
      <c:valAx>
        <c:axId val="324770560"/>
        <c:scaling>
          <c:orientation val="minMax"/>
        </c:scaling>
        <c:delete val="0"/>
        <c:axPos val="l"/>
        <c:majorGridlines/>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24768600"/>
        <c:crosses val="autoZero"/>
        <c:crossBetween val="between"/>
      </c:valAx>
      <c:dTable>
        <c:showHorzBorder val="1"/>
        <c:showVertBorder val="1"/>
        <c:showOutline val="1"/>
        <c:showKeys val="1"/>
        <c:txPr>
          <a:bodyPr/>
          <a:lstStyle/>
          <a:p>
            <a:pPr rtl="0">
              <a:defRPr sz="800" b="0" i="0" u="none" strike="noStrike" baseline="0">
                <a:solidFill>
                  <a:srgbClr val="000000"/>
                </a:solidFill>
                <a:latin typeface="Calibri"/>
                <a:ea typeface="Calibri"/>
                <a:cs typeface="Calibri"/>
              </a:defRPr>
            </a:pPr>
            <a:endParaRPr lang="es-CO"/>
          </a:p>
        </c:txPr>
      </c:dTable>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oddHeader>&amp;A</c:oddHeader>
      <c:oddFooter>Page &amp;P</c:oddFooter>
    </c:headerFooter>
    <c:pageMargins b="1" l="0.750000000000004" r="0.750000000000004" t="1" header="0.5" footer="0.5"/>
    <c:pageSetup paperSize="9" orientation="landscape" horizontalDpi="-3"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4"/>
    </mc:Choice>
    <mc:Fallback>
      <c:style val="24"/>
    </mc:Fallback>
  </mc:AlternateContent>
  <c:chart>
    <c:title>
      <c:layout/>
      <c:overlay val="0"/>
    </c:title>
    <c:autoTitleDeleted val="0"/>
    <c:plotArea>
      <c:layout>
        <c:manualLayout>
          <c:layoutTarget val="inner"/>
          <c:xMode val="edge"/>
          <c:yMode val="edge"/>
          <c:x val="0.151026517368782"/>
          <c:y val="1.8199805969812601E-2"/>
          <c:w val="0.85454545454545905"/>
          <c:h val="0.83050847457627197"/>
        </c:manualLayout>
      </c:layout>
      <c:barChart>
        <c:barDir val="col"/>
        <c:grouping val="clustered"/>
        <c:varyColors val="0"/>
        <c:ser>
          <c:idx val="2"/>
          <c:order val="0"/>
          <c:tx>
            <c:strRef>
              <c:f>CENENF2!$A$15</c:f>
              <c:strCache>
                <c:ptCount val="1"/>
                <c:pt idx="0">
                  <c:v>% CUMPLIMIENTO</c:v>
                </c:pt>
              </c:strCache>
            </c:strRef>
          </c:tx>
          <c:invertIfNegative val="0"/>
          <c:dLbls>
            <c:spPr>
              <a:noFill/>
              <a:ln>
                <a:noFill/>
              </a:ln>
              <a:effectLst/>
            </c:spPr>
            <c:txPr>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CENENF2!$B$12:$J$12</c15:sqref>
                  </c15:fullRef>
                </c:ext>
              </c:extLst>
              <c:f>CENENF2!$E$12:$J$12</c:f>
              <c:strCache>
                <c:ptCount val="6"/>
                <c:pt idx="0">
                  <c:v>JULIO</c:v>
                </c:pt>
                <c:pt idx="1">
                  <c:v>AGOSTO</c:v>
                </c:pt>
                <c:pt idx="2">
                  <c:v>SEPTIEMBRE</c:v>
                </c:pt>
                <c:pt idx="3">
                  <c:v>OCTUBRE</c:v>
                </c:pt>
                <c:pt idx="4">
                  <c:v>NOVIEMBRE</c:v>
                </c:pt>
                <c:pt idx="5">
                  <c:v>DICIEMBRE</c:v>
                </c:pt>
              </c:strCache>
            </c:strRef>
          </c:cat>
          <c:val>
            <c:numRef>
              <c:extLst>
                <c:ext xmlns:c15="http://schemas.microsoft.com/office/drawing/2012/chart" uri="{02D57815-91ED-43cb-92C2-25804820EDAC}">
                  <c15:fullRef>
                    <c15:sqref>CENENF2!$B$15:$J$15</c15:sqref>
                  </c15:fullRef>
                </c:ext>
              </c:extLst>
              <c:f>CENENF2!$E$15:$J$15</c:f>
              <c:numCache>
                <c:formatCode>General</c:formatCode>
                <c:ptCount val="6"/>
                <c:pt idx="0" formatCode="0%">
                  <c:v>1</c:v>
                </c:pt>
                <c:pt idx="1" formatCode="0%">
                  <c:v>1</c:v>
                </c:pt>
                <c:pt idx="2" formatCode="0%">
                  <c:v>1</c:v>
                </c:pt>
                <c:pt idx="3" formatCode="0%">
                  <c:v>1</c:v>
                </c:pt>
                <c:pt idx="4" formatCode="0%">
                  <c:v>1</c:v>
                </c:pt>
                <c:pt idx="5" formatCode="0%">
                  <c:v>1</c:v>
                </c:pt>
              </c:numCache>
            </c:numRef>
          </c:val>
          <c:extLst>
            <c:ext xmlns:c16="http://schemas.microsoft.com/office/drawing/2014/chart" uri="{C3380CC4-5D6E-409C-BE32-E72D297353CC}">
              <c16:uniqueId val="{00000000-089A-4A16-84BC-D3312AEBA12D}"/>
            </c:ext>
          </c:extLst>
        </c:ser>
        <c:dLbls>
          <c:showLegendKey val="0"/>
          <c:showVal val="0"/>
          <c:showCatName val="0"/>
          <c:showSerName val="0"/>
          <c:showPercent val="0"/>
          <c:showBubbleSize val="0"/>
        </c:dLbls>
        <c:gapWidth val="150"/>
        <c:axId val="330875120"/>
        <c:axId val="330873552"/>
      </c:barChart>
      <c:catAx>
        <c:axId val="330875120"/>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330873552"/>
        <c:crosses val="autoZero"/>
        <c:auto val="0"/>
        <c:lblAlgn val="ctr"/>
        <c:lblOffset val="100"/>
        <c:tickLblSkip val="1"/>
        <c:tickMarkSkip val="1"/>
        <c:noMultiLvlLbl val="0"/>
      </c:catAx>
      <c:valAx>
        <c:axId val="330873552"/>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30875120"/>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oddHeader>&amp;A</c:oddHeader>
      <c:oddFooter>Page &amp;P</c:oddFooter>
    </c:headerFooter>
    <c:pageMargins b="1" l="0.750000000000004" r="0.750000000000004" t="1" header="0.5" footer="0.5"/>
    <c:pageSetup paperSize="9" orientation="landscape" horizontalDpi="-3"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4"/>
    </mc:Choice>
    <mc:Fallback>
      <c:style val="24"/>
    </mc:Fallback>
  </mc:AlternateContent>
  <c:chart>
    <c:title>
      <c:layout/>
      <c:overlay val="0"/>
    </c:title>
    <c:autoTitleDeleted val="0"/>
    <c:plotArea>
      <c:layout>
        <c:manualLayout>
          <c:layoutTarget val="inner"/>
          <c:xMode val="edge"/>
          <c:yMode val="edge"/>
          <c:x val="0.151026517368782"/>
          <c:y val="1.8199805969812601E-2"/>
          <c:w val="0.85454545454545905"/>
          <c:h val="0.83050847457627197"/>
        </c:manualLayout>
      </c:layout>
      <c:barChart>
        <c:barDir val="col"/>
        <c:grouping val="clustered"/>
        <c:varyColors val="0"/>
        <c:ser>
          <c:idx val="2"/>
          <c:order val="0"/>
          <c:tx>
            <c:strRef>
              <c:f>CENPC1!$A$15</c:f>
              <c:strCache>
                <c:ptCount val="1"/>
                <c:pt idx="0">
                  <c:v>% CUMPLIMIENTO</c:v>
                </c:pt>
              </c:strCache>
            </c:strRef>
          </c:tx>
          <c:invertIfNegative val="0"/>
          <c:dLbls>
            <c:spPr>
              <a:noFill/>
              <a:ln>
                <a:noFill/>
              </a:ln>
              <a:effectLst/>
            </c:spPr>
            <c:txPr>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CENPC1!$B$12:$J$12</c15:sqref>
                  </c15:fullRef>
                </c:ext>
              </c:extLst>
              <c:f>CENPC1!$E$12:$J$12</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CENPC1!$B$15:$J$15</c15:sqref>
                  </c15:fullRef>
                </c:ext>
              </c:extLst>
              <c:f>CENPC1!$E$15:$J$15</c:f>
              <c:numCache>
                <c:formatCode>General</c:formatCode>
                <c:ptCount val="6"/>
                <c:pt idx="0" formatCode="0%">
                  <c:v>0</c:v>
                </c:pt>
                <c:pt idx="1" formatCode="0%">
                  <c:v>0</c:v>
                </c:pt>
                <c:pt idx="2" formatCode="0%">
                  <c:v>0</c:v>
                </c:pt>
                <c:pt idx="3" formatCode="0%">
                  <c:v>0</c:v>
                </c:pt>
                <c:pt idx="4" formatCode="0%">
                  <c:v>0</c:v>
                </c:pt>
                <c:pt idx="5" formatCode="0%">
                  <c:v>0</c:v>
                </c:pt>
              </c:numCache>
            </c:numRef>
          </c:val>
          <c:extLst>
            <c:ext xmlns:c16="http://schemas.microsoft.com/office/drawing/2014/chart" uri="{C3380CC4-5D6E-409C-BE32-E72D297353CC}">
              <c16:uniqueId val="{00000000-089A-4A16-84BC-D3312AEBA12D}"/>
            </c:ext>
          </c:extLst>
        </c:ser>
        <c:dLbls>
          <c:showLegendKey val="0"/>
          <c:showVal val="0"/>
          <c:showCatName val="0"/>
          <c:showSerName val="0"/>
          <c:showPercent val="0"/>
          <c:showBubbleSize val="0"/>
        </c:dLbls>
        <c:gapWidth val="150"/>
        <c:axId val="330876688"/>
        <c:axId val="330875904"/>
      </c:barChart>
      <c:catAx>
        <c:axId val="330876688"/>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330875904"/>
        <c:crosses val="autoZero"/>
        <c:auto val="0"/>
        <c:lblAlgn val="ctr"/>
        <c:lblOffset val="100"/>
        <c:tickLblSkip val="1"/>
        <c:tickMarkSkip val="1"/>
        <c:noMultiLvlLbl val="0"/>
      </c:catAx>
      <c:valAx>
        <c:axId val="330875904"/>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3087668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oddHeader>&amp;A</c:oddHeader>
      <c:oddFooter>Page &amp;P</c:oddFooter>
    </c:headerFooter>
    <c:pageMargins b="1" l="0.750000000000004" r="0.750000000000004" t="1" header="0.5" footer="0.5"/>
    <c:pageSetup paperSize="9" orientation="landscape" horizontalDpi="-3"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4"/>
    </mc:Choice>
    <mc:Fallback>
      <c:style val="24"/>
    </mc:Fallback>
  </mc:AlternateContent>
  <c:chart>
    <c:title>
      <c:layout/>
      <c:overlay val="0"/>
    </c:title>
    <c:autoTitleDeleted val="0"/>
    <c:plotArea>
      <c:layout>
        <c:manualLayout>
          <c:layoutTarget val="inner"/>
          <c:xMode val="edge"/>
          <c:yMode val="edge"/>
          <c:x val="0.151026517368782"/>
          <c:y val="1.8199805969812601E-2"/>
          <c:w val="0.85454545454545905"/>
          <c:h val="0.83050847457627197"/>
        </c:manualLayout>
      </c:layout>
      <c:barChart>
        <c:barDir val="col"/>
        <c:grouping val="clustered"/>
        <c:varyColors val="0"/>
        <c:ser>
          <c:idx val="2"/>
          <c:order val="0"/>
          <c:tx>
            <c:strRef>
              <c:f>CENPC2!$A$15</c:f>
              <c:strCache>
                <c:ptCount val="1"/>
                <c:pt idx="0">
                  <c:v>% CUMPLIMIENTO</c:v>
                </c:pt>
              </c:strCache>
            </c:strRef>
          </c:tx>
          <c:invertIfNegative val="0"/>
          <c:dLbls>
            <c:spPr>
              <a:noFill/>
              <a:ln>
                <a:noFill/>
              </a:ln>
              <a:effectLst/>
            </c:spPr>
            <c:txPr>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CENPC2!$B$12:$J$12</c15:sqref>
                  </c15:fullRef>
                </c:ext>
              </c:extLst>
              <c:f>CENPC2!$E$12:$J$12</c:f>
              <c:strCache>
                <c:ptCount val="6"/>
                <c:pt idx="0">
                  <c:v>JULIO</c:v>
                </c:pt>
                <c:pt idx="1">
                  <c:v>AGOSTO</c:v>
                </c:pt>
                <c:pt idx="2">
                  <c:v>SEPTIEMBRE</c:v>
                </c:pt>
                <c:pt idx="3">
                  <c:v>OCTUBRE</c:v>
                </c:pt>
                <c:pt idx="4">
                  <c:v>NOVIEMBRE</c:v>
                </c:pt>
                <c:pt idx="5">
                  <c:v>DICIEMBRE</c:v>
                </c:pt>
              </c:strCache>
            </c:strRef>
          </c:cat>
          <c:val>
            <c:numRef>
              <c:extLst>
                <c:ext xmlns:c15="http://schemas.microsoft.com/office/drawing/2012/chart" uri="{02D57815-91ED-43cb-92C2-25804820EDAC}">
                  <c15:fullRef>
                    <c15:sqref>CENPC2!$B$15:$J$15</c15:sqref>
                  </c15:fullRef>
                </c:ext>
              </c:extLst>
              <c:f>CENPC2!$E$15:$J$15</c:f>
              <c:numCache>
                <c:formatCode>General</c:formatCode>
                <c:ptCount val="6"/>
                <c:pt idx="0" formatCode="0%">
                  <c:v>0.56382978723404253</c:v>
                </c:pt>
                <c:pt idx="1" formatCode="0%">
                  <c:v>0.85106382978723405</c:v>
                </c:pt>
                <c:pt idx="2" formatCode="0%">
                  <c:v>1</c:v>
                </c:pt>
                <c:pt idx="3" formatCode="0%">
                  <c:v>0.98936170212765961</c:v>
                </c:pt>
                <c:pt idx="4" formatCode="0%">
                  <c:v>0.86170212765957444</c:v>
                </c:pt>
                <c:pt idx="5" formatCode="0%">
                  <c:v>0.97872340425531912</c:v>
                </c:pt>
              </c:numCache>
            </c:numRef>
          </c:val>
          <c:extLst>
            <c:ext xmlns:c16="http://schemas.microsoft.com/office/drawing/2014/chart" uri="{C3380CC4-5D6E-409C-BE32-E72D297353CC}">
              <c16:uniqueId val="{00000000-089A-4A16-84BC-D3312AEBA12D}"/>
            </c:ext>
          </c:extLst>
        </c:ser>
        <c:dLbls>
          <c:showLegendKey val="0"/>
          <c:showVal val="0"/>
          <c:showCatName val="0"/>
          <c:showSerName val="0"/>
          <c:showPercent val="0"/>
          <c:showBubbleSize val="0"/>
        </c:dLbls>
        <c:gapWidth val="150"/>
        <c:axId val="330879432"/>
        <c:axId val="330877472"/>
      </c:barChart>
      <c:catAx>
        <c:axId val="33087943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330877472"/>
        <c:crosses val="autoZero"/>
        <c:auto val="0"/>
        <c:lblAlgn val="ctr"/>
        <c:lblOffset val="100"/>
        <c:tickLblSkip val="1"/>
        <c:tickMarkSkip val="1"/>
        <c:noMultiLvlLbl val="0"/>
      </c:catAx>
      <c:valAx>
        <c:axId val="330877472"/>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30879432"/>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oddHeader>&amp;A</c:oddHeader>
      <c:oddFooter>Page &amp;P</c:oddFooter>
    </c:headerFooter>
    <c:pageMargins b="1" l="0.750000000000004" r="0.750000000000004" t="1" header="0.5" footer="0.5"/>
    <c:pageSetup paperSize="9" orientation="landscape" horizontalDpi="-3"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4"/>
    </mc:Choice>
    <mc:Fallback>
      <c:style val="24"/>
    </mc:Fallback>
  </mc:AlternateContent>
  <c:chart>
    <c:title>
      <c:layout/>
      <c:overlay val="0"/>
    </c:title>
    <c:autoTitleDeleted val="0"/>
    <c:plotArea>
      <c:layout>
        <c:manualLayout>
          <c:layoutTarget val="inner"/>
          <c:xMode val="edge"/>
          <c:yMode val="edge"/>
          <c:x val="0.151026517368782"/>
          <c:y val="1.8199805969812601E-2"/>
          <c:w val="0.85454545454545905"/>
          <c:h val="0.83050847457627197"/>
        </c:manualLayout>
      </c:layout>
      <c:barChart>
        <c:barDir val="col"/>
        <c:grouping val="clustered"/>
        <c:varyColors val="0"/>
        <c:ser>
          <c:idx val="2"/>
          <c:order val="0"/>
          <c:tx>
            <c:strRef>
              <c:f>TRATPC1!$A$15</c:f>
              <c:strCache>
                <c:ptCount val="1"/>
                <c:pt idx="0">
                  <c:v>% CUMPLIMIENTO</c:v>
                </c:pt>
              </c:strCache>
            </c:strRef>
          </c:tx>
          <c:invertIfNegative val="0"/>
          <c:dLbls>
            <c:spPr>
              <a:noFill/>
              <a:ln>
                <a:noFill/>
              </a:ln>
              <a:effectLst/>
            </c:spPr>
            <c:txPr>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TRATPC1!$B$12:$J$12</c15:sqref>
                  </c15:fullRef>
                </c:ext>
              </c:extLst>
              <c:f>TRATPC1!$E$12:$J$12</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TRATPC1!$B$15:$J$15</c15:sqref>
                  </c15:fullRef>
                </c:ext>
              </c:extLst>
              <c:f>TRATPC1!$E$15:$J$15</c:f>
              <c:numCache>
                <c:formatCode>General</c:formatCode>
                <c:ptCount val="6"/>
                <c:pt idx="0" formatCode="0%">
                  <c:v>0</c:v>
                </c:pt>
                <c:pt idx="1" formatCode="0%">
                  <c:v>0</c:v>
                </c:pt>
                <c:pt idx="2" formatCode="0%">
                  <c:v>0</c:v>
                </c:pt>
                <c:pt idx="3" formatCode="0%">
                  <c:v>0</c:v>
                </c:pt>
                <c:pt idx="4" formatCode="0%">
                  <c:v>0</c:v>
                </c:pt>
                <c:pt idx="5" formatCode="0%">
                  <c:v>0</c:v>
                </c:pt>
              </c:numCache>
            </c:numRef>
          </c:val>
          <c:extLst>
            <c:ext xmlns:c16="http://schemas.microsoft.com/office/drawing/2014/chart" uri="{C3380CC4-5D6E-409C-BE32-E72D297353CC}">
              <c16:uniqueId val="{00000000-089A-4A16-84BC-D3312AEBA12D}"/>
            </c:ext>
          </c:extLst>
        </c:ser>
        <c:dLbls>
          <c:showLegendKey val="0"/>
          <c:showVal val="0"/>
          <c:showCatName val="0"/>
          <c:showSerName val="0"/>
          <c:showPercent val="0"/>
          <c:showBubbleSize val="0"/>
        </c:dLbls>
        <c:gapWidth val="150"/>
        <c:axId val="331434848"/>
        <c:axId val="331435240"/>
      </c:barChart>
      <c:catAx>
        <c:axId val="331434848"/>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331435240"/>
        <c:crosses val="autoZero"/>
        <c:auto val="0"/>
        <c:lblAlgn val="ctr"/>
        <c:lblOffset val="100"/>
        <c:tickLblSkip val="1"/>
        <c:tickMarkSkip val="1"/>
        <c:noMultiLvlLbl val="0"/>
      </c:catAx>
      <c:valAx>
        <c:axId val="331435240"/>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3143484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oddHeader>&amp;A</c:oddHeader>
      <c:oddFooter>Page &amp;P</c:oddFooter>
    </c:headerFooter>
    <c:pageMargins b="1" l="0.750000000000004" r="0.750000000000004" t="1" header="0.5" footer="0.5"/>
    <c:pageSetup paperSize="9" orientation="landscape" horizontalDpi="-3"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4"/>
    </mc:Choice>
    <mc:Fallback>
      <c:style val="24"/>
    </mc:Fallback>
  </mc:AlternateContent>
  <c:chart>
    <c:title>
      <c:layout/>
      <c:overlay val="0"/>
    </c:title>
    <c:autoTitleDeleted val="0"/>
    <c:plotArea>
      <c:layout>
        <c:manualLayout>
          <c:layoutTarget val="inner"/>
          <c:xMode val="edge"/>
          <c:yMode val="edge"/>
          <c:x val="0.151026517368782"/>
          <c:y val="1.8199805969812601E-2"/>
          <c:w val="0.85454545454545905"/>
          <c:h val="0.83050847457627197"/>
        </c:manualLayout>
      </c:layout>
      <c:barChart>
        <c:barDir val="col"/>
        <c:grouping val="clustered"/>
        <c:varyColors val="0"/>
        <c:ser>
          <c:idx val="2"/>
          <c:order val="0"/>
          <c:tx>
            <c:strRef>
              <c:f>TRATPC2!$A$15</c:f>
              <c:strCache>
                <c:ptCount val="1"/>
                <c:pt idx="0">
                  <c:v>% CUMPLIMIENTO</c:v>
                </c:pt>
              </c:strCache>
            </c:strRef>
          </c:tx>
          <c:invertIfNegative val="0"/>
          <c:dLbls>
            <c:spPr>
              <a:noFill/>
              <a:ln>
                <a:noFill/>
              </a:ln>
              <a:effectLst/>
            </c:spPr>
            <c:txPr>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TRATPC2!$B$12:$J$12</c15:sqref>
                  </c15:fullRef>
                </c:ext>
              </c:extLst>
              <c:f>TRATPC2!$E$12:$J$12</c:f>
              <c:strCache>
                <c:ptCount val="6"/>
                <c:pt idx="0">
                  <c:v>JULIO</c:v>
                </c:pt>
                <c:pt idx="1">
                  <c:v>AGOSTO</c:v>
                </c:pt>
                <c:pt idx="2">
                  <c:v>SEPTIEMBRE</c:v>
                </c:pt>
                <c:pt idx="3">
                  <c:v>crai</c:v>
                </c:pt>
                <c:pt idx="4">
                  <c:v>crai</c:v>
                </c:pt>
                <c:pt idx="5">
                  <c:v>DICIEMBRE</c:v>
                </c:pt>
              </c:strCache>
            </c:strRef>
          </c:cat>
          <c:val>
            <c:numRef>
              <c:extLst>
                <c:ext xmlns:c15="http://schemas.microsoft.com/office/drawing/2012/chart" uri="{02D57815-91ED-43cb-92C2-25804820EDAC}">
                  <c15:fullRef>
                    <c15:sqref>TRATPC2!$B$15:$J$15</c15:sqref>
                  </c15:fullRef>
                </c:ext>
              </c:extLst>
              <c:f>TRATPC2!$E$15:$J$15</c:f>
              <c:numCache>
                <c:formatCode>General</c:formatCode>
                <c:ptCount val="6"/>
                <c:pt idx="0" formatCode="0%">
                  <c:v>0</c:v>
                </c:pt>
                <c:pt idx="1" formatCode="0%">
                  <c:v>0.54255319148936165</c:v>
                </c:pt>
                <c:pt idx="2" formatCode="0%">
                  <c:v>0.57446808510638303</c:v>
                </c:pt>
                <c:pt idx="3" formatCode="0%">
                  <c:v>0.94680851063829785</c:v>
                </c:pt>
                <c:pt idx="4" formatCode="0%">
                  <c:v>0.93617021276595747</c:v>
                </c:pt>
                <c:pt idx="5" formatCode="0%">
                  <c:v>0.77659574468085102</c:v>
                </c:pt>
              </c:numCache>
            </c:numRef>
          </c:val>
          <c:extLst>
            <c:ext xmlns:c16="http://schemas.microsoft.com/office/drawing/2014/chart" uri="{C3380CC4-5D6E-409C-BE32-E72D297353CC}">
              <c16:uniqueId val="{00000000-089A-4A16-84BC-D3312AEBA12D}"/>
            </c:ext>
          </c:extLst>
        </c:ser>
        <c:dLbls>
          <c:showLegendKey val="0"/>
          <c:showVal val="0"/>
          <c:showCatName val="0"/>
          <c:showSerName val="0"/>
          <c:showPercent val="0"/>
          <c:showBubbleSize val="0"/>
        </c:dLbls>
        <c:gapWidth val="150"/>
        <c:axId val="331437592"/>
        <c:axId val="331437984"/>
      </c:barChart>
      <c:catAx>
        <c:axId val="33143759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331437984"/>
        <c:crosses val="autoZero"/>
        <c:auto val="0"/>
        <c:lblAlgn val="ctr"/>
        <c:lblOffset val="100"/>
        <c:tickLblSkip val="1"/>
        <c:tickMarkSkip val="1"/>
        <c:noMultiLvlLbl val="0"/>
      </c:catAx>
      <c:valAx>
        <c:axId val="331437984"/>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31437592"/>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oddHeader>&amp;A</c:oddHeader>
      <c:oddFooter>Page &amp;P</c:oddFooter>
    </c:headerFooter>
    <c:pageMargins b="1" l="0.750000000000004" r="0.750000000000004" t="1" header="0.5" footer="0.5"/>
    <c:pageSetup paperSize="9" orientation="landscape" horizontalDpi="-3"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4"/>
    </mc:Choice>
    <mc:Fallback>
      <c:style val="24"/>
    </mc:Fallback>
  </mc:AlternateContent>
  <c:chart>
    <c:autoTitleDeleted val="0"/>
    <c:plotArea>
      <c:layout>
        <c:manualLayout>
          <c:layoutTarget val="inner"/>
          <c:xMode val="edge"/>
          <c:yMode val="edge"/>
          <c:x val="0.12121212121212201"/>
          <c:y val="2.9661016949152502E-2"/>
          <c:w val="0.85454545454545805"/>
          <c:h val="0.83050847457627197"/>
        </c:manualLayout>
      </c:layout>
      <c:barChart>
        <c:barDir val="col"/>
        <c:grouping val="clustered"/>
        <c:varyColors val="0"/>
        <c:ser>
          <c:idx val="2"/>
          <c:order val="0"/>
          <c:spPr>
            <a:solidFill>
              <a:srgbClr val="A7BF40"/>
            </a:solidFill>
          </c:spPr>
          <c:invertIfNegative val="0"/>
          <c:cat>
            <c:strRef>
              <c:f>PRODUCCIÓN2!$D$12:$I$12</c:f>
              <c:strCache>
                <c:ptCount val="6"/>
                <c:pt idx="0">
                  <c:v>JULIO</c:v>
                </c:pt>
                <c:pt idx="1">
                  <c:v>AGOSTO</c:v>
                </c:pt>
                <c:pt idx="2">
                  <c:v>SEPTIEMBRE</c:v>
                </c:pt>
                <c:pt idx="3">
                  <c:v>OCTUBRE</c:v>
                </c:pt>
                <c:pt idx="4">
                  <c:v>NOVIEMBRE</c:v>
                </c:pt>
                <c:pt idx="5">
                  <c:v>DICIEMBRE</c:v>
                </c:pt>
              </c:strCache>
            </c:strRef>
          </c:cat>
          <c:val>
            <c:numRef>
              <c:f>PRODUCCIÓN2!$D$15:$I$15</c:f>
              <c:numCache>
                <c:formatCode>0.0%</c:formatCode>
                <c:ptCount val="6"/>
                <c:pt idx="0" formatCode="0%">
                  <c:v>1.0021348698869348</c:v>
                </c:pt>
                <c:pt idx="1">
                  <c:v>0.93536467511795818</c:v>
                </c:pt>
                <c:pt idx="2">
                  <c:v>1.0715629476639492</c:v>
                </c:pt>
                <c:pt idx="3">
                  <c:v>1.1050746942460805</c:v>
                </c:pt>
                <c:pt idx="4">
                  <c:v>0.92813416425347695</c:v>
                </c:pt>
                <c:pt idx="5">
                  <c:v>1.0927122321384086</c:v>
                </c:pt>
              </c:numCache>
            </c:numRef>
          </c:val>
          <c:extLst>
            <c:ext xmlns:c16="http://schemas.microsoft.com/office/drawing/2014/chart" uri="{C3380CC4-5D6E-409C-BE32-E72D297353CC}">
              <c16:uniqueId val="{00000000-3681-4526-B229-82C74DC1C3F1}"/>
            </c:ext>
          </c:extLst>
        </c:ser>
        <c:dLbls>
          <c:showLegendKey val="0"/>
          <c:showVal val="0"/>
          <c:showCatName val="0"/>
          <c:showSerName val="0"/>
          <c:showPercent val="0"/>
          <c:showBubbleSize val="0"/>
        </c:dLbls>
        <c:gapWidth val="150"/>
        <c:axId val="331436416"/>
        <c:axId val="331434064"/>
      </c:barChart>
      <c:catAx>
        <c:axId val="331436416"/>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331434064"/>
        <c:crosses val="autoZero"/>
        <c:auto val="0"/>
        <c:lblAlgn val="ctr"/>
        <c:lblOffset val="100"/>
        <c:tickLblSkip val="1"/>
        <c:tickMarkSkip val="1"/>
        <c:noMultiLvlLbl val="0"/>
      </c:catAx>
      <c:valAx>
        <c:axId val="331434064"/>
        <c:scaling>
          <c:orientation val="minMax"/>
        </c:scaling>
        <c:delete val="0"/>
        <c:axPos val="l"/>
        <c:majorGridlines/>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31436416"/>
        <c:crosses val="autoZero"/>
        <c:crossBetween val="between"/>
      </c:valAx>
      <c:dTable>
        <c:showHorzBorder val="1"/>
        <c:showVertBorder val="1"/>
        <c:showOutline val="1"/>
        <c:showKeys val="1"/>
        <c:txPr>
          <a:bodyPr/>
          <a:lstStyle/>
          <a:p>
            <a:pPr rtl="0">
              <a:defRPr sz="800" b="0" i="0" u="none" strike="noStrike" baseline="0">
                <a:solidFill>
                  <a:srgbClr val="000000"/>
                </a:solidFill>
                <a:latin typeface="Calibri"/>
                <a:ea typeface="Calibri"/>
                <a:cs typeface="Calibri"/>
              </a:defRPr>
            </a:pPr>
            <a:endParaRPr lang="es-CO"/>
          </a:p>
        </c:txPr>
      </c:dTable>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oddHeader>&amp;A</c:oddHeader>
      <c:oddFooter>Page &amp;P</c:oddFooter>
    </c:headerFooter>
    <c:pageMargins b="1" l="0.750000000000004" r="0.750000000000004" t="1" header="0.5" footer="0.5"/>
    <c:pageSetup paperSize="9" orientation="landscape" horizontalDpi="-3"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4"/>
    </mc:Choice>
    <mc:Fallback>
      <c:style val="24"/>
    </mc:Fallback>
  </mc:AlternateContent>
  <c:chart>
    <c:title>
      <c:layout/>
      <c:overlay val="0"/>
    </c:title>
    <c:autoTitleDeleted val="0"/>
    <c:plotArea>
      <c:layout>
        <c:manualLayout>
          <c:layoutTarget val="inner"/>
          <c:xMode val="edge"/>
          <c:yMode val="edge"/>
          <c:x val="0.151026517368782"/>
          <c:y val="1.8199805969812601E-2"/>
          <c:w val="0.85454545454545905"/>
          <c:h val="0.83050847457627197"/>
        </c:manualLayout>
      </c:layout>
      <c:barChart>
        <c:barDir val="col"/>
        <c:grouping val="clustered"/>
        <c:varyColors val="0"/>
        <c:ser>
          <c:idx val="2"/>
          <c:order val="0"/>
          <c:tx>
            <c:strRef>
              <c:f>PERDIDAS1!$A$14</c:f>
              <c:strCache>
                <c:ptCount val="1"/>
                <c:pt idx="0">
                  <c:v>% CUMPLIMIENTO MENSUAL</c:v>
                </c:pt>
              </c:strCache>
            </c:strRef>
          </c:tx>
          <c:invertIfNegative val="0"/>
          <c:dLbls>
            <c:spPr>
              <a:noFill/>
              <a:ln>
                <a:noFill/>
              </a:ln>
              <a:effectLst/>
            </c:spPr>
            <c:txPr>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PERDIDAS1!$B$11:$J$11</c15:sqref>
                  </c15:fullRef>
                </c:ext>
              </c:extLst>
              <c:f>PERDIDAS1!$E$11:$J$11</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PERDIDAS1!$B$14:$J$14</c15:sqref>
                  </c15:fullRef>
                </c:ext>
              </c:extLst>
              <c:f>PERDIDAS1!$E$14:$J$14</c:f>
              <c:numCache>
                <c:formatCode>General</c:formatCode>
                <c:ptCount val="6"/>
                <c:pt idx="0" formatCode="0.00%">
                  <c:v>1.4981864059296641E-3</c:v>
                </c:pt>
                <c:pt idx="1" formatCode="0.00%">
                  <c:v>4.5650711591804034E-4</c:v>
                </c:pt>
                <c:pt idx="2" formatCode="0.00%">
                  <c:v>9.9395779358443944E-4</c:v>
                </c:pt>
                <c:pt idx="3" formatCode="0.00%">
                  <c:v>2.7995875961614718E-3</c:v>
                </c:pt>
                <c:pt idx="4" formatCode="0.00%">
                  <c:v>3.2526619253678743E-3</c:v>
                </c:pt>
                <c:pt idx="5" formatCode="0.00%">
                  <c:v>1.871624938635248E-3</c:v>
                </c:pt>
              </c:numCache>
            </c:numRef>
          </c:val>
          <c:extLst>
            <c:ext xmlns:c16="http://schemas.microsoft.com/office/drawing/2014/chart" uri="{C3380CC4-5D6E-409C-BE32-E72D297353CC}">
              <c16:uniqueId val="{00000000-44BB-495F-932C-17D8F2A00477}"/>
            </c:ext>
          </c:extLst>
        </c:ser>
        <c:dLbls>
          <c:showLegendKey val="0"/>
          <c:showVal val="0"/>
          <c:showCatName val="0"/>
          <c:showSerName val="0"/>
          <c:showPercent val="0"/>
          <c:showBubbleSize val="0"/>
        </c:dLbls>
        <c:gapWidth val="150"/>
        <c:axId val="331432496"/>
        <c:axId val="331433280"/>
      </c:barChart>
      <c:catAx>
        <c:axId val="331432496"/>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331433280"/>
        <c:crosses val="autoZero"/>
        <c:auto val="0"/>
        <c:lblAlgn val="ctr"/>
        <c:lblOffset val="100"/>
        <c:tickLblSkip val="1"/>
        <c:tickMarkSkip val="1"/>
        <c:noMultiLvlLbl val="0"/>
      </c:catAx>
      <c:valAx>
        <c:axId val="331433280"/>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3143249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oddHeader>&amp;A</c:oddHeader>
      <c:oddFooter>Page &amp;P</c:oddFooter>
    </c:headerFooter>
    <c:pageMargins b="1" l="0.750000000000004" r="0.750000000000004" t="1" header="0.5" footer="0.5"/>
    <c:pageSetup paperSize="9" orientation="landscape" horizontalDpi="-3"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4"/>
    </mc:Choice>
    <mc:Fallback>
      <c:style val="24"/>
    </mc:Fallback>
  </mc:AlternateContent>
  <c:chart>
    <c:title>
      <c:layout/>
      <c:overlay val="0"/>
    </c:title>
    <c:autoTitleDeleted val="0"/>
    <c:plotArea>
      <c:layout>
        <c:manualLayout>
          <c:layoutTarget val="inner"/>
          <c:xMode val="edge"/>
          <c:yMode val="edge"/>
          <c:x val="0.151026517368782"/>
          <c:y val="1.8199805969812601E-2"/>
          <c:w val="0.85454545454545905"/>
          <c:h val="0.83050847457627197"/>
        </c:manualLayout>
      </c:layout>
      <c:barChart>
        <c:barDir val="col"/>
        <c:grouping val="clustered"/>
        <c:varyColors val="0"/>
        <c:ser>
          <c:idx val="2"/>
          <c:order val="0"/>
          <c:tx>
            <c:strRef>
              <c:f>PERDIDAS2!$A$14</c:f>
              <c:strCache>
                <c:ptCount val="1"/>
                <c:pt idx="0">
                  <c:v>% CUMPLIMIENTO</c:v>
                </c:pt>
              </c:strCache>
            </c:strRef>
          </c:tx>
          <c:invertIfNegative val="0"/>
          <c:dLbls>
            <c:spPr>
              <a:noFill/>
              <a:ln>
                <a:noFill/>
              </a:ln>
              <a:effectLst/>
            </c:spPr>
            <c:txPr>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PERDIDAS2!$B$11:$J$11</c15:sqref>
                  </c15:fullRef>
                </c:ext>
              </c:extLst>
              <c:f>PERDIDAS2!$E$11:$J$11</c:f>
              <c:strCache>
                <c:ptCount val="6"/>
                <c:pt idx="0">
                  <c:v>JULIO</c:v>
                </c:pt>
                <c:pt idx="1">
                  <c:v>AGOSTO</c:v>
                </c:pt>
                <c:pt idx="2">
                  <c:v>SEPTIEMBRE</c:v>
                </c:pt>
                <c:pt idx="3">
                  <c:v>OCTUBRE</c:v>
                </c:pt>
                <c:pt idx="4">
                  <c:v>NOVIEMBRE</c:v>
                </c:pt>
                <c:pt idx="5">
                  <c:v>DICIEMBRE</c:v>
                </c:pt>
              </c:strCache>
            </c:strRef>
          </c:cat>
          <c:val>
            <c:numRef>
              <c:extLst>
                <c:ext xmlns:c15="http://schemas.microsoft.com/office/drawing/2012/chart" uri="{02D57815-91ED-43cb-92C2-25804820EDAC}">
                  <c15:fullRef>
                    <c15:sqref>PERDIDAS2!$B$14:$J$14</c15:sqref>
                  </c15:fullRef>
                </c:ext>
              </c:extLst>
              <c:f>PERDIDAS2!$E$14:$J$14</c:f>
              <c:numCache>
                <c:formatCode>General</c:formatCode>
                <c:ptCount val="6"/>
                <c:pt idx="0" formatCode="0.00%">
                  <c:v>1.8013182139594418E-3</c:v>
                </c:pt>
                <c:pt idx="1" formatCode="0.00%">
                  <c:v>6.377357344589875E-4</c:v>
                </c:pt>
                <c:pt idx="2" formatCode="0.00%">
                  <c:v>1.556733543581829E-4</c:v>
                </c:pt>
                <c:pt idx="3" formatCode="0.00%">
                  <c:v>7.375828620998381E-4</c:v>
                </c:pt>
                <c:pt idx="4" formatCode="0.00%">
                  <c:v>1.6164760821409327E-3</c:v>
                </c:pt>
                <c:pt idx="5" formatCode="0.00%">
                  <c:v>8.973128930057911E-4</c:v>
                </c:pt>
              </c:numCache>
            </c:numRef>
          </c:val>
          <c:extLst>
            <c:ext xmlns:c16="http://schemas.microsoft.com/office/drawing/2014/chart" uri="{C3380CC4-5D6E-409C-BE32-E72D297353CC}">
              <c16:uniqueId val="{00000000-FCD6-42B1-A379-7CFC56ECCD25}"/>
            </c:ext>
          </c:extLst>
        </c:ser>
        <c:dLbls>
          <c:showLegendKey val="0"/>
          <c:showVal val="0"/>
          <c:showCatName val="0"/>
          <c:showSerName val="0"/>
          <c:showPercent val="0"/>
          <c:showBubbleSize val="0"/>
        </c:dLbls>
        <c:gapWidth val="150"/>
        <c:axId val="331439944"/>
        <c:axId val="331435632"/>
      </c:barChart>
      <c:catAx>
        <c:axId val="331439944"/>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331435632"/>
        <c:crosses val="autoZero"/>
        <c:auto val="0"/>
        <c:lblAlgn val="ctr"/>
        <c:lblOffset val="100"/>
        <c:tickLblSkip val="1"/>
        <c:tickMarkSkip val="1"/>
        <c:noMultiLvlLbl val="0"/>
      </c:catAx>
      <c:valAx>
        <c:axId val="331435632"/>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31439944"/>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oddHeader>&amp;A</c:oddHeader>
      <c:oddFooter>Page &amp;P</c:oddFooter>
    </c:headerFooter>
    <c:pageMargins b="1" l="0.750000000000004" r="0.750000000000004" t="1" header="0.5" footer="0.5"/>
    <c:pageSetup paperSize="9" orientation="landscape" horizontalDpi="-3"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4"/>
    </mc:Choice>
    <mc:Fallback>
      <c:style val="24"/>
    </mc:Fallback>
  </mc:AlternateContent>
  <c:chart>
    <c:title>
      <c:layout/>
      <c:overlay val="0"/>
    </c:title>
    <c:autoTitleDeleted val="0"/>
    <c:plotArea>
      <c:layout>
        <c:manualLayout>
          <c:layoutTarget val="inner"/>
          <c:xMode val="edge"/>
          <c:yMode val="edge"/>
          <c:x val="0.151026517368782"/>
          <c:y val="1.8199805969812601E-2"/>
          <c:w val="0.85454545454545905"/>
          <c:h val="0.83050847457627197"/>
        </c:manualLayout>
      </c:layout>
      <c:barChart>
        <c:barDir val="col"/>
        <c:grouping val="clustered"/>
        <c:varyColors val="0"/>
        <c:ser>
          <c:idx val="2"/>
          <c:order val="0"/>
          <c:tx>
            <c:strRef>
              <c:f>COSECHA1!$A$14</c:f>
              <c:strCache>
                <c:ptCount val="1"/>
                <c:pt idx="0">
                  <c:v>% CUMPLIMIENTO MENSUAL</c:v>
                </c:pt>
              </c:strCache>
            </c:strRef>
          </c:tx>
          <c:invertIfNegative val="0"/>
          <c:dLbls>
            <c:spPr>
              <a:noFill/>
              <a:ln>
                <a:noFill/>
              </a:ln>
              <a:effectLst/>
            </c:spPr>
            <c:txPr>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COSECHA1!$B$11:$J$11</c15:sqref>
                  </c15:fullRef>
                </c:ext>
              </c:extLst>
              <c:f>COSECHA1!$E$11:$J$11</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COSECHA1!$B$14:$J$14</c15:sqref>
                  </c15:fullRef>
                </c:ext>
              </c:extLst>
              <c:f>COSECHA1!$E$14:$J$14</c:f>
              <c:numCache>
                <c:formatCode>General</c:formatCode>
                <c:ptCount val="6"/>
                <c:pt idx="0" formatCode="0%">
                  <c:v>0.78947368421052633</c:v>
                </c:pt>
                <c:pt idx="1" formatCode="0%">
                  <c:v>0.73529411764705888</c:v>
                </c:pt>
                <c:pt idx="2" formatCode="0%">
                  <c:v>0.66964285714285721</c:v>
                </c:pt>
                <c:pt idx="3" formatCode="0%">
                  <c:v>0.59055118110236227</c:v>
                </c:pt>
                <c:pt idx="4" formatCode="0%">
                  <c:v>0.68181818181818177</c:v>
                </c:pt>
                <c:pt idx="5" formatCode="0%">
                  <c:v>0.87209302325581395</c:v>
                </c:pt>
              </c:numCache>
            </c:numRef>
          </c:val>
          <c:extLst>
            <c:ext xmlns:c16="http://schemas.microsoft.com/office/drawing/2014/chart" uri="{C3380CC4-5D6E-409C-BE32-E72D297353CC}">
              <c16:uniqueId val="{00000000-BBC9-4E0A-8439-F64FD2153152}"/>
            </c:ext>
          </c:extLst>
        </c:ser>
        <c:dLbls>
          <c:showLegendKey val="0"/>
          <c:showVal val="0"/>
          <c:showCatName val="0"/>
          <c:showSerName val="0"/>
          <c:showPercent val="0"/>
          <c:showBubbleSize val="0"/>
        </c:dLbls>
        <c:gapWidth val="150"/>
        <c:axId val="331438376"/>
        <c:axId val="331438768"/>
      </c:barChart>
      <c:catAx>
        <c:axId val="331438376"/>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331438768"/>
        <c:crosses val="autoZero"/>
        <c:auto val="0"/>
        <c:lblAlgn val="ctr"/>
        <c:lblOffset val="100"/>
        <c:tickLblSkip val="1"/>
        <c:tickMarkSkip val="1"/>
        <c:noMultiLvlLbl val="0"/>
      </c:catAx>
      <c:valAx>
        <c:axId val="331438768"/>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31438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oddHeader>&amp;A</c:oddHeader>
      <c:oddFooter>Page &amp;P</c:oddFooter>
    </c:headerFooter>
    <c:pageMargins b="1" l="0.750000000000004" r="0.750000000000004" t="1" header="0.5" footer="0.5"/>
    <c:pageSetup paperSize="9" orientation="landscape" horizontalDpi="-3"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4"/>
    </mc:Choice>
    <mc:Fallback>
      <c:style val="24"/>
    </mc:Fallback>
  </mc:AlternateContent>
  <c:chart>
    <c:title>
      <c:overlay val="0"/>
    </c:title>
    <c:autoTitleDeleted val="0"/>
    <c:plotArea>
      <c:layout>
        <c:manualLayout>
          <c:layoutTarget val="inner"/>
          <c:xMode val="edge"/>
          <c:yMode val="edge"/>
          <c:x val="0.151026517368782"/>
          <c:y val="1.8199805969812601E-2"/>
          <c:w val="0.85454545454545905"/>
          <c:h val="0.83050847457627197"/>
        </c:manualLayout>
      </c:layout>
      <c:barChart>
        <c:barDir val="col"/>
        <c:grouping val="clustered"/>
        <c:varyColors val="0"/>
        <c:ser>
          <c:idx val="2"/>
          <c:order val="0"/>
          <c:tx>
            <c:strRef>
              <c:f>COSECHA2!$A$14</c:f>
              <c:strCache>
                <c:ptCount val="1"/>
                <c:pt idx="0">
                  <c:v>% CUMPLIMIENTO MENSUAL</c:v>
                </c:pt>
              </c:strCache>
            </c:strRef>
          </c:tx>
          <c:invertIfNegative val="0"/>
          <c:dLbls>
            <c:spPr>
              <a:noFill/>
              <a:ln>
                <a:noFill/>
              </a:ln>
              <a:effectLst/>
            </c:spPr>
            <c:txPr>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COSECHA2!$B$11:$J$11</c15:sqref>
                  </c15:fullRef>
                </c:ext>
              </c:extLst>
              <c:f>COSECHA2!$E$11:$J$11</c:f>
              <c:strCache>
                <c:ptCount val="6"/>
                <c:pt idx="0">
                  <c:v>JULIO</c:v>
                </c:pt>
                <c:pt idx="1">
                  <c:v>AGOSTO</c:v>
                </c:pt>
                <c:pt idx="2">
                  <c:v>SEPTIEMBRE</c:v>
                </c:pt>
                <c:pt idx="3">
                  <c:v>OCTUBRE</c:v>
                </c:pt>
                <c:pt idx="4">
                  <c:v>NOVIEMBRE</c:v>
                </c:pt>
                <c:pt idx="5">
                  <c:v>DICIEMBRE</c:v>
                </c:pt>
              </c:strCache>
            </c:strRef>
          </c:cat>
          <c:val>
            <c:numRef>
              <c:extLst>
                <c:ext xmlns:c15="http://schemas.microsoft.com/office/drawing/2012/chart" uri="{02D57815-91ED-43cb-92C2-25804820EDAC}">
                  <c15:fullRef>
                    <c15:sqref>COSECHA2!$B$14:$J$14</c15:sqref>
                  </c15:fullRef>
                </c:ext>
              </c:extLst>
              <c:f>COSECHA2!$E$14:$J$14</c:f>
              <c:numCache>
                <c:formatCode>General</c:formatCode>
                <c:ptCount val="6"/>
                <c:pt idx="0" formatCode="0%">
                  <c:v>0.96153846153846156</c:v>
                </c:pt>
                <c:pt idx="1" formatCode="0%">
                  <c:v>0.94936708860759489</c:v>
                </c:pt>
                <c:pt idx="2" formatCode="0%">
                  <c:v>0.97402597402597402</c:v>
                </c:pt>
                <c:pt idx="3" formatCode="0%">
                  <c:v>0.96153846153846156</c:v>
                </c:pt>
                <c:pt idx="4" formatCode="0%">
                  <c:v>1.0135135135135134</c:v>
                </c:pt>
                <c:pt idx="5" formatCode="0%">
                  <c:v>0.94936708860759489</c:v>
                </c:pt>
              </c:numCache>
            </c:numRef>
          </c:val>
          <c:extLst>
            <c:ext xmlns:c16="http://schemas.microsoft.com/office/drawing/2014/chart" uri="{C3380CC4-5D6E-409C-BE32-E72D297353CC}">
              <c16:uniqueId val="{00000000-A362-431A-9631-A86ECE8A3EB6}"/>
            </c:ext>
          </c:extLst>
        </c:ser>
        <c:dLbls>
          <c:showLegendKey val="0"/>
          <c:showVal val="0"/>
          <c:showCatName val="0"/>
          <c:showSerName val="0"/>
          <c:showPercent val="0"/>
          <c:showBubbleSize val="0"/>
        </c:dLbls>
        <c:gapWidth val="150"/>
        <c:axId val="331432888"/>
        <c:axId val="330874336"/>
      </c:barChart>
      <c:catAx>
        <c:axId val="331432888"/>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330874336"/>
        <c:crosses val="autoZero"/>
        <c:auto val="0"/>
        <c:lblAlgn val="ctr"/>
        <c:lblOffset val="100"/>
        <c:tickLblSkip val="1"/>
        <c:tickMarkSkip val="1"/>
        <c:noMultiLvlLbl val="0"/>
      </c:catAx>
      <c:valAx>
        <c:axId val="330874336"/>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3143288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oddHeader>&amp;A</c:oddHeader>
      <c:oddFooter>Page &amp;P</c:oddFooter>
    </c:headerFooter>
    <c:pageMargins b="1" l="0.750000000000004" r="0.750000000000004" t="1" header="0.5" footer="0.5"/>
    <c:pageSetup paperSize="9" orientation="landscape" horizontalDpi="-3"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4"/>
    </mc:Choice>
    <mc:Fallback>
      <c:style val="24"/>
    </mc:Fallback>
  </mc:AlternateContent>
  <c:chart>
    <c:title>
      <c:layout/>
      <c:overlay val="0"/>
    </c:title>
    <c:autoTitleDeleted val="0"/>
    <c:plotArea>
      <c:layout>
        <c:manualLayout>
          <c:layoutTarget val="inner"/>
          <c:xMode val="edge"/>
          <c:yMode val="edge"/>
          <c:x val="0.151026517368782"/>
          <c:y val="1.8199805969812601E-2"/>
          <c:w val="0.85454545454545905"/>
          <c:h val="0.83050847457627197"/>
        </c:manualLayout>
      </c:layout>
      <c:barChart>
        <c:barDir val="col"/>
        <c:grouping val="clustered"/>
        <c:varyColors val="0"/>
        <c:ser>
          <c:idx val="2"/>
          <c:order val="0"/>
          <c:tx>
            <c:strRef>
              <c:f>PODA1!$A$15</c:f>
              <c:strCache>
                <c:ptCount val="1"/>
                <c:pt idx="0">
                  <c:v>% CUMPLIMIENTO</c:v>
                </c:pt>
              </c:strCache>
            </c:strRef>
          </c:tx>
          <c:invertIfNegative val="0"/>
          <c:dLbls>
            <c:spPr>
              <a:noFill/>
              <a:ln>
                <a:noFill/>
              </a:ln>
              <a:effectLst/>
            </c:spPr>
            <c:txPr>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PODA1!$B$12:$J$12</c15:sqref>
                  </c15:fullRef>
                </c:ext>
              </c:extLst>
              <c:f>PODA1!$E$12:$J$12</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PODA1!$B$15:$J$15</c15:sqref>
                  </c15:fullRef>
                </c:ext>
              </c:extLst>
              <c:f>PODA1!$E$15:$J$15</c:f>
              <c:numCache>
                <c:formatCode>General</c:formatCode>
                <c:ptCount val="6"/>
                <c:pt idx="0" formatCode="0%">
                  <c:v>0.90099009900990101</c:v>
                </c:pt>
                <c:pt idx="1" formatCode="0%">
                  <c:v>0.90099009900990101</c:v>
                </c:pt>
                <c:pt idx="2" formatCode="0%">
                  <c:v>0.8910891089108911</c:v>
                </c:pt>
                <c:pt idx="3" formatCode="0%">
                  <c:v>0.85148514851485146</c:v>
                </c:pt>
                <c:pt idx="4" formatCode="0%">
                  <c:v>0.81188118811881194</c:v>
                </c:pt>
                <c:pt idx="5" formatCode="0%">
                  <c:v>0.85148514851485146</c:v>
                </c:pt>
              </c:numCache>
            </c:numRef>
          </c:val>
          <c:extLst>
            <c:ext xmlns:c16="http://schemas.microsoft.com/office/drawing/2014/chart" uri="{C3380CC4-5D6E-409C-BE32-E72D297353CC}">
              <c16:uniqueId val="{00000000-089A-4A16-84BC-D3312AEBA12D}"/>
            </c:ext>
          </c:extLst>
        </c:ser>
        <c:dLbls>
          <c:showLegendKey val="0"/>
          <c:showVal val="0"/>
          <c:showCatName val="0"/>
          <c:showSerName val="0"/>
          <c:showPercent val="0"/>
          <c:showBubbleSize val="0"/>
        </c:dLbls>
        <c:gapWidth val="150"/>
        <c:axId val="330880216"/>
        <c:axId val="330877080"/>
      </c:barChart>
      <c:catAx>
        <c:axId val="330880216"/>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330877080"/>
        <c:crosses val="autoZero"/>
        <c:auto val="0"/>
        <c:lblAlgn val="ctr"/>
        <c:lblOffset val="100"/>
        <c:tickLblSkip val="1"/>
        <c:tickMarkSkip val="1"/>
        <c:noMultiLvlLbl val="0"/>
      </c:catAx>
      <c:valAx>
        <c:axId val="330877080"/>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3088021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oddHeader>&amp;A</c:oddHeader>
      <c:oddFooter>Page &amp;P</c:oddFooter>
    </c:headerFooter>
    <c:pageMargins b="1" l="0.750000000000004" r="0.750000000000004" t="1" header="0.5" footer="0.5"/>
    <c:pageSetup paperSize="9" orientation="landscape" horizontalDpi="-3"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manualLayout>
          <c:layoutTarget val="inner"/>
          <c:xMode val="edge"/>
          <c:yMode val="edge"/>
          <c:x val="0.11416021008720553"/>
          <c:y val="1.8199805525500792E-2"/>
          <c:w val="0.85454545454545905"/>
          <c:h val="0.83050847457627197"/>
        </c:manualLayout>
      </c:layout>
      <c:barChart>
        <c:barDir val="col"/>
        <c:grouping val="clustered"/>
        <c:varyColors val="0"/>
        <c:ser>
          <c:idx val="2"/>
          <c:order val="0"/>
          <c:tx>
            <c:strRef>
              <c:f>PODA2!$A$15</c:f>
              <c:strCache>
                <c:ptCount val="1"/>
                <c:pt idx="0">
                  <c:v>% CUMPLIMIENTO</c:v>
                </c:pt>
              </c:strCache>
            </c:strRef>
          </c:tx>
          <c:spPr>
            <a:gradFill rotWithShape="1">
              <a:gsLst>
                <a:gs pos="0">
                  <a:schemeClr val="accent6">
                    <a:tint val="65000"/>
                    <a:satMod val="103000"/>
                    <a:lumMod val="102000"/>
                    <a:tint val="94000"/>
                  </a:schemeClr>
                </a:gs>
                <a:gs pos="50000">
                  <a:schemeClr val="accent6">
                    <a:tint val="65000"/>
                    <a:satMod val="110000"/>
                    <a:lumMod val="100000"/>
                    <a:shade val="100000"/>
                  </a:schemeClr>
                </a:gs>
                <a:gs pos="100000">
                  <a:schemeClr val="accent6">
                    <a:tint val="65000"/>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PODA2!$B$12:$J$12</c15:sqref>
                  </c15:fullRef>
                </c:ext>
              </c:extLst>
              <c:f>PODA2!$E$12:$J$12</c:f>
              <c:strCache>
                <c:ptCount val="6"/>
                <c:pt idx="0">
                  <c:v>JULIO</c:v>
                </c:pt>
                <c:pt idx="1">
                  <c:v>AGOSTO</c:v>
                </c:pt>
                <c:pt idx="2">
                  <c:v>SEPTIEMBRE</c:v>
                </c:pt>
                <c:pt idx="3">
                  <c:v>OCTUBRE</c:v>
                </c:pt>
                <c:pt idx="4">
                  <c:v>NOVIEMBRE</c:v>
                </c:pt>
                <c:pt idx="5">
                  <c:v>DICIEMBRE</c:v>
                </c:pt>
              </c:strCache>
            </c:strRef>
          </c:cat>
          <c:val>
            <c:numRef>
              <c:extLst>
                <c:ext xmlns:c15="http://schemas.microsoft.com/office/drawing/2012/chart" uri="{02D57815-91ED-43cb-92C2-25804820EDAC}">
                  <c15:fullRef>
                    <c15:sqref>PODA2!$B$15:$J$15</c15:sqref>
                  </c15:fullRef>
                </c:ext>
              </c:extLst>
              <c:f>PODA2!$E$15:$J$15</c:f>
              <c:numCache>
                <c:formatCode>General</c:formatCode>
                <c:ptCount val="6"/>
                <c:pt idx="0" formatCode="0%">
                  <c:v>0.87128712871287128</c:v>
                </c:pt>
                <c:pt idx="1" formatCode="0%">
                  <c:v>0.90099009900990101</c:v>
                </c:pt>
                <c:pt idx="2" formatCode="0%">
                  <c:v>0.94680851063829785</c:v>
                </c:pt>
                <c:pt idx="3" formatCode="0%">
                  <c:v>0.95744680851063835</c:v>
                </c:pt>
                <c:pt idx="4" formatCode="0%">
                  <c:v>0.98936170212765961</c:v>
                </c:pt>
                <c:pt idx="5" formatCode="0%">
                  <c:v>0.92553191489361697</c:v>
                </c:pt>
              </c:numCache>
            </c:numRef>
          </c:val>
          <c:extLst>
            <c:ext xmlns:c16="http://schemas.microsoft.com/office/drawing/2014/chart" uri="{C3380CC4-5D6E-409C-BE32-E72D297353CC}">
              <c16:uniqueId val="{00000000-089A-4A16-84BC-D3312AEBA12D}"/>
            </c:ext>
          </c:extLst>
        </c:ser>
        <c:dLbls>
          <c:showLegendKey val="0"/>
          <c:showVal val="0"/>
          <c:showCatName val="0"/>
          <c:showSerName val="0"/>
          <c:showPercent val="0"/>
          <c:showBubbleSize val="0"/>
        </c:dLbls>
        <c:gapWidth val="100"/>
        <c:overlap val="-24"/>
        <c:axId val="330873160"/>
        <c:axId val="330880608"/>
      </c:barChart>
      <c:catAx>
        <c:axId val="330873160"/>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2"/>
                </a:solidFill>
                <a:latin typeface="+mn-lt"/>
                <a:ea typeface="+mn-ea"/>
                <a:cs typeface="+mn-cs"/>
              </a:defRPr>
            </a:pPr>
            <a:endParaRPr lang="es-CO"/>
          </a:p>
        </c:txPr>
        <c:crossAx val="330880608"/>
        <c:crosses val="autoZero"/>
        <c:auto val="0"/>
        <c:lblAlgn val="ctr"/>
        <c:lblOffset val="100"/>
        <c:tickLblSkip val="1"/>
        <c:tickMarkSkip val="1"/>
        <c:noMultiLvlLbl val="0"/>
      </c:catAx>
      <c:valAx>
        <c:axId val="330880608"/>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2"/>
                </a:solidFill>
                <a:latin typeface="+mn-lt"/>
                <a:ea typeface="+mn-ea"/>
                <a:cs typeface="+mn-cs"/>
              </a:defRPr>
            </a:pPr>
            <a:endParaRPr lang="es-CO"/>
          </a:p>
        </c:txPr>
        <c:crossAx val="330873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alignWithMargins="0">
      <c:oddHeader>&amp;A</c:oddHeader>
      <c:oddFooter>Page &amp;P</c:oddFooter>
    </c:headerFooter>
    <c:pageMargins b="1" l="0.750000000000004" r="0.750000000000004" t="1" header="0.5" footer="0.5"/>
    <c:pageSetup paperSize="9" orientation="landscape" horizontalDpi="-3"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4"/>
    </mc:Choice>
    <mc:Fallback>
      <c:style val="24"/>
    </mc:Fallback>
  </mc:AlternateContent>
  <c:chart>
    <c:title>
      <c:layout/>
      <c:overlay val="0"/>
    </c:title>
    <c:autoTitleDeleted val="0"/>
    <c:plotArea>
      <c:layout>
        <c:manualLayout>
          <c:layoutTarget val="inner"/>
          <c:xMode val="edge"/>
          <c:yMode val="edge"/>
          <c:x val="0.151026517368782"/>
          <c:y val="1.8199805969812601E-2"/>
          <c:w val="0.85454545454545905"/>
          <c:h val="0.83050847457627197"/>
        </c:manualLayout>
      </c:layout>
      <c:barChart>
        <c:barDir val="col"/>
        <c:grouping val="clustered"/>
        <c:varyColors val="0"/>
        <c:ser>
          <c:idx val="2"/>
          <c:order val="0"/>
          <c:tx>
            <c:strRef>
              <c:f>CENENF1!$A$15</c:f>
              <c:strCache>
                <c:ptCount val="1"/>
                <c:pt idx="0">
                  <c:v>% CUMPLIMIENTO</c:v>
                </c:pt>
              </c:strCache>
            </c:strRef>
          </c:tx>
          <c:invertIfNegative val="0"/>
          <c:dLbls>
            <c:spPr>
              <a:noFill/>
              <a:ln>
                <a:noFill/>
              </a:ln>
              <a:effectLst/>
            </c:spPr>
            <c:txPr>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extLst>
                <c:ext xmlns:c15="http://schemas.microsoft.com/office/drawing/2012/chart" uri="{02D57815-91ED-43cb-92C2-25804820EDAC}">
                  <c15:fullRef>
                    <c15:sqref>CENENF1!$B$12:$J$12</c15:sqref>
                  </c15:fullRef>
                </c:ext>
              </c:extLst>
              <c:f>CENENF1!$E$12:$J$12</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CENENF1!$B$15:$J$15</c15:sqref>
                  </c15:fullRef>
                </c:ext>
              </c:extLst>
              <c:f>CENENF1!$E$15:$J$15</c:f>
              <c:numCache>
                <c:formatCode>General</c:formatCode>
                <c:ptCount val="6"/>
                <c:pt idx="0" formatCode="0%">
                  <c:v>0</c:v>
                </c:pt>
                <c:pt idx="1" formatCode="0%">
                  <c:v>0</c:v>
                </c:pt>
                <c:pt idx="2" formatCode="0%">
                  <c:v>0</c:v>
                </c:pt>
                <c:pt idx="3" formatCode="0%">
                  <c:v>0</c:v>
                </c:pt>
                <c:pt idx="4" formatCode="0%">
                  <c:v>0</c:v>
                </c:pt>
                <c:pt idx="5" formatCode="0%">
                  <c:v>0</c:v>
                </c:pt>
              </c:numCache>
            </c:numRef>
          </c:val>
          <c:extLst>
            <c:ext xmlns:c16="http://schemas.microsoft.com/office/drawing/2014/chart" uri="{C3380CC4-5D6E-409C-BE32-E72D297353CC}">
              <c16:uniqueId val="{00000000-089A-4A16-84BC-D3312AEBA12D}"/>
            </c:ext>
          </c:extLst>
        </c:ser>
        <c:dLbls>
          <c:showLegendKey val="0"/>
          <c:showVal val="0"/>
          <c:showCatName val="0"/>
          <c:showSerName val="0"/>
          <c:showPercent val="0"/>
          <c:showBubbleSize val="0"/>
        </c:dLbls>
        <c:gapWidth val="150"/>
        <c:axId val="330875512"/>
        <c:axId val="330878256"/>
      </c:barChart>
      <c:catAx>
        <c:axId val="33087551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330878256"/>
        <c:crosses val="autoZero"/>
        <c:auto val="0"/>
        <c:lblAlgn val="ctr"/>
        <c:lblOffset val="100"/>
        <c:tickLblSkip val="1"/>
        <c:tickMarkSkip val="1"/>
        <c:noMultiLvlLbl val="0"/>
      </c:catAx>
      <c:valAx>
        <c:axId val="330878256"/>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30875512"/>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oddHeader>&amp;A</c:oddHeader>
      <c:oddFooter>Page &amp;P</c:oddFooter>
    </c:headerFooter>
    <c:pageMargins b="1" l="0.750000000000004" r="0.750000000000004" t="1" header="0.5" footer="0.5"/>
    <c:pageSetup paperSize="9" orientation="landscape" horizontalDpi="-3" verticalDpi="0"/>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127001</xdr:colOff>
      <xdr:row>17</xdr:row>
      <xdr:rowOff>113507</xdr:rowOff>
    </xdr:from>
    <xdr:to>
      <xdr:col>3</xdr:col>
      <xdr:colOff>1738312</xdr:colOff>
      <xdr:row>24</xdr:row>
      <xdr:rowOff>846666</xdr:rowOff>
    </xdr:to>
    <xdr:graphicFrame macro="">
      <xdr:nvGraphicFramePr>
        <xdr:cNvPr id="2" name="Chart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852303</xdr:colOff>
      <xdr:row>0</xdr:row>
      <xdr:rowOff>51954</xdr:rowOff>
    </xdr:from>
    <xdr:to>
      <xdr:col>2</xdr:col>
      <xdr:colOff>463741</xdr:colOff>
      <xdr:row>2</xdr:row>
      <xdr:rowOff>242454</xdr:rowOff>
    </xdr:to>
    <xdr:pic>
      <xdr:nvPicPr>
        <xdr:cNvPr id="3" name="Imagen 2" descr="C:\Users\ADMIN\Desktop\cararabo.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2303" y="51954"/>
          <a:ext cx="1125913"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31750</xdr:colOff>
      <xdr:row>17</xdr:row>
      <xdr:rowOff>98778</xdr:rowOff>
    </xdr:from>
    <xdr:to>
      <xdr:col>4</xdr:col>
      <xdr:colOff>1439334</xdr:colOff>
      <xdr:row>24</xdr:row>
      <xdr:rowOff>564445</xdr:rowOff>
    </xdr:to>
    <xdr:graphicFrame macro="">
      <xdr:nvGraphicFramePr>
        <xdr:cNvPr id="2" name="Chart 2">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518583</xdr:colOff>
      <xdr:row>0</xdr:row>
      <xdr:rowOff>52917</xdr:rowOff>
    </xdr:from>
    <xdr:to>
      <xdr:col>2</xdr:col>
      <xdr:colOff>84666</xdr:colOff>
      <xdr:row>2</xdr:row>
      <xdr:rowOff>222250</xdr:rowOff>
    </xdr:to>
    <xdr:pic>
      <xdr:nvPicPr>
        <xdr:cNvPr id="3" name="Imagen 3" descr="C:\Users\ADMIN\Desktop\cararabo.png">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8583" y="52917"/>
          <a:ext cx="1255183" cy="702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31750</xdr:colOff>
      <xdr:row>17</xdr:row>
      <xdr:rowOff>98778</xdr:rowOff>
    </xdr:from>
    <xdr:to>
      <xdr:col>4</xdr:col>
      <xdr:colOff>1439334</xdr:colOff>
      <xdr:row>24</xdr:row>
      <xdr:rowOff>564445</xdr:rowOff>
    </xdr:to>
    <xdr:graphicFrame macro="">
      <xdr:nvGraphicFramePr>
        <xdr:cNvPr id="2" name="Chart 2">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518583</xdr:colOff>
      <xdr:row>0</xdr:row>
      <xdr:rowOff>52917</xdr:rowOff>
    </xdr:from>
    <xdr:to>
      <xdr:col>2</xdr:col>
      <xdr:colOff>84666</xdr:colOff>
      <xdr:row>2</xdr:row>
      <xdr:rowOff>222250</xdr:rowOff>
    </xdr:to>
    <xdr:pic>
      <xdr:nvPicPr>
        <xdr:cNvPr id="3" name="Imagen 3" descr="C:\Users\ADMIN\Desktop\cararabo.png">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8583" y="52917"/>
          <a:ext cx="1255183" cy="702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31750</xdr:colOff>
      <xdr:row>17</xdr:row>
      <xdr:rowOff>98778</xdr:rowOff>
    </xdr:from>
    <xdr:to>
      <xdr:col>4</xdr:col>
      <xdr:colOff>1439334</xdr:colOff>
      <xdr:row>24</xdr:row>
      <xdr:rowOff>564445</xdr:rowOff>
    </xdr:to>
    <xdr:graphicFrame macro="">
      <xdr:nvGraphicFramePr>
        <xdr:cNvPr id="2" name="Chart 2">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518583</xdr:colOff>
      <xdr:row>0</xdr:row>
      <xdr:rowOff>52917</xdr:rowOff>
    </xdr:from>
    <xdr:to>
      <xdr:col>2</xdr:col>
      <xdr:colOff>84666</xdr:colOff>
      <xdr:row>2</xdr:row>
      <xdr:rowOff>222250</xdr:rowOff>
    </xdr:to>
    <xdr:pic>
      <xdr:nvPicPr>
        <xdr:cNvPr id="3" name="Imagen 3" descr="C:\Users\ADMIN\Desktop\cararabo.png">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8583" y="52917"/>
          <a:ext cx="1255183" cy="702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31750</xdr:colOff>
      <xdr:row>17</xdr:row>
      <xdr:rowOff>98778</xdr:rowOff>
    </xdr:from>
    <xdr:to>
      <xdr:col>4</xdr:col>
      <xdr:colOff>1439334</xdr:colOff>
      <xdr:row>24</xdr:row>
      <xdr:rowOff>564445</xdr:rowOff>
    </xdr:to>
    <xdr:graphicFrame macro="">
      <xdr:nvGraphicFramePr>
        <xdr:cNvPr id="2" name="Chart 2">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518583</xdr:colOff>
      <xdr:row>0</xdr:row>
      <xdr:rowOff>52917</xdr:rowOff>
    </xdr:from>
    <xdr:to>
      <xdr:col>2</xdr:col>
      <xdr:colOff>84666</xdr:colOff>
      <xdr:row>2</xdr:row>
      <xdr:rowOff>222250</xdr:rowOff>
    </xdr:to>
    <xdr:pic>
      <xdr:nvPicPr>
        <xdr:cNvPr id="3" name="Imagen 3" descr="C:\Users\ADMIN\Desktop\cararabo.png">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8583" y="52917"/>
          <a:ext cx="1255183" cy="702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31750</xdr:colOff>
      <xdr:row>17</xdr:row>
      <xdr:rowOff>98778</xdr:rowOff>
    </xdr:from>
    <xdr:to>
      <xdr:col>4</xdr:col>
      <xdr:colOff>1439334</xdr:colOff>
      <xdr:row>24</xdr:row>
      <xdr:rowOff>564445</xdr:rowOff>
    </xdr:to>
    <xdr:graphicFrame macro="">
      <xdr:nvGraphicFramePr>
        <xdr:cNvPr id="2" name="Chart 2">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518583</xdr:colOff>
      <xdr:row>0</xdr:row>
      <xdr:rowOff>52917</xdr:rowOff>
    </xdr:from>
    <xdr:to>
      <xdr:col>2</xdr:col>
      <xdr:colOff>84666</xdr:colOff>
      <xdr:row>2</xdr:row>
      <xdr:rowOff>222250</xdr:rowOff>
    </xdr:to>
    <xdr:pic>
      <xdr:nvPicPr>
        <xdr:cNvPr id="3" name="Imagen 3" descr="C:\Users\ADMIN\Desktop\cararabo.png">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8583" y="52917"/>
          <a:ext cx="1255183" cy="702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127001</xdr:colOff>
      <xdr:row>17</xdr:row>
      <xdr:rowOff>113507</xdr:rowOff>
    </xdr:from>
    <xdr:to>
      <xdr:col>3</xdr:col>
      <xdr:colOff>1738312</xdr:colOff>
      <xdr:row>24</xdr:row>
      <xdr:rowOff>511968</xdr:rowOff>
    </xdr:to>
    <xdr:graphicFrame macro="">
      <xdr:nvGraphicFramePr>
        <xdr:cNvPr id="2" name="Chart 2">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23213</xdr:colOff>
      <xdr:row>0</xdr:row>
      <xdr:rowOff>56029</xdr:rowOff>
    </xdr:from>
    <xdr:to>
      <xdr:col>2</xdr:col>
      <xdr:colOff>497504</xdr:colOff>
      <xdr:row>2</xdr:row>
      <xdr:rowOff>246529</xdr:rowOff>
    </xdr:to>
    <xdr:pic>
      <xdr:nvPicPr>
        <xdr:cNvPr id="3" name="Imagen 2" descr="C:\Users\ADMIN\Desktop\cararabo.pn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9988" y="56029"/>
          <a:ext cx="1121991"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31750</xdr:colOff>
      <xdr:row>18</xdr:row>
      <xdr:rowOff>183887</xdr:rowOff>
    </xdr:from>
    <xdr:to>
      <xdr:col>4</xdr:col>
      <xdr:colOff>1308100</xdr:colOff>
      <xdr:row>22</xdr:row>
      <xdr:rowOff>844022</xdr:rowOff>
    </xdr:to>
    <xdr:graphicFrame macro="">
      <xdr:nvGraphicFramePr>
        <xdr:cNvPr id="2" name="Chart 2">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465667</xdr:colOff>
      <xdr:row>0</xdr:row>
      <xdr:rowOff>42332</xdr:rowOff>
    </xdr:from>
    <xdr:to>
      <xdr:col>2</xdr:col>
      <xdr:colOff>111434</xdr:colOff>
      <xdr:row>2</xdr:row>
      <xdr:rowOff>247951</xdr:rowOff>
    </xdr:to>
    <xdr:pic>
      <xdr:nvPicPr>
        <xdr:cNvPr id="3" name="Imagen 2" descr="C:\Users\ADMIN\Desktop\cararabo.png">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5667" y="42332"/>
          <a:ext cx="1122142" cy="739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31750</xdr:colOff>
      <xdr:row>18</xdr:row>
      <xdr:rowOff>183887</xdr:rowOff>
    </xdr:from>
    <xdr:to>
      <xdr:col>4</xdr:col>
      <xdr:colOff>1308100</xdr:colOff>
      <xdr:row>22</xdr:row>
      <xdr:rowOff>844022</xdr:rowOff>
    </xdr:to>
    <xdr:graphicFrame macro="">
      <xdr:nvGraphicFramePr>
        <xdr:cNvPr id="2" name="Chart 2">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465667</xdr:colOff>
      <xdr:row>0</xdr:row>
      <xdr:rowOff>42332</xdr:rowOff>
    </xdr:from>
    <xdr:to>
      <xdr:col>2</xdr:col>
      <xdr:colOff>111434</xdr:colOff>
      <xdr:row>2</xdr:row>
      <xdr:rowOff>247951</xdr:rowOff>
    </xdr:to>
    <xdr:pic>
      <xdr:nvPicPr>
        <xdr:cNvPr id="3" name="Imagen 2" descr="C:\Users\ADMIN\Desktop\cararabo.png">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5667" y="42332"/>
          <a:ext cx="1122142" cy="739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31751</xdr:colOff>
      <xdr:row>18</xdr:row>
      <xdr:rowOff>183887</xdr:rowOff>
    </xdr:from>
    <xdr:to>
      <xdr:col>4</xdr:col>
      <xdr:colOff>1304926</xdr:colOff>
      <xdr:row>23</xdr:row>
      <xdr:rowOff>323850</xdr:rowOff>
    </xdr:to>
    <xdr:graphicFrame macro="">
      <xdr:nvGraphicFramePr>
        <xdr:cNvPr id="2" name="Chart 2">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518583</xdr:colOff>
      <xdr:row>0</xdr:row>
      <xdr:rowOff>52917</xdr:rowOff>
    </xdr:from>
    <xdr:to>
      <xdr:col>2</xdr:col>
      <xdr:colOff>84666</xdr:colOff>
      <xdr:row>2</xdr:row>
      <xdr:rowOff>222250</xdr:rowOff>
    </xdr:to>
    <xdr:pic>
      <xdr:nvPicPr>
        <xdr:cNvPr id="3" name="Imagen 3" descr="C:\Users\ADMIN\Desktop\cararabo.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8583" y="52917"/>
          <a:ext cx="1042458" cy="702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31750</xdr:colOff>
      <xdr:row>18</xdr:row>
      <xdr:rowOff>183887</xdr:rowOff>
    </xdr:from>
    <xdr:to>
      <xdr:col>4</xdr:col>
      <xdr:colOff>1308100</xdr:colOff>
      <xdr:row>22</xdr:row>
      <xdr:rowOff>844022</xdr:rowOff>
    </xdr:to>
    <xdr:graphicFrame macro="">
      <xdr:nvGraphicFramePr>
        <xdr:cNvPr id="2" name="Chart 2">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518583</xdr:colOff>
      <xdr:row>0</xdr:row>
      <xdr:rowOff>52917</xdr:rowOff>
    </xdr:from>
    <xdr:to>
      <xdr:col>2</xdr:col>
      <xdr:colOff>84666</xdr:colOff>
      <xdr:row>2</xdr:row>
      <xdr:rowOff>222250</xdr:rowOff>
    </xdr:to>
    <xdr:pic>
      <xdr:nvPicPr>
        <xdr:cNvPr id="3" name="Imagen 3" descr="C:\Users\ADMIN\Desktop\cararabo.png">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8583" y="52917"/>
          <a:ext cx="1042458" cy="702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31750</xdr:colOff>
      <xdr:row>17</xdr:row>
      <xdr:rowOff>98779</xdr:rowOff>
    </xdr:from>
    <xdr:to>
      <xdr:col>4</xdr:col>
      <xdr:colOff>1238250</xdr:colOff>
      <xdr:row>24</xdr:row>
      <xdr:rowOff>529166</xdr:rowOff>
    </xdr:to>
    <xdr:graphicFrame macro="">
      <xdr:nvGraphicFramePr>
        <xdr:cNvPr id="2" name="Chart 2">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518583</xdr:colOff>
      <xdr:row>0</xdr:row>
      <xdr:rowOff>52917</xdr:rowOff>
    </xdr:from>
    <xdr:to>
      <xdr:col>2</xdr:col>
      <xdr:colOff>84666</xdr:colOff>
      <xdr:row>2</xdr:row>
      <xdr:rowOff>222250</xdr:rowOff>
    </xdr:to>
    <xdr:pic>
      <xdr:nvPicPr>
        <xdr:cNvPr id="3" name="Imagen 3" descr="C:\Users\ADMIN\Desktop\cararabo.png">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8583" y="52917"/>
          <a:ext cx="1042458" cy="702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17</xdr:row>
      <xdr:rowOff>98778</xdr:rowOff>
    </xdr:from>
    <xdr:to>
      <xdr:col>4</xdr:col>
      <xdr:colOff>1331384</xdr:colOff>
      <xdr:row>24</xdr:row>
      <xdr:rowOff>564445</xdr:rowOff>
    </xdr:to>
    <xdr:graphicFrame macro="">
      <xdr:nvGraphicFramePr>
        <xdr:cNvPr id="2" name="Chart 2">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518583</xdr:colOff>
      <xdr:row>0</xdr:row>
      <xdr:rowOff>52917</xdr:rowOff>
    </xdr:from>
    <xdr:to>
      <xdr:col>2</xdr:col>
      <xdr:colOff>84666</xdr:colOff>
      <xdr:row>2</xdr:row>
      <xdr:rowOff>222250</xdr:rowOff>
    </xdr:to>
    <xdr:pic>
      <xdr:nvPicPr>
        <xdr:cNvPr id="3" name="Imagen 3" descr="C:\Users\ADMIN\Desktop\cararabo.png">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8583" y="52917"/>
          <a:ext cx="1255183" cy="702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31750</xdr:colOff>
      <xdr:row>17</xdr:row>
      <xdr:rowOff>98778</xdr:rowOff>
    </xdr:from>
    <xdr:to>
      <xdr:col>4</xdr:col>
      <xdr:colOff>1439334</xdr:colOff>
      <xdr:row>24</xdr:row>
      <xdr:rowOff>564445</xdr:rowOff>
    </xdr:to>
    <xdr:graphicFrame macro="">
      <xdr:nvGraphicFramePr>
        <xdr:cNvPr id="2" name="Chart 2">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518583</xdr:colOff>
      <xdr:row>0</xdr:row>
      <xdr:rowOff>52917</xdr:rowOff>
    </xdr:from>
    <xdr:to>
      <xdr:col>2</xdr:col>
      <xdr:colOff>84666</xdr:colOff>
      <xdr:row>2</xdr:row>
      <xdr:rowOff>222250</xdr:rowOff>
    </xdr:to>
    <xdr:pic>
      <xdr:nvPicPr>
        <xdr:cNvPr id="3" name="Imagen 3" descr="C:\Users\ADMIN\Desktop\cararabo.png">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8583" y="52917"/>
          <a:ext cx="1255183" cy="702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K25"/>
  <sheetViews>
    <sheetView zoomScale="90" zoomScaleNormal="90" zoomScalePageLayoutView="90" workbookViewId="0">
      <selection activeCell="A16" sqref="A16:H16"/>
    </sheetView>
  </sheetViews>
  <sheetFormatPr baseColWidth="10" defaultColWidth="10.85546875" defaultRowHeight="15.75" x14ac:dyDescent="0.25"/>
  <cols>
    <col min="1" max="1" width="13" style="1" customWidth="1"/>
    <col min="2" max="2" width="9.7109375" style="1" customWidth="1"/>
    <col min="3" max="3" width="22" style="1" customWidth="1"/>
    <col min="4" max="4" width="28" style="1" customWidth="1"/>
    <col min="5" max="5" width="28.140625" style="1" customWidth="1"/>
    <col min="6" max="6" width="25.140625" style="1" customWidth="1"/>
    <col min="7" max="7" width="23.28515625" style="1" customWidth="1"/>
    <col min="8" max="8" width="22.42578125" style="1" customWidth="1"/>
    <col min="9" max="9" width="23.7109375" style="1" customWidth="1"/>
    <col min="10" max="10" width="10.85546875" style="1"/>
    <col min="11" max="11" width="13.42578125" style="1" bestFit="1" customWidth="1"/>
    <col min="12" max="16384" width="10.85546875" style="1"/>
  </cols>
  <sheetData>
    <row r="1" spans="1:11" ht="21" customHeight="1" x14ac:dyDescent="0.25">
      <c r="A1" s="60"/>
      <c r="B1" s="61"/>
      <c r="C1" s="61"/>
      <c r="D1" s="62" t="s">
        <v>0</v>
      </c>
      <c r="E1" s="62"/>
      <c r="F1" s="62"/>
      <c r="G1" s="62"/>
      <c r="H1" s="63" t="s">
        <v>1</v>
      </c>
      <c r="I1" s="64"/>
    </row>
    <row r="2" spans="1:11" ht="21" customHeight="1" x14ac:dyDescent="0.25">
      <c r="A2" s="60"/>
      <c r="B2" s="61"/>
      <c r="C2" s="61"/>
      <c r="D2" s="62"/>
      <c r="E2" s="62"/>
      <c r="F2" s="62"/>
      <c r="G2" s="62"/>
      <c r="H2" s="65" t="s">
        <v>2</v>
      </c>
      <c r="I2" s="66"/>
    </row>
    <row r="3" spans="1:11" ht="21" customHeight="1" x14ac:dyDescent="0.25">
      <c r="A3" s="60"/>
      <c r="B3" s="61"/>
      <c r="C3" s="61"/>
      <c r="D3" s="62"/>
      <c r="E3" s="62"/>
      <c r="F3" s="62"/>
      <c r="G3" s="62"/>
      <c r="H3" s="63" t="s">
        <v>130</v>
      </c>
      <c r="I3" s="64"/>
    </row>
    <row r="4" spans="1:11" ht="9" customHeight="1" x14ac:dyDescent="0.25">
      <c r="A4" s="2"/>
      <c r="B4" s="2"/>
      <c r="C4" s="2"/>
      <c r="D4" s="3"/>
      <c r="E4" s="3"/>
      <c r="F4" s="3"/>
      <c r="G4" s="3"/>
      <c r="H4" s="4"/>
      <c r="I4" s="4"/>
    </row>
    <row r="5" spans="1:11" ht="23.1" customHeight="1" x14ac:dyDescent="0.25">
      <c r="A5" s="59" t="s">
        <v>3</v>
      </c>
      <c r="B5" s="59"/>
      <c r="C5" s="59"/>
      <c r="D5" s="67" t="s">
        <v>131</v>
      </c>
      <c r="E5" s="67"/>
      <c r="F5" s="67"/>
      <c r="G5" s="67"/>
      <c r="H5" s="4"/>
      <c r="I5" s="4"/>
    </row>
    <row r="6" spans="1:11" ht="9" customHeight="1" x14ac:dyDescent="0.25">
      <c r="A6" s="5"/>
      <c r="B6" s="5"/>
      <c r="C6" s="5"/>
      <c r="D6" s="4"/>
      <c r="E6" s="4"/>
      <c r="F6" s="4"/>
      <c r="G6" s="4"/>
      <c r="H6" s="4"/>
      <c r="I6" s="5"/>
    </row>
    <row r="7" spans="1:11" ht="22.5" customHeight="1" x14ac:dyDescent="0.25">
      <c r="A7" s="69" t="s">
        <v>4</v>
      </c>
      <c r="B7" s="69"/>
      <c r="C7" s="69"/>
      <c r="D7" s="20" t="s">
        <v>5</v>
      </c>
      <c r="E7" s="20" t="s">
        <v>6</v>
      </c>
      <c r="F7" s="20" t="s">
        <v>7</v>
      </c>
      <c r="G7" s="70" t="s">
        <v>8</v>
      </c>
      <c r="H7" s="70"/>
      <c r="I7" s="70"/>
    </row>
    <row r="8" spans="1:11" ht="27" customHeight="1" x14ac:dyDescent="0.25">
      <c r="A8" s="71" t="s">
        <v>9</v>
      </c>
      <c r="B8" s="72"/>
      <c r="C8" s="72"/>
      <c r="D8" s="73" t="s">
        <v>10</v>
      </c>
      <c r="E8" s="74" t="s">
        <v>11</v>
      </c>
      <c r="F8" s="20" t="s">
        <v>12</v>
      </c>
      <c r="G8" s="70" t="s">
        <v>13</v>
      </c>
      <c r="H8" s="70"/>
      <c r="I8" s="70"/>
    </row>
    <row r="9" spans="1:11" ht="25.5" customHeight="1" x14ac:dyDescent="0.25">
      <c r="A9" s="72"/>
      <c r="B9" s="72"/>
      <c r="C9" s="72"/>
      <c r="D9" s="73"/>
      <c r="E9" s="74"/>
      <c r="F9" s="59" t="s">
        <v>14</v>
      </c>
      <c r="G9" s="75" t="s">
        <v>132</v>
      </c>
      <c r="H9" s="75"/>
      <c r="I9" s="75"/>
    </row>
    <row r="10" spans="1:11" ht="20.25" customHeight="1" x14ac:dyDescent="0.25">
      <c r="A10" s="72"/>
      <c r="B10" s="72"/>
      <c r="C10" s="72"/>
      <c r="D10" s="73"/>
      <c r="E10" s="74"/>
      <c r="F10" s="59"/>
      <c r="G10" s="75"/>
      <c r="H10" s="75"/>
      <c r="I10" s="75"/>
    </row>
    <row r="11" spans="1:11" ht="18" customHeight="1" x14ac:dyDescent="0.25">
      <c r="A11" s="69" t="s">
        <v>15</v>
      </c>
      <c r="B11" s="69"/>
      <c r="C11" s="69"/>
      <c r="D11" s="69"/>
      <c r="E11" s="69"/>
      <c r="F11" s="69"/>
      <c r="G11" s="69"/>
      <c r="H11" s="69"/>
      <c r="I11" s="69"/>
    </row>
    <row r="12" spans="1:11" ht="18" customHeight="1" x14ac:dyDescent="0.25">
      <c r="A12" s="76" t="s">
        <v>16</v>
      </c>
      <c r="B12" s="76"/>
      <c r="C12" s="76"/>
      <c r="D12" s="21" t="s">
        <v>17</v>
      </c>
      <c r="E12" s="21" t="s">
        <v>18</v>
      </c>
      <c r="F12" s="21" t="s">
        <v>19</v>
      </c>
      <c r="G12" s="23" t="s">
        <v>20</v>
      </c>
      <c r="H12" s="24" t="s">
        <v>21</v>
      </c>
      <c r="I12" s="23" t="s">
        <v>22</v>
      </c>
    </row>
    <row r="13" spans="1:11" s="7" customFormat="1" ht="23.1" customHeight="1" x14ac:dyDescent="0.25">
      <c r="A13" s="77" t="s">
        <v>23</v>
      </c>
      <c r="B13" s="77"/>
      <c r="C13" s="77"/>
      <c r="D13" s="6">
        <v>2282.7600000000002</v>
      </c>
      <c r="E13" s="6">
        <v>3306.22</v>
      </c>
      <c r="F13" s="6">
        <v>4914.8900000000003</v>
      </c>
      <c r="G13" s="6">
        <v>3772.11</v>
      </c>
      <c r="H13" s="6">
        <v>3450.52</v>
      </c>
      <c r="I13" s="6">
        <v>1951.86</v>
      </c>
    </row>
    <row r="14" spans="1:11" s="7" customFormat="1" ht="23.1" customHeight="1" x14ac:dyDescent="0.25">
      <c r="A14" s="77" t="s">
        <v>6</v>
      </c>
      <c r="B14" s="77"/>
      <c r="C14" s="77"/>
      <c r="D14" s="6">
        <v>2059.0587273040564</v>
      </c>
      <c r="E14" s="6">
        <v>2644.4913563286586</v>
      </c>
      <c r="F14" s="6">
        <v>3122.0266276061698</v>
      </c>
      <c r="G14" s="6">
        <v>3017.9060986766822</v>
      </c>
      <c r="H14" s="6">
        <v>2232.502</v>
      </c>
      <c r="I14" s="49">
        <v>2122.7399999999998</v>
      </c>
    </row>
    <row r="15" spans="1:11" ht="23.1" customHeight="1" x14ac:dyDescent="0.35">
      <c r="A15" s="78" t="s">
        <v>24</v>
      </c>
      <c r="B15" s="78"/>
      <c r="C15" s="78"/>
      <c r="D15" s="22">
        <f t="shared" ref="D15:I15" si="0">D13/D14</f>
        <v>1.1086424926737459</v>
      </c>
      <c r="E15" s="22">
        <f>E13/E14</f>
        <v>1.2502290817051553</v>
      </c>
      <c r="F15" s="22">
        <f t="shared" si="0"/>
        <v>1.5742626781401021</v>
      </c>
      <c r="G15" s="22">
        <f t="shared" si="0"/>
        <v>1.2499096647354362</v>
      </c>
      <c r="H15" s="22">
        <f t="shared" si="0"/>
        <v>1.5455842816714163</v>
      </c>
      <c r="I15" s="22">
        <f t="shared" si="0"/>
        <v>0.91950026852087396</v>
      </c>
      <c r="J15" s="8"/>
      <c r="K15" s="9"/>
    </row>
    <row r="16" spans="1:11" s="11" customFormat="1" ht="23.1" customHeight="1" x14ac:dyDescent="0.25">
      <c r="A16" s="68" t="s">
        <v>71</v>
      </c>
      <c r="B16" s="68"/>
      <c r="C16" s="68"/>
      <c r="D16" s="68"/>
      <c r="E16" s="68"/>
      <c r="F16" s="68"/>
      <c r="G16" s="68"/>
      <c r="H16" s="68"/>
      <c r="I16" s="10">
        <f>AVERAGE(D15:I15)</f>
        <v>1.2746880779077883</v>
      </c>
    </row>
    <row r="17" spans="1:11" ht="18" customHeight="1" x14ac:dyDescent="0.25">
      <c r="A17" s="80" t="s">
        <v>26</v>
      </c>
      <c r="B17" s="80"/>
      <c r="C17" s="80"/>
      <c r="D17" s="80"/>
      <c r="E17" s="80" t="s">
        <v>27</v>
      </c>
      <c r="F17" s="80"/>
      <c r="G17" s="80"/>
      <c r="H17" s="81"/>
      <c r="I17" s="81"/>
      <c r="K17" s="8"/>
    </row>
    <row r="18" spans="1:11" ht="23.1" customHeight="1" x14ac:dyDescent="0.25">
      <c r="A18" s="82"/>
      <c r="B18" s="82"/>
      <c r="C18" s="82"/>
      <c r="D18" s="82"/>
      <c r="E18" s="83" t="s">
        <v>28</v>
      </c>
      <c r="F18" s="83"/>
      <c r="G18" s="83"/>
      <c r="H18" s="83"/>
      <c r="I18" s="83"/>
    </row>
    <row r="19" spans="1:11" ht="18" customHeight="1" x14ac:dyDescent="0.25">
      <c r="A19" s="82"/>
      <c r="B19" s="82"/>
      <c r="C19" s="82"/>
      <c r="D19" s="82"/>
      <c r="E19" s="20" t="s">
        <v>29</v>
      </c>
      <c r="F19" s="69" t="s">
        <v>30</v>
      </c>
      <c r="G19" s="69"/>
      <c r="H19" s="69"/>
      <c r="I19" s="69"/>
    </row>
    <row r="20" spans="1:11" ht="60.75" customHeight="1" x14ac:dyDescent="0.25">
      <c r="A20" s="82"/>
      <c r="B20" s="82"/>
      <c r="C20" s="82"/>
      <c r="D20" s="82"/>
      <c r="E20" s="12" t="str">
        <f>+D12</f>
        <v>ENERO</v>
      </c>
      <c r="F20" s="79" t="s">
        <v>49</v>
      </c>
      <c r="G20" s="79"/>
      <c r="H20" s="79"/>
      <c r="I20" s="79"/>
      <c r="K20" s="8"/>
    </row>
    <row r="21" spans="1:11" ht="60.75" customHeight="1" x14ac:dyDescent="0.25">
      <c r="A21" s="82"/>
      <c r="B21" s="82"/>
      <c r="C21" s="82"/>
      <c r="D21" s="82"/>
      <c r="E21" s="12" t="str">
        <f>+E12</f>
        <v>FEBRERO</v>
      </c>
      <c r="F21" s="79" t="s">
        <v>50</v>
      </c>
      <c r="G21" s="79"/>
      <c r="H21" s="79"/>
      <c r="I21" s="79"/>
    </row>
    <row r="22" spans="1:11" ht="60.75" customHeight="1" x14ac:dyDescent="0.25">
      <c r="A22" s="82"/>
      <c r="B22" s="82"/>
      <c r="C22" s="82"/>
      <c r="D22" s="82"/>
      <c r="E22" s="12" t="str">
        <f>+F12</f>
        <v>MARZO</v>
      </c>
      <c r="F22" s="79" t="s">
        <v>51</v>
      </c>
      <c r="G22" s="79"/>
      <c r="H22" s="79"/>
      <c r="I22" s="79"/>
    </row>
    <row r="23" spans="1:11" ht="81" customHeight="1" x14ac:dyDescent="0.25">
      <c r="A23" s="82"/>
      <c r="B23" s="82"/>
      <c r="C23" s="82"/>
      <c r="D23" s="82"/>
      <c r="E23" s="13" t="str">
        <f>+G12</f>
        <v>ABRIL</v>
      </c>
      <c r="F23" s="79" t="s">
        <v>75</v>
      </c>
      <c r="G23" s="79"/>
      <c r="H23" s="79"/>
      <c r="I23" s="79"/>
    </row>
    <row r="24" spans="1:11" ht="96.75" customHeight="1" x14ac:dyDescent="0.25">
      <c r="A24" s="82"/>
      <c r="B24" s="82"/>
      <c r="C24" s="82"/>
      <c r="D24" s="82"/>
      <c r="E24" s="13" t="str">
        <f>+H12</f>
        <v>MAYO</v>
      </c>
      <c r="F24" s="79" t="s">
        <v>80</v>
      </c>
      <c r="G24" s="79"/>
      <c r="H24" s="79"/>
      <c r="I24" s="79"/>
    </row>
    <row r="25" spans="1:11" ht="108.75" customHeight="1" x14ac:dyDescent="0.25">
      <c r="A25" s="82"/>
      <c r="B25" s="82"/>
      <c r="C25" s="82"/>
      <c r="D25" s="82"/>
      <c r="E25" s="13" t="str">
        <f>+I12</f>
        <v>JUNIO</v>
      </c>
      <c r="F25" s="79" t="s">
        <v>81</v>
      </c>
      <c r="G25" s="79"/>
      <c r="H25" s="79"/>
      <c r="I25" s="79"/>
    </row>
  </sheetData>
  <sheetProtection algorithmName="SHA-512" hashValue="2YKJP/6HnQ5zsIoApNsjMcLrOWtmHHe3/u+8ujnQaEA4G3NYMSOqinOWeBKjOE640WJHC00CHdlBohIlxGUKLA==" saltValue="CyefHqbCzVHy21WOS/SejQ==" spinCount="100000" sheet="1" objects="1" scenarios="1"/>
  <mergeCells count="32">
    <mergeCell ref="F25:I25"/>
    <mergeCell ref="A17:D17"/>
    <mergeCell ref="E17:I17"/>
    <mergeCell ref="A18:D25"/>
    <mergeCell ref="E18:I18"/>
    <mergeCell ref="F19:I19"/>
    <mergeCell ref="F20:I20"/>
    <mergeCell ref="F21:I21"/>
    <mergeCell ref="F22:I22"/>
    <mergeCell ref="F23:I23"/>
    <mergeCell ref="F24:I24"/>
    <mergeCell ref="A16:H16"/>
    <mergeCell ref="A7:C7"/>
    <mergeCell ref="G7:I7"/>
    <mergeCell ref="A8:C10"/>
    <mergeCell ref="D8:D10"/>
    <mergeCell ref="E8:E10"/>
    <mergeCell ref="G8:I8"/>
    <mergeCell ref="F9:F10"/>
    <mergeCell ref="G9:I10"/>
    <mergeCell ref="A11:I11"/>
    <mergeCell ref="A12:C12"/>
    <mergeCell ref="A13:C13"/>
    <mergeCell ref="A14:C14"/>
    <mergeCell ref="A15:C15"/>
    <mergeCell ref="A5:C5"/>
    <mergeCell ref="A1:C3"/>
    <mergeCell ref="D1:G3"/>
    <mergeCell ref="H1:I1"/>
    <mergeCell ref="H2:I2"/>
    <mergeCell ref="H3:I3"/>
    <mergeCell ref="D5:G5"/>
  </mergeCells>
  <printOptions horizontalCentered="1"/>
  <pageMargins left="0.23622047244094491" right="0.19685039370078741" top="0.39370078740157483" bottom="0.31496062992125984" header="0" footer="0"/>
  <pageSetup scale="70" orientation="landscape"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5"/>
  <sheetViews>
    <sheetView zoomScale="90" zoomScaleNormal="90" zoomScalePageLayoutView="90" workbookViewId="0">
      <selection activeCell="E13" sqref="E13:J13"/>
    </sheetView>
  </sheetViews>
  <sheetFormatPr baseColWidth="10" defaultRowHeight="12.75" x14ac:dyDescent="0.2"/>
  <cols>
    <col min="1" max="1" width="11.85546875" customWidth="1"/>
    <col min="2" max="2" width="10.28515625" customWidth="1"/>
    <col min="3" max="3" width="9.7109375" customWidth="1"/>
    <col min="4" max="4" width="15.140625" customWidth="1"/>
    <col min="5" max="6" width="20.42578125" customWidth="1"/>
    <col min="7" max="7" width="17.85546875" customWidth="1"/>
    <col min="8" max="8" width="18.28515625" customWidth="1"/>
    <col min="9" max="9" width="20.42578125" customWidth="1"/>
    <col min="10" max="10" width="21" customWidth="1"/>
  </cols>
  <sheetData>
    <row r="1" spans="1:11" ht="21" customHeight="1" x14ac:dyDescent="0.2">
      <c r="A1" s="60"/>
      <c r="B1" s="61"/>
      <c r="C1" s="61"/>
      <c r="D1" s="118" t="s">
        <v>0</v>
      </c>
      <c r="E1" s="119"/>
      <c r="F1" s="119"/>
      <c r="G1" s="119"/>
      <c r="H1" s="119"/>
      <c r="I1" s="63" t="s">
        <v>1</v>
      </c>
      <c r="J1" s="102"/>
    </row>
    <row r="2" spans="1:11" ht="21" customHeight="1" x14ac:dyDescent="0.2">
      <c r="A2" s="60"/>
      <c r="B2" s="61"/>
      <c r="C2" s="61"/>
      <c r="D2" s="120"/>
      <c r="E2" s="97"/>
      <c r="F2" s="97"/>
      <c r="G2" s="97"/>
      <c r="H2" s="97"/>
      <c r="I2" s="65" t="s">
        <v>2</v>
      </c>
      <c r="J2" s="103"/>
    </row>
    <row r="3" spans="1:11" ht="21" customHeight="1" x14ac:dyDescent="0.2">
      <c r="A3" s="60"/>
      <c r="B3" s="61"/>
      <c r="C3" s="61"/>
      <c r="D3" s="121"/>
      <c r="E3" s="122"/>
      <c r="F3" s="122"/>
      <c r="G3" s="122"/>
      <c r="H3" s="122"/>
      <c r="I3" s="63" t="s">
        <v>130</v>
      </c>
      <c r="J3" s="102"/>
    </row>
    <row r="4" spans="1:11" ht="9" customHeight="1" x14ac:dyDescent="0.25">
      <c r="A4" s="104"/>
      <c r="B4" s="104"/>
      <c r="C4" s="104"/>
      <c r="D4" s="104"/>
      <c r="E4" s="104"/>
      <c r="F4" s="104"/>
      <c r="G4" s="104"/>
      <c r="H4" s="104"/>
      <c r="I4" s="104"/>
      <c r="J4" s="104"/>
    </row>
    <row r="5" spans="1:11" ht="18.75" customHeight="1" x14ac:dyDescent="0.2">
      <c r="A5" s="59" t="s">
        <v>3</v>
      </c>
      <c r="B5" s="59"/>
      <c r="C5" s="59"/>
      <c r="D5" s="67" t="s">
        <v>131</v>
      </c>
      <c r="E5" s="67"/>
      <c r="F5" s="67"/>
      <c r="G5" s="67"/>
      <c r="H5" s="3"/>
      <c r="I5" s="4"/>
      <c r="J5" s="4"/>
    </row>
    <row r="6" spans="1:11" ht="6.75" customHeight="1" x14ac:dyDescent="0.25">
      <c r="A6" s="107"/>
      <c r="B6" s="104"/>
      <c r="C6" s="104"/>
      <c r="D6" s="104"/>
      <c r="E6" s="104"/>
      <c r="F6" s="104"/>
      <c r="G6" s="104"/>
      <c r="H6" s="104"/>
      <c r="I6" s="104"/>
      <c r="J6" s="104"/>
    </row>
    <row r="7" spans="1:11" ht="21" customHeight="1" x14ac:dyDescent="0.2">
      <c r="A7" s="69" t="s">
        <v>4</v>
      </c>
      <c r="B7" s="69"/>
      <c r="C7" s="69"/>
      <c r="D7" s="69"/>
      <c r="E7" s="39" t="s">
        <v>5</v>
      </c>
      <c r="F7" s="124" t="s">
        <v>6</v>
      </c>
      <c r="G7" s="125"/>
      <c r="H7" s="39" t="s">
        <v>7</v>
      </c>
      <c r="I7" s="70" t="s">
        <v>8</v>
      </c>
      <c r="J7" s="70"/>
    </row>
    <row r="8" spans="1:11" ht="23.1" customHeight="1" x14ac:dyDescent="0.2">
      <c r="A8" s="111" t="s">
        <v>43</v>
      </c>
      <c r="B8" s="112"/>
      <c r="C8" s="112"/>
      <c r="D8" s="112"/>
      <c r="E8" s="73" t="s">
        <v>38</v>
      </c>
      <c r="F8" s="35" t="s">
        <v>58</v>
      </c>
      <c r="G8" s="36" t="s">
        <v>57</v>
      </c>
      <c r="H8" s="126" t="s">
        <v>12</v>
      </c>
      <c r="I8" s="128" t="s">
        <v>13</v>
      </c>
      <c r="J8" s="129"/>
    </row>
    <row r="9" spans="1:11" ht="23.1" customHeight="1" x14ac:dyDescent="0.2">
      <c r="A9" s="111"/>
      <c r="B9" s="112"/>
      <c r="C9" s="112"/>
      <c r="D9" s="112"/>
      <c r="E9" s="73"/>
      <c r="F9" s="40" t="s">
        <v>62</v>
      </c>
      <c r="G9" s="42" t="s">
        <v>64</v>
      </c>
      <c r="H9" s="127"/>
      <c r="I9" s="130"/>
      <c r="J9" s="131"/>
    </row>
    <row r="10" spans="1:11" ht="23.25" customHeight="1" x14ac:dyDescent="0.2">
      <c r="A10" s="112"/>
      <c r="B10" s="112"/>
      <c r="C10" s="112"/>
      <c r="D10" s="112"/>
      <c r="E10" s="73"/>
      <c r="F10" s="40" t="s">
        <v>73</v>
      </c>
      <c r="G10" s="42" t="s">
        <v>46</v>
      </c>
      <c r="H10" s="41" t="s">
        <v>14</v>
      </c>
      <c r="I10" s="75" t="s">
        <v>133</v>
      </c>
      <c r="J10" s="75"/>
    </row>
    <row r="11" spans="1:11" ht="18" customHeight="1" x14ac:dyDescent="0.2">
      <c r="A11" s="69" t="s">
        <v>15</v>
      </c>
      <c r="B11" s="69"/>
      <c r="C11" s="69"/>
      <c r="D11" s="69"/>
      <c r="E11" s="69"/>
      <c r="F11" s="69"/>
      <c r="G11" s="69"/>
      <c r="H11" s="69"/>
      <c r="I11" s="69"/>
      <c r="J11" s="69"/>
    </row>
    <row r="12" spans="1:11" ht="18" customHeight="1" x14ac:dyDescent="0.2">
      <c r="A12" s="76" t="s">
        <v>16</v>
      </c>
      <c r="B12" s="76"/>
      <c r="C12" s="76"/>
      <c r="D12" s="76"/>
      <c r="E12" s="21" t="s">
        <v>31</v>
      </c>
      <c r="F12" s="21" t="s">
        <v>32</v>
      </c>
      <c r="G12" s="21" t="s">
        <v>33</v>
      </c>
      <c r="H12" s="21" t="s">
        <v>34</v>
      </c>
      <c r="I12" s="21" t="s">
        <v>35</v>
      </c>
      <c r="J12" s="21" t="s">
        <v>36</v>
      </c>
    </row>
    <row r="13" spans="1:11" ht="23.1" customHeight="1" x14ac:dyDescent="0.2">
      <c r="A13" s="77" t="s">
        <v>47</v>
      </c>
      <c r="B13" s="77"/>
      <c r="C13" s="77"/>
      <c r="D13" s="77"/>
      <c r="E13" s="14">
        <v>50</v>
      </c>
      <c r="F13" s="14">
        <v>53</v>
      </c>
      <c r="G13" s="14">
        <v>53</v>
      </c>
      <c r="H13" s="14">
        <v>53</v>
      </c>
      <c r="I13" s="14">
        <v>53</v>
      </c>
      <c r="J13" s="14">
        <v>53</v>
      </c>
      <c r="K13" t="s">
        <v>74</v>
      </c>
    </row>
    <row r="14" spans="1:11" ht="23.1" customHeight="1" x14ac:dyDescent="0.2">
      <c r="A14" s="77" t="s">
        <v>48</v>
      </c>
      <c r="B14" s="77"/>
      <c r="C14" s="77"/>
      <c r="D14" s="77"/>
      <c r="E14" s="15">
        <v>50</v>
      </c>
      <c r="F14" s="15">
        <v>53</v>
      </c>
      <c r="G14" s="15">
        <v>53</v>
      </c>
      <c r="H14" s="15">
        <v>53</v>
      </c>
      <c r="I14" s="56">
        <v>53</v>
      </c>
      <c r="J14" s="15">
        <v>53</v>
      </c>
    </row>
    <row r="15" spans="1:11" ht="23.1" customHeight="1" x14ac:dyDescent="0.2">
      <c r="A15" s="123" t="s">
        <v>24</v>
      </c>
      <c r="B15" s="123"/>
      <c r="C15" s="123"/>
      <c r="D15" s="123"/>
      <c r="E15" s="19">
        <f>E14/E13</f>
        <v>1</v>
      </c>
      <c r="F15" s="19">
        <f t="shared" ref="F15:J15" si="0">F14/F13</f>
        <v>1</v>
      </c>
      <c r="G15" s="19">
        <f t="shared" si="0"/>
        <v>1</v>
      </c>
      <c r="H15" s="19">
        <f t="shared" si="0"/>
        <v>1</v>
      </c>
      <c r="I15" s="19">
        <f t="shared" si="0"/>
        <v>1</v>
      </c>
      <c r="J15" s="19">
        <f t="shared" si="0"/>
        <v>1</v>
      </c>
    </row>
    <row r="16" spans="1:11" ht="18.75" customHeight="1" x14ac:dyDescent="0.2">
      <c r="A16" s="68" t="s">
        <v>71</v>
      </c>
      <c r="B16" s="68"/>
      <c r="C16" s="68"/>
      <c r="D16" s="68"/>
      <c r="E16" s="68"/>
      <c r="F16" s="68"/>
      <c r="G16" s="68"/>
      <c r="H16" s="68"/>
      <c r="I16" s="68"/>
      <c r="J16" s="10">
        <f>AVERAGE(E15:H15)</f>
        <v>1</v>
      </c>
    </row>
    <row r="17" spans="1:10" ht="18" customHeight="1" x14ac:dyDescent="0.25">
      <c r="A17" s="80" t="s">
        <v>26</v>
      </c>
      <c r="B17" s="80"/>
      <c r="C17" s="80"/>
      <c r="D17" s="80"/>
      <c r="E17" s="80"/>
      <c r="F17" s="37"/>
      <c r="G17" s="69" t="s">
        <v>27</v>
      </c>
      <c r="H17" s="69"/>
      <c r="I17" s="115"/>
      <c r="J17" s="115"/>
    </row>
    <row r="18" spans="1:10" ht="23.1" customHeight="1" x14ac:dyDescent="0.25">
      <c r="A18" s="82"/>
      <c r="B18" s="82"/>
      <c r="C18" s="82"/>
      <c r="D18" s="82"/>
      <c r="E18" s="82"/>
      <c r="F18" s="38"/>
      <c r="G18" s="83" t="s">
        <v>44</v>
      </c>
      <c r="H18" s="83"/>
      <c r="I18" s="83"/>
      <c r="J18" s="83"/>
    </row>
    <row r="19" spans="1:10" ht="18" customHeight="1" x14ac:dyDescent="0.2">
      <c r="A19" s="82"/>
      <c r="B19" s="82"/>
      <c r="C19" s="82"/>
      <c r="D19" s="82"/>
      <c r="E19" s="82"/>
      <c r="F19" s="39" t="s">
        <v>29</v>
      </c>
      <c r="G19" s="124" t="s">
        <v>30</v>
      </c>
      <c r="H19" s="135"/>
      <c r="I19" s="135"/>
      <c r="J19" s="125"/>
    </row>
    <row r="20" spans="1:10" ht="79.5" customHeight="1" x14ac:dyDescent="0.2">
      <c r="A20" s="82"/>
      <c r="B20" s="82"/>
      <c r="C20" s="82"/>
      <c r="D20" s="82"/>
      <c r="E20" s="82"/>
      <c r="F20" s="17" t="str">
        <f>+E12</f>
        <v>JULIO</v>
      </c>
      <c r="G20" s="132" t="s">
        <v>91</v>
      </c>
      <c r="H20" s="133"/>
      <c r="I20" s="133"/>
      <c r="J20" s="134"/>
    </row>
    <row r="21" spans="1:10" ht="64.5" customHeight="1" x14ac:dyDescent="0.2">
      <c r="A21" s="82"/>
      <c r="B21" s="82"/>
      <c r="C21" s="82"/>
      <c r="D21" s="82"/>
      <c r="E21" s="82"/>
      <c r="F21" s="17" t="str">
        <f>+F12</f>
        <v>AGOSTO</v>
      </c>
      <c r="G21" s="148" t="s">
        <v>92</v>
      </c>
      <c r="H21" s="149"/>
      <c r="I21" s="149"/>
      <c r="J21" s="150"/>
    </row>
    <row r="22" spans="1:10" ht="62.25" customHeight="1" x14ac:dyDescent="0.2">
      <c r="A22" s="82"/>
      <c r="B22" s="82"/>
      <c r="C22" s="82"/>
      <c r="D22" s="82"/>
      <c r="E22" s="82"/>
      <c r="F22" s="17" t="str">
        <f>+G12</f>
        <v>SEPTIEMBRE</v>
      </c>
      <c r="G22" s="148" t="s">
        <v>107</v>
      </c>
      <c r="H22" s="149"/>
      <c r="I22" s="149"/>
      <c r="J22" s="150"/>
    </row>
    <row r="23" spans="1:10" ht="82.5" customHeight="1" x14ac:dyDescent="0.2">
      <c r="A23" s="82"/>
      <c r="B23" s="82"/>
      <c r="C23" s="82"/>
      <c r="D23" s="82"/>
      <c r="E23" s="82"/>
      <c r="F23" s="18" t="str">
        <f>+H12</f>
        <v>OCTUBRE</v>
      </c>
      <c r="G23" s="136" t="s">
        <v>108</v>
      </c>
      <c r="H23" s="137"/>
      <c r="I23" s="137"/>
      <c r="J23" s="138"/>
    </row>
    <row r="24" spans="1:10" ht="80.25" customHeight="1" x14ac:dyDescent="0.2">
      <c r="A24" s="82"/>
      <c r="B24" s="82"/>
      <c r="C24" s="82"/>
      <c r="D24" s="82"/>
      <c r="E24" s="82"/>
      <c r="F24" s="18" t="s">
        <v>35</v>
      </c>
      <c r="G24" s="136" t="s">
        <v>115</v>
      </c>
      <c r="H24" s="137"/>
      <c r="I24" s="137"/>
      <c r="J24" s="138"/>
    </row>
    <row r="25" spans="1:10" ht="68.25" customHeight="1" x14ac:dyDescent="0.2">
      <c r="A25" s="82"/>
      <c r="B25" s="82"/>
      <c r="C25" s="82"/>
      <c r="D25" s="82"/>
      <c r="E25" s="82"/>
      <c r="F25" s="18" t="str">
        <f>+J12</f>
        <v>DICIEMBRE</v>
      </c>
      <c r="G25" s="136" t="s">
        <v>123</v>
      </c>
      <c r="H25" s="137"/>
      <c r="I25" s="137"/>
      <c r="J25" s="138"/>
    </row>
  </sheetData>
  <sheetProtection algorithmName="SHA-512" hashValue="frvmdRPnBi1IgdAfTW8+IpfIeWXOfpFyWaR1KwNtaDF/OZB36COxUDioakgfdppEif2zmZ3gRLIZaxidAbgZfA==" saltValue="1ousHyOK/Z5l4Dw9qVOdzg==" spinCount="100000" sheet="1" objects="1" scenarios="1"/>
  <mergeCells count="34">
    <mergeCell ref="A18:E25"/>
    <mergeCell ref="G18:J18"/>
    <mergeCell ref="G19:J19"/>
    <mergeCell ref="G20:J20"/>
    <mergeCell ref="G21:J21"/>
    <mergeCell ref="G22:J22"/>
    <mergeCell ref="G23:J23"/>
    <mergeCell ref="G24:J24"/>
    <mergeCell ref="G25:J25"/>
    <mergeCell ref="A17:E17"/>
    <mergeCell ref="G17:J17"/>
    <mergeCell ref="A8:D10"/>
    <mergeCell ref="E8:E10"/>
    <mergeCell ref="H8:H9"/>
    <mergeCell ref="I8:J9"/>
    <mergeCell ref="I10:J10"/>
    <mergeCell ref="A11:J11"/>
    <mergeCell ref="A12:D12"/>
    <mergeCell ref="A13:D13"/>
    <mergeCell ref="A14:D14"/>
    <mergeCell ref="A15:D15"/>
    <mergeCell ref="A16:I16"/>
    <mergeCell ref="A5:C5"/>
    <mergeCell ref="D5:G5"/>
    <mergeCell ref="A6:J6"/>
    <mergeCell ref="A7:D7"/>
    <mergeCell ref="F7:G7"/>
    <mergeCell ref="I7:J7"/>
    <mergeCell ref="A4:J4"/>
    <mergeCell ref="A1:C3"/>
    <mergeCell ref="D1:H3"/>
    <mergeCell ref="I1:J1"/>
    <mergeCell ref="I2:J2"/>
    <mergeCell ref="I3:J3"/>
  </mergeCells>
  <printOptions horizontalCentered="1"/>
  <pageMargins left="0.31496062992125984" right="0.31496062992125984" top="0.39370078740157483" bottom="0.31496062992125984" header="0.31496062992125984" footer="0.31496062992125984"/>
  <pageSetup scale="73"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90" zoomScaleNormal="90" zoomScalePageLayoutView="90" workbookViewId="0">
      <selection activeCell="I10" sqref="I10:J10"/>
    </sheetView>
  </sheetViews>
  <sheetFormatPr baseColWidth="10" defaultRowHeight="12.75" x14ac:dyDescent="0.2"/>
  <cols>
    <col min="1" max="1" width="11.85546875" customWidth="1"/>
    <col min="2" max="2" width="10.28515625" customWidth="1"/>
    <col min="3" max="3" width="9.7109375" customWidth="1"/>
    <col min="4" max="4" width="15.140625" customWidth="1"/>
    <col min="5" max="6" width="20.42578125" customWidth="1"/>
    <col min="7" max="7" width="17.85546875" customWidth="1"/>
    <col min="8" max="8" width="18.28515625" customWidth="1"/>
    <col min="9" max="9" width="20.42578125" customWidth="1"/>
    <col min="10" max="10" width="21" customWidth="1"/>
  </cols>
  <sheetData>
    <row r="1" spans="1:10" ht="21" customHeight="1" x14ac:dyDescent="0.2">
      <c r="A1" s="60"/>
      <c r="B1" s="61"/>
      <c r="C1" s="61"/>
      <c r="D1" s="118" t="s">
        <v>0</v>
      </c>
      <c r="E1" s="119"/>
      <c r="F1" s="119"/>
      <c r="G1" s="119"/>
      <c r="H1" s="119"/>
      <c r="I1" s="63" t="s">
        <v>1</v>
      </c>
      <c r="J1" s="102"/>
    </row>
    <row r="2" spans="1:10" ht="21" customHeight="1" x14ac:dyDescent="0.2">
      <c r="A2" s="60"/>
      <c r="B2" s="61"/>
      <c r="C2" s="61"/>
      <c r="D2" s="120"/>
      <c r="E2" s="97"/>
      <c r="F2" s="97"/>
      <c r="G2" s="97"/>
      <c r="H2" s="97"/>
      <c r="I2" s="65" t="s">
        <v>2</v>
      </c>
      <c r="J2" s="103"/>
    </row>
    <row r="3" spans="1:10" ht="21" customHeight="1" x14ac:dyDescent="0.2">
      <c r="A3" s="60"/>
      <c r="B3" s="61"/>
      <c r="C3" s="61"/>
      <c r="D3" s="121"/>
      <c r="E3" s="122"/>
      <c r="F3" s="122"/>
      <c r="G3" s="122"/>
      <c r="H3" s="122"/>
      <c r="I3" s="63" t="s">
        <v>130</v>
      </c>
      <c r="J3" s="102"/>
    </row>
    <row r="4" spans="1:10" ht="9" customHeight="1" x14ac:dyDescent="0.25">
      <c r="A4" s="104"/>
      <c r="B4" s="104"/>
      <c r="C4" s="104"/>
      <c r="D4" s="104"/>
      <c r="E4" s="104"/>
      <c r="F4" s="104"/>
      <c r="G4" s="104"/>
      <c r="H4" s="104"/>
      <c r="I4" s="104"/>
      <c r="J4" s="104"/>
    </row>
    <row r="5" spans="1:10" ht="18.75" customHeight="1" x14ac:dyDescent="0.2">
      <c r="A5" s="59" t="s">
        <v>3</v>
      </c>
      <c r="B5" s="59"/>
      <c r="C5" s="59"/>
      <c r="D5" s="67" t="s">
        <v>131</v>
      </c>
      <c r="E5" s="67"/>
      <c r="F5" s="67"/>
      <c r="G5" s="67"/>
      <c r="H5" s="3"/>
      <c r="I5" s="4"/>
      <c r="J5" s="4"/>
    </row>
    <row r="6" spans="1:10" ht="6.75" customHeight="1" x14ac:dyDescent="0.25">
      <c r="A6" s="107"/>
      <c r="B6" s="104"/>
      <c r="C6" s="104"/>
      <c r="D6" s="104"/>
      <c r="E6" s="104"/>
      <c r="F6" s="104"/>
      <c r="G6" s="104"/>
      <c r="H6" s="104"/>
      <c r="I6" s="104"/>
      <c r="J6" s="104"/>
    </row>
    <row r="7" spans="1:10" ht="21" customHeight="1" x14ac:dyDescent="0.2">
      <c r="A7" s="69" t="s">
        <v>4</v>
      </c>
      <c r="B7" s="69"/>
      <c r="C7" s="69"/>
      <c r="D7" s="69"/>
      <c r="E7" s="39" t="s">
        <v>5</v>
      </c>
      <c r="F7" s="124" t="s">
        <v>6</v>
      </c>
      <c r="G7" s="125"/>
      <c r="H7" s="39" t="s">
        <v>7</v>
      </c>
      <c r="I7" s="70" t="s">
        <v>8</v>
      </c>
      <c r="J7" s="70"/>
    </row>
    <row r="8" spans="1:10" ht="23.1" customHeight="1" x14ac:dyDescent="0.2">
      <c r="A8" s="111" t="s">
        <v>43</v>
      </c>
      <c r="B8" s="112"/>
      <c r="C8" s="112"/>
      <c r="D8" s="112"/>
      <c r="E8" s="73" t="s">
        <v>38</v>
      </c>
      <c r="F8" s="35" t="s">
        <v>58</v>
      </c>
      <c r="G8" s="36" t="s">
        <v>57</v>
      </c>
      <c r="H8" s="126" t="s">
        <v>12</v>
      </c>
      <c r="I8" s="128" t="s">
        <v>13</v>
      </c>
      <c r="J8" s="129"/>
    </row>
    <row r="9" spans="1:10" ht="23.1" customHeight="1" x14ac:dyDescent="0.2">
      <c r="A9" s="111"/>
      <c r="B9" s="112"/>
      <c r="C9" s="112"/>
      <c r="D9" s="112"/>
      <c r="E9" s="73"/>
      <c r="F9" s="40" t="s">
        <v>60</v>
      </c>
      <c r="G9" s="42" t="s">
        <v>65</v>
      </c>
      <c r="H9" s="127"/>
      <c r="I9" s="130"/>
      <c r="J9" s="131"/>
    </row>
    <row r="10" spans="1:10" ht="23.25" customHeight="1" x14ac:dyDescent="0.2">
      <c r="A10" s="112"/>
      <c r="B10" s="112"/>
      <c r="C10" s="112"/>
      <c r="D10" s="112"/>
      <c r="E10" s="73"/>
      <c r="F10" s="40" t="s">
        <v>73</v>
      </c>
      <c r="G10" s="42" t="s">
        <v>46</v>
      </c>
      <c r="H10" s="41" t="s">
        <v>14</v>
      </c>
      <c r="I10" s="75" t="s">
        <v>133</v>
      </c>
      <c r="J10" s="75"/>
    </row>
    <row r="11" spans="1:10" ht="18" customHeight="1" x14ac:dyDescent="0.2">
      <c r="A11" s="69" t="s">
        <v>15</v>
      </c>
      <c r="B11" s="69"/>
      <c r="C11" s="69"/>
      <c r="D11" s="69"/>
      <c r="E11" s="69"/>
      <c r="F11" s="69"/>
      <c r="G11" s="69"/>
      <c r="H11" s="69"/>
      <c r="I11" s="69"/>
      <c r="J11" s="69"/>
    </row>
    <row r="12" spans="1:10" ht="18" customHeight="1" x14ac:dyDescent="0.2">
      <c r="A12" s="76" t="s">
        <v>16</v>
      </c>
      <c r="B12" s="76"/>
      <c r="C12" s="76"/>
      <c r="D12" s="76"/>
      <c r="E12" s="21" t="s">
        <v>17</v>
      </c>
      <c r="F12" s="21" t="s">
        <v>18</v>
      </c>
      <c r="G12" s="21" t="s">
        <v>19</v>
      </c>
      <c r="H12" s="21" t="s">
        <v>20</v>
      </c>
      <c r="I12" s="21" t="s">
        <v>21</v>
      </c>
      <c r="J12" s="21" t="s">
        <v>22</v>
      </c>
    </row>
    <row r="13" spans="1:10" ht="23.1" customHeight="1" x14ac:dyDescent="0.2">
      <c r="A13" s="77" t="s">
        <v>47</v>
      </c>
      <c r="B13" s="77"/>
      <c r="C13" s="77"/>
      <c r="D13" s="77"/>
      <c r="E13" s="14"/>
      <c r="F13" s="14"/>
      <c r="G13" s="14"/>
      <c r="H13" s="14"/>
      <c r="I13" s="14"/>
      <c r="J13" s="14"/>
    </row>
    <row r="14" spans="1:10" ht="23.1" customHeight="1" x14ac:dyDescent="0.2">
      <c r="A14" s="77" t="s">
        <v>48</v>
      </c>
      <c r="B14" s="77"/>
      <c r="C14" s="77"/>
      <c r="D14" s="77"/>
      <c r="E14" s="15"/>
      <c r="F14" s="15"/>
      <c r="G14" s="15"/>
      <c r="H14" s="15"/>
      <c r="I14" s="15"/>
      <c r="J14" s="15"/>
    </row>
    <row r="15" spans="1:10" ht="23.1" customHeight="1" x14ac:dyDescent="0.2">
      <c r="A15" s="123" t="s">
        <v>24</v>
      </c>
      <c r="B15" s="123"/>
      <c r="C15" s="123"/>
      <c r="D15" s="123"/>
      <c r="E15" s="19" t="e">
        <f>E14/E13</f>
        <v>#DIV/0!</v>
      </c>
      <c r="F15" s="19" t="e">
        <f t="shared" ref="F15:J15" si="0">F14/F13</f>
        <v>#DIV/0!</v>
      </c>
      <c r="G15" s="19" t="e">
        <f t="shared" si="0"/>
        <v>#DIV/0!</v>
      </c>
      <c r="H15" s="19" t="e">
        <f t="shared" si="0"/>
        <v>#DIV/0!</v>
      </c>
      <c r="I15" s="19" t="e">
        <f t="shared" si="0"/>
        <v>#DIV/0!</v>
      </c>
      <c r="J15" s="19" t="e">
        <f t="shared" si="0"/>
        <v>#DIV/0!</v>
      </c>
    </row>
    <row r="16" spans="1:10" ht="18.75" customHeight="1" x14ac:dyDescent="0.2">
      <c r="A16" s="68" t="s">
        <v>71</v>
      </c>
      <c r="B16" s="68"/>
      <c r="C16" s="68"/>
      <c r="D16" s="68"/>
      <c r="E16" s="68"/>
      <c r="F16" s="68"/>
      <c r="G16" s="68"/>
      <c r="H16" s="68"/>
      <c r="I16" s="68"/>
      <c r="J16" s="10" t="e">
        <f>AVERAGE(E15:J15)</f>
        <v>#DIV/0!</v>
      </c>
    </row>
    <row r="17" spans="1:10" ht="18" customHeight="1" x14ac:dyDescent="0.25">
      <c r="A17" s="80" t="s">
        <v>26</v>
      </c>
      <c r="B17" s="80"/>
      <c r="C17" s="80"/>
      <c r="D17" s="80"/>
      <c r="E17" s="80"/>
      <c r="F17" s="37"/>
      <c r="G17" s="69" t="s">
        <v>27</v>
      </c>
      <c r="H17" s="69"/>
      <c r="I17" s="115"/>
      <c r="J17" s="115"/>
    </row>
    <row r="18" spans="1:10" ht="23.1" customHeight="1" x14ac:dyDescent="0.25">
      <c r="A18" s="82"/>
      <c r="B18" s="82"/>
      <c r="C18" s="82"/>
      <c r="D18" s="82"/>
      <c r="E18" s="82"/>
      <c r="F18" s="38"/>
      <c r="G18" s="83" t="s">
        <v>44</v>
      </c>
      <c r="H18" s="83"/>
      <c r="I18" s="83"/>
      <c r="J18" s="83"/>
    </row>
    <row r="19" spans="1:10" ht="18" customHeight="1" x14ac:dyDescent="0.2">
      <c r="A19" s="82"/>
      <c r="B19" s="82"/>
      <c r="C19" s="82"/>
      <c r="D19" s="82"/>
      <c r="E19" s="82"/>
      <c r="F19" s="39" t="s">
        <v>29</v>
      </c>
      <c r="G19" s="124" t="s">
        <v>30</v>
      </c>
      <c r="H19" s="135"/>
      <c r="I19" s="135"/>
      <c r="J19" s="125"/>
    </row>
    <row r="20" spans="1:10" ht="79.5" customHeight="1" x14ac:dyDescent="0.2">
      <c r="A20" s="82"/>
      <c r="B20" s="82"/>
      <c r="C20" s="82"/>
      <c r="D20" s="82"/>
      <c r="E20" s="82"/>
      <c r="F20" s="47" t="s">
        <v>17</v>
      </c>
      <c r="G20" s="132"/>
      <c r="H20" s="133"/>
      <c r="I20" s="133"/>
      <c r="J20" s="134"/>
    </row>
    <row r="21" spans="1:10" ht="64.5" customHeight="1" x14ac:dyDescent="0.2">
      <c r="A21" s="82"/>
      <c r="B21" s="82"/>
      <c r="C21" s="82"/>
      <c r="D21" s="82"/>
      <c r="E21" s="82"/>
      <c r="F21" s="17" t="s">
        <v>18</v>
      </c>
      <c r="G21" s="132"/>
      <c r="H21" s="133"/>
      <c r="I21" s="133"/>
      <c r="J21" s="134"/>
    </row>
    <row r="22" spans="1:10" ht="49.5" customHeight="1" x14ac:dyDescent="0.2">
      <c r="A22" s="82"/>
      <c r="B22" s="82"/>
      <c r="C22" s="82"/>
      <c r="D22" s="82"/>
      <c r="E22" s="82"/>
      <c r="F22" s="17" t="s">
        <v>19</v>
      </c>
      <c r="G22" s="132"/>
      <c r="H22" s="133"/>
      <c r="I22" s="133"/>
      <c r="J22" s="134"/>
    </row>
    <row r="23" spans="1:10" ht="82.5" customHeight="1" x14ac:dyDescent="0.2">
      <c r="A23" s="82"/>
      <c r="B23" s="82"/>
      <c r="C23" s="82"/>
      <c r="D23" s="82"/>
      <c r="E23" s="82"/>
      <c r="F23" s="17" t="s">
        <v>20</v>
      </c>
      <c r="G23" s="132"/>
      <c r="H23" s="133"/>
      <c r="I23" s="133"/>
      <c r="J23" s="134"/>
    </row>
    <row r="24" spans="1:10" ht="80.25" customHeight="1" x14ac:dyDescent="0.2">
      <c r="A24" s="82"/>
      <c r="B24" s="82"/>
      <c r="C24" s="82"/>
      <c r="D24" s="82"/>
      <c r="E24" s="82"/>
      <c r="F24" s="17" t="s">
        <v>21</v>
      </c>
      <c r="G24" s="132"/>
      <c r="H24" s="133"/>
      <c r="I24" s="133"/>
      <c r="J24" s="134"/>
    </row>
    <row r="25" spans="1:10" ht="53.25" customHeight="1" x14ac:dyDescent="0.2">
      <c r="A25" s="82"/>
      <c r="B25" s="82"/>
      <c r="C25" s="82"/>
      <c r="D25" s="82"/>
      <c r="E25" s="82"/>
      <c r="F25" s="18" t="s">
        <v>22</v>
      </c>
      <c r="G25" s="145"/>
      <c r="H25" s="146"/>
      <c r="I25" s="146"/>
      <c r="J25" s="147"/>
    </row>
  </sheetData>
  <sheetProtection algorithmName="SHA-512" hashValue="ZVJPbgHeyYJCsa2AGWJwbhKv8d0VwsWTFz2duQQ+xYFj1tIQ0jhS3ChP9K+RuQ3bZ96knk4IQ9v1+ai5Z5EErg==" saltValue="kuTjH5gpIOU6OLzL1Oij3w==" spinCount="100000" sheet="1" objects="1" scenarios="1"/>
  <mergeCells count="34">
    <mergeCell ref="A18:E25"/>
    <mergeCell ref="G18:J18"/>
    <mergeCell ref="G19:J19"/>
    <mergeCell ref="G20:J20"/>
    <mergeCell ref="G21:J21"/>
    <mergeCell ref="G22:J22"/>
    <mergeCell ref="G23:J23"/>
    <mergeCell ref="G24:J24"/>
    <mergeCell ref="G25:J25"/>
    <mergeCell ref="A17:E17"/>
    <mergeCell ref="G17:J17"/>
    <mergeCell ref="A8:D10"/>
    <mergeCell ref="E8:E10"/>
    <mergeCell ref="H8:H9"/>
    <mergeCell ref="I8:J9"/>
    <mergeCell ref="I10:J10"/>
    <mergeCell ref="A11:J11"/>
    <mergeCell ref="A12:D12"/>
    <mergeCell ref="A13:D13"/>
    <mergeCell ref="A14:D14"/>
    <mergeCell ref="A15:D15"/>
    <mergeCell ref="A16:I16"/>
    <mergeCell ref="A5:C5"/>
    <mergeCell ref="D5:G5"/>
    <mergeCell ref="A6:J6"/>
    <mergeCell ref="A7:D7"/>
    <mergeCell ref="F7:G7"/>
    <mergeCell ref="I7:J7"/>
    <mergeCell ref="A4:J4"/>
    <mergeCell ref="A1:C3"/>
    <mergeCell ref="D1:H3"/>
    <mergeCell ref="I1:J1"/>
    <mergeCell ref="I2:J2"/>
    <mergeCell ref="I3:J3"/>
  </mergeCells>
  <printOptions horizontalCentered="1"/>
  <pageMargins left="0.31496062992125984" right="0.31496062992125984" top="0.39370078740157483" bottom="0.31496062992125984" header="0.31496062992125984" footer="0.31496062992125984"/>
  <pageSetup scale="73"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5"/>
  <sheetViews>
    <sheetView topLeftCell="A25" zoomScale="90" zoomScaleNormal="90" zoomScalePageLayoutView="90" workbookViewId="0">
      <selection activeCell="I10" sqref="I10:J10"/>
    </sheetView>
  </sheetViews>
  <sheetFormatPr baseColWidth="10" defaultRowHeight="12.75" x14ac:dyDescent="0.2"/>
  <cols>
    <col min="1" max="1" width="11.85546875" customWidth="1"/>
    <col min="2" max="2" width="10.28515625" customWidth="1"/>
    <col min="3" max="3" width="9.7109375" customWidth="1"/>
    <col min="4" max="4" width="15.140625" customWidth="1"/>
    <col min="5" max="6" width="20.42578125" customWidth="1"/>
    <col min="7" max="7" width="17.85546875" customWidth="1"/>
    <col min="8" max="8" width="18.28515625" customWidth="1"/>
    <col min="9" max="9" width="20.42578125" customWidth="1"/>
    <col min="10" max="10" width="21" customWidth="1"/>
  </cols>
  <sheetData>
    <row r="1" spans="1:10" ht="21" customHeight="1" x14ac:dyDescent="0.2">
      <c r="A1" s="60"/>
      <c r="B1" s="61"/>
      <c r="C1" s="61"/>
      <c r="D1" s="118" t="s">
        <v>0</v>
      </c>
      <c r="E1" s="119"/>
      <c r="F1" s="119"/>
      <c r="G1" s="119"/>
      <c r="H1" s="119"/>
      <c r="I1" s="63" t="s">
        <v>1</v>
      </c>
      <c r="J1" s="102"/>
    </row>
    <row r="2" spans="1:10" ht="21" customHeight="1" x14ac:dyDescent="0.2">
      <c r="A2" s="60"/>
      <c r="B2" s="61"/>
      <c r="C2" s="61"/>
      <c r="D2" s="120"/>
      <c r="E2" s="97"/>
      <c r="F2" s="97"/>
      <c r="G2" s="97"/>
      <c r="H2" s="97"/>
      <c r="I2" s="65" t="s">
        <v>2</v>
      </c>
      <c r="J2" s="103"/>
    </row>
    <row r="3" spans="1:10" ht="21" customHeight="1" x14ac:dyDescent="0.2">
      <c r="A3" s="60"/>
      <c r="B3" s="61"/>
      <c r="C3" s="61"/>
      <c r="D3" s="121"/>
      <c r="E3" s="122"/>
      <c r="F3" s="122"/>
      <c r="G3" s="122"/>
      <c r="H3" s="122"/>
      <c r="I3" s="63" t="s">
        <v>130</v>
      </c>
      <c r="J3" s="102"/>
    </row>
    <row r="4" spans="1:10" ht="9" customHeight="1" x14ac:dyDescent="0.25">
      <c r="A4" s="104"/>
      <c r="B4" s="104"/>
      <c r="C4" s="104"/>
      <c r="D4" s="104"/>
      <c r="E4" s="104"/>
      <c r="F4" s="104"/>
      <c r="G4" s="104"/>
      <c r="H4" s="104"/>
      <c r="I4" s="104"/>
      <c r="J4" s="104"/>
    </row>
    <row r="5" spans="1:10" ht="18.75" customHeight="1" x14ac:dyDescent="0.2">
      <c r="A5" s="59" t="s">
        <v>3</v>
      </c>
      <c r="B5" s="59"/>
      <c r="C5" s="59"/>
      <c r="D5" s="67" t="s">
        <v>131</v>
      </c>
      <c r="E5" s="67"/>
      <c r="F5" s="67"/>
      <c r="G5" s="67"/>
      <c r="H5" s="3"/>
      <c r="I5" s="4"/>
      <c r="J5" s="4"/>
    </row>
    <row r="6" spans="1:10" ht="6.75" customHeight="1" x14ac:dyDescent="0.25">
      <c r="A6" s="107"/>
      <c r="B6" s="104"/>
      <c r="C6" s="104"/>
      <c r="D6" s="104"/>
      <c r="E6" s="104"/>
      <c r="F6" s="104"/>
      <c r="G6" s="104"/>
      <c r="H6" s="104"/>
      <c r="I6" s="104"/>
      <c r="J6" s="104"/>
    </row>
    <row r="7" spans="1:10" ht="21" customHeight="1" x14ac:dyDescent="0.2">
      <c r="A7" s="69" t="s">
        <v>4</v>
      </c>
      <c r="B7" s="69"/>
      <c r="C7" s="69"/>
      <c r="D7" s="69"/>
      <c r="E7" s="39" t="s">
        <v>5</v>
      </c>
      <c r="F7" s="124" t="s">
        <v>6</v>
      </c>
      <c r="G7" s="125"/>
      <c r="H7" s="39" t="s">
        <v>7</v>
      </c>
      <c r="I7" s="70" t="s">
        <v>8</v>
      </c>
      <c r="J7" s="70"/>
    </row>
    <row r="8" spans="1:10" ht="23.1" customHeight="1" x14ac:dyDescent="0.2">
      <c r="A8" s="111" t="s">
        <v>43</v>
      </c>
      <c r="B8" s="112"/>
      <c r="C8" s="112"/>
      <c r="D8" s="112"/>
      <c r="E8" s="73" t="s">
        <v>38</v>
      </c>
      <c r="F8" s="35" t="s">
        <v>58</v>
      </c>
      <c r="G8" s="36" t="s">
        <v>57</v>
      </c>
      <c r="H8" s="126" t="s">
        <v>12</v>
      </c>
      <c r="I8" s="128" t="s">
        <v>13</v>
      </c>
      <c r="J8" s="129"/>
    </row>
    <row r="9" spans="1:10" ht="23.1" customHeight="1" x14ac:dyDescent="0.2">
      <c r="A9" s="111"/>
      <c r="B9" s="112"/>
      <c r="C9" s="112"/>
      <c r="D9" s="112"/>
      <c r="E9" s="73"/>
      <c r="F9" s="40" t="s">
        <v>60</v>
      </c>
      <c r="G9" s="42" t="s">
        <v>65</v>
      </c>
      <c r="H9" s="127"/>
      <c r="I9" s="130"/>
      <c r="J9" s="131"/>
    </row>
    <row r="10" spans="1:10" ht="23.25" customHeight="1" x14ac:dyDescent="0.2">
      <c r="A10" s="112"/>
      <c r="B10" s="112"/>
      <c r="C10" s="112"/>
      <c r="D10" s="112"/>
      <c r="E10" s="73"/>
      <c r="F10" s="40" t="s">
        <v>73</v>
      </c>
      <c r="G10" s="42" t="s">
        <v>46</v>
      </c>
      <c r="H10" s="41" t="s">
        <v>14</v>
      </c>
      <c r="I10" s="75" t="s">
        <v>133</v>
      </c>
      <c r="J10" s="75"/>
    </row>
    <row r="11" spans="1:10" ht="18" customHeight="1" x14ac:dyDescent="0.2">
      <c r="A11" s="69" t="s">
        <v>15</v>
      </c>
      <c r="B11" s="69"/>
      <c r="C11" s="69"/>
      <c r="D11" s="69"/>
      <c r="E11" s="69"/>
      <c r="F11" s="69"/>
      <c r="G11" s="69"/>
      <c r="H11" s="69"/>
      <c r="I11" s="69"/>
      <c r="J11" s="69"/>
    </row>
    <row r="12" spans="1:10" ht="18" customHeight="1" x14ac:dyDescent="0.2">
      <c r="A12" s="76" t="s">
        <v>16</v>
      </c>
      <c r="B12" s="76"/>
      <c r="C12" s="76"/>
      <c r="D12" s="76"/>
      <c r="E12" s="21" t="s">
        <v>31</v>
      </c>
      <c r="F12" s="21" t="s">
        <v>32</v>
      </c>
      <c r="G12" s="21" t="s">
        <v>33</v>
      </c>
      <c r="H12" s="21" t="s">
        <v>34</v>
      </c>
      <c r="I12" s="21" t="s">
        <v>35</v>
      </c>
      <c r="J12" s="21" t="s">
        <v>36</v>
      </c>
    </row>
    <row r="13" spans="1:10" ht="23.1" customHeight="1" x14ac:dyDescent="0.2">
      <c r="A13" s="77" t="s">
        <v>47</v>
      </c>
      <c r="B13" s="77"/>
      <c r="C13" s="77"/>
      <c r="D13" s="77"/>
      <c r="E13" s="14">
        <v>94</v>
      </c>
      <c r="F13" s="14">
        <v>94</v>
      </c>
      <c r="G13" s="14">
        <v>94</v>
      </c>
      <c r="H13" s="14">
        <v>94</v>
      </c>
      <c r="I13" s="14">
        <v>94</v>
      </c>
      <c r="J13" s="14">
        <v>94</v>
      </c>
    </row>
    <row r="14" spans="1:10" ht="23.1" customHeight="1" x14ac:dyDescent="0.2">
      <c r="A14" s="77" t="s">
        <v>48</v>
      </c>
      <c r="B14" s="77"/>
      <c r="C14" s="77"/>
      <c r="D14" s="77"/>
      <c r="E14" s="56">
        <v>53</v>
      </c>
      <c r="F14" s="15">
        <f>15+11+5+17+17+15</f>
        <v>80</v>
      </c>
      <c r="G14" s="15">
        <v>94</v>
      </c>
      <c r="H14" s="15">
        <v>93</v>
      </c>
      <c r="I14" s="56">
        <v>81</v>
      </c>
      <c r="J14" s="15">
        <v>92</v>
      </c>
    </row>
    <row r="15" spans="1:10" ht="23.1" customHeight="1" x14ac:dyDescent="0.2">
      <c r="A15" s="123" t="s">
        <v>24</v>
      </c>
      <c r="B15" s="123"/>
      <c r="C15" s="123"/>
      <c r="D15" s="123"/>
      <c r="E15" s="19">
        <f>E14/E13</f>
        <v>0.56382978723404253</v>
      </c>
      <c r="F15" s="19">
        <f t="shared" ref="F15:J15" si="0">F14/F13</f>
        <v>0.85106382978723405</v>
      </c>
      <c r="G15" s="19">
        <f t="shared" si="0"/>
        <v>1</v>
      </c>
      <c r="H15" s="19">
        <f t="shared" si="0"/>
        <v>0.98936170212765961</v>
      </c>
      <c r="I15" s="19">
        <f t="shared" si="0"/>
        <v>0.86170212765957444</v>
      </c>
      <c r="J15" s="19">
        <f t="shared" si="0"/>
        <v>0.97872340425531912</v>
      </c>
    </row>
    <row r="16" spans="1:10" ht="18.75" customHeight="1" x14ac:dyDescent="0.2">
      <c r="A16" s="68" t="s">
        <v>71</v>
      </c>
      <c r="B16" s="68"/>
      <c r="C16" s="68"/>
      <c r="D16" s="68"/>
      <c r="E16" s="68"/>
      <c r="F16" s="68"/>
      <c r="G16" s="68"/>
      <c r="H16" s="68"/>
      <c r="I16" s="68"/>
      <c r="J16" s="10">
        <f>AVERAGE(E15:J15)</f>
        <v>0.87411347517730498</v>
      </c>
    </row>
    <row r="17" spans="1:10" ht="18" customHeight="1" x14ac:dyDescent="0.25">
      <c r="A17" s="80" t="s">
        <v>26</v>
      </c>
      <c r="B17" s="80"/>
      <c r="C17" s="80"/>
      <c r="D17" s="80"/>
      <c r="E17" s="80"/>
      <c r="F17" s="37"/>
      <c r="G17" s="69" t="s">
        <v>27</v>
      </c>
      <c r="H17" s="69"/>
      <c r="I17" s="115"/>
      <c r="J17" s="115"/>
    </row>
    <row r="18" spans="1:10" ht="23.1" customHeight="1" x14ac:dyDescent="0.25">
      <c r="A18" s="82"/>
      <c r="B18" s="82"/>
      <c r="C18" s="82"/>
      <c r="D18" s="82"/>
      <c r="E18" s="82"/>
      <c r="F18" s="38"/>
      <c r="G18" s="83" t="s">
        <v>44</v>
      </c>
      <c r="H18" s="83"/>
      <c r="I18" s="83"/>
      <c r="J18" s="83"/>
    </row>
    <row r="19" spans="1:10" ht="18" customHeight="1" x14ac:dyDescent="0.2">
      <c r="A19" s="82"/>
      <c r="B19" s="82"/>
      <c r="C19" s="82"/>
      <c r="D19" s="82"/>
      <c r="E19" s="82"/>
      <c r="F19" s="39" t="s">
        <v>29</v>
      </c>
      <c r="G19" s="124" t="s">
        <v>30</v>
      </c>
      <c r="H19" s="135"/>
      <c r="I19" s="135"/>
      <c r="J19" s="125"/>
    </row>
    <row r="20" spans="1:10" ht="57" customHeight="1" x14ac:dyDescent="0.2">
      <c r="A20" s="82"/>
      <c r="B20" s="82"/>
      <c r="C20" s="82"/>
      <c r="D20" s="82"/>
      <c r="E20" s="82"/>
      <c r="F20" s="17" t="str">
        <f>+E12</f>
        <v>JULIO</v>
      </c>
      <c r="G20" s="148" t="s">
        <v>100</v>
      </c>
      <c r="H20" s="149"/>
      <c r="I20" s="149"/>
      <c r="J20" s="150"/>
    </row>
    <row r="21" spans="1:10" ht="82.5" customHeight="1" x14ac:dyDescent="0.2">
      <c r="A21" s="82"/>
      <c r="B21" s="82"/>
      <c r="C21" s="82"/>
      <c r="D21" s="82"/>
      <c r="E21" s="82"/>
      <c r="F21" s="17" t="str">
        <f>+F12</f>
        <v>AGOSTO</v>
      </c>
      <c r="G21" s="148" t="s">
        <v>93</v>
      </c>
      <c r="H21" s="149"/>
      <c r="I21" s="149"/>
      <c r="J21" s="150"/>
    </row>
    <row r="22" spans="1:10" ht="93" customHeight="1" x14ac:dyDescent="0.2">
      <c r="A22" s="82"/>
      <c r="B22" s="82"/>
      <c r="C22" s="82"/>
      <c r="D22" s="82"/>
      <c r="E22" s="82"/>
      <c r="F22" s="17" t="str">
        <f>+G12</f>
        <v>SEPTIEMBRE</v>
      </c>
      <c r="G22" s="148" t="s">
        <v>101</v>
      </c>
      <c r="H22" s="149"/>
      <c r="I22" s="149"/>
      <c r="J22" s="150"/>
    </row>
    <row r="23" spans="1:10" ht="69.75" customHeight="1" x14ac:dyDescent="0.2">
      <c r="A23" s="82"/>
      <c r="B23" s="82"/>
      <c r="C23" s="82"/>
      <c r="D23" s="82"/>
      <c r="E23" s="82"/>
      <c r="F23" s="18" t="str">
        <f>+H12</f>
        <v>OCTUBRE</v>
      </c>
      <c r="G23" s="136" t="s">
        <v>109</v>
      </c>
      <c r="H23" s="137"/>
      <c r="I23" s="137"/>
      <c r="J23" s="138"/>
    </row>
    <row r="24" spans="1:10" ht="150" customHeight="1" x14ac:dyDescent="0.2">
      <c r="A24" s="82"/>
      <c r="B24" s="82"/>
      <c r="C24" s="82"/>
      <c r="D24" s="82"/>
      <c r="E24" s="82"/>
      <c r="F24" s="18" t="s">
        <v>35</v>
      </c>
      <c r="G24" s="136" t="s">
        <v>118</v>
      </c>
      <c r="H24" s="137"/>
      <c r="I24" s="137"/>
      <c r="J24" s="138"/>
    </row>
    <row r="25" spans="1:10" ht="108" customHeight="1" x14ac:dyDescent="0.2">
      <c r="A25" s="82"/>
      <c r="B25" s="82"/>
      <c r="C25" s="82"/>
      <c r="D25" s="82"/>
      <c r="E25" s="82"/>
      <c r="F25" s="18" t="str">
        <f>+J12</f>
        <v>DICIEMBRE</v>
      </c>
      <c r="G25" s="136" t="s">
        <v>128</v>
      </c>
      <c r="H25" s="137"/>
      <c r="I25" s="137"/>
      <c r="J25" s="138"/>
    </row>
  </sheetData>
  <sheetProtection algorithmName="SHA-512" hashValue="172mRt06vm0qg92q4cE8tFQVcqG9g/W94uz0raEZLQEZ6i4/Hnv39z5rVHRfpt1Kw9gJDJZFc7uVFsR9qNFExw==" saltValue="I9i8mmabxOX1pH+D7l+Ggg==" spinCount="100000" sheet="1" objects="1" scenarios="1"/>
  <mergeCells count="34">
    <mergeCell ref="A18:E25"/>
    <mergeCell ref="G18:J18"/>
    <mergeCell ref="G19:J19"/>
    <mergeCell ref="G20:J20"/>
    <mergeCell ref="G21:J21"/>
    <mergeCell ref="G22:J22"/>
    <mergeCell ref="G23:J23"/>
    <mergeCell ref="G24:J24"/>
    <mergeCell ref="G25:J25"/>
    <mergeCell ref="A17:E17"/>
    <mergeCell ref="G17:J17"/>
    <mergeCell ref="A8:D10"/>
    <mergeCell ref="E8:E10"/>
    <mergeCell ref="H8:H9"/>
    <mergeCell ref="I8:J9"/>
    <mergeCell ref="I10:J10"/>
    <mergeCell ref="A11:J11"/>
    <mergeCell ref="A12:D12"/>
    <mergeCell ref="A13:D13"/>
    <mergeCell ref="A14:D14"/>
    <mergeCell ref="A15:D15"/>
    <mergeCell ref="A16:I16"/>
    <mergeCell ref="A5:C5"/>
    <mergeCell ref="D5:G5"/>
    <mergeCell ref="A6:J6"/>
    <mergeCell ref="A7:D7"/>
    <mergeCell ref="F7:G7"/>
    <mergeCell ref="I7:J7"/>
    <mergeCell ref="A4:J4"/>
    <mergeCell ref="A1:C3"/>
    <mergeCell ref="D1:H3"/>
    <mergeCell ref="I1:J1"/>
    <mergeCell ref="I2:J2"/>
    <mergeCell ref="I3:J3"/>
  </mergeCells>
  <printOptions horizontalCentered="1"/>
  <pageMargins left="0.31496062992125984" right="0.31496062992125984" top="0.39370078740157483" bottom="0.31496062992125984" header="0.31496062992125984" footer="0.31496062992125984"/>
  <pageSetup scale="73"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A22" zoomScale="90" zoomScaleNormal="90" zoomScalePageLayoutView="90" workbookViewId="0">
      <selection activeCell="I10" sqref="I10:J10"/>
    </sheetView>
  </sheetViews>
  <sheetFormatPr baseColWidth="10" defaultRowHeight="12.75" x14ac:dyDescent="0.2"/>
  <cols>
    <col min="1" max="1" width="11.85546875" customWidth="1"/>
    <col min="2" max="2" width="10.28515625" customWidth="1"/>
    <col min="3" max="3" width="9.7109375" customWidth="1"/>
    <col min="4" max="4" width="15.140625" customWidth="1"/>
    <col min="5" max="6" width="20.42578125" customWidth="1"/>
    <col min="7" max="7" width="17.85546875" customWidth="1"/>
    <col min="8" max="8" width="18.28515625" customWidth="1"/>
    <col min="9" max="9" width="20.42578125" customWidth="1"/>
    <col min="10" max="10" width="21" customWidth="1"/>
  </cols>
  <sheetData>
    <row r="1" spans="1:10" ht="21" customHeight="1" x14ac:dyDescent="0.2">
      <c r="A1" s="60"/>
      <c r="B1" s="61"/>
      <c r="C1" s="61"/>
      <c r="D1" s="118" t="s">
        <v>0</v>
      </c>
      <c r="E1" s="119"/>
      <c r="F1" s="119"/>
      <c r="G1" s="119"/>
      <c r="H1" s="119"/>
      <c r="I1" s="63" t="s">
        <v>1</v>
      </c>
      <c r="J1" s="102"/>
    </row>
    <row r="2" spans="1:10" ht="21" customHeight="1" x14ac:dyDescent="0.2">
      <c r="A2" s="60"/>
      <c r="B2" s="61"/>
      <c r="C2" s="61"/>
      <c r="D2" s="120"/>
      <c r="E2" s="97"/>
      <c r="F2" s="97"/>
      <c r="G2" s="97"/>
      <c r="H2" s="97"/>
      <c r="I2" s="65" t="s">
        <v>2</v>
      </c>
      <c r="J2" s="103"/>
    </row>
    <row r="3" spans="1:10" ht="21" customHeight="1" x14ac:dyDescent="0.2">
      <c r="A3" s="60"/>
      <c r="B3" s="61"/>
      <c r="C3" s="61"/>
      <c r="D3" s="121"/>
      <c r="E3" s="122"/>
      <c r="F3" s="122"/>
      <c r="G3" s="122"/>
      <c r="H3" s="122"/>
      <c r="I3" s="63" t="s">
        <v>130</v>
      </c>
      <c r="J3" s="102"/>
    </row>
    <row r="4" spans="1:10" ht="9" customHeight="1" x14ac:dyDescent="0.25">
      <c r="A4" s="104"/>
      <c r="B4" s="104"/>
      <c r="C4" s="104"/>
      <c r="D4" s="104"/>
      <c r="E4" s="104"/>
      <c r="F4" s="104"/>
      <c r="G4" s="104"/>
      <c r="H4" s="104"/>
      <c r="I4" s="104"/>
      <c r="J4" s="104"/>
    </row>
    <row r="5" spans="1:10" ht="18.75" customHeight="1" x14ac:dyDescent="0.2">
      <c r="A5" s="59" t="s">
        <v>3</v>
      </c>
      <c r="B5" s="59"/>
      <c r="C5" s="59"/>
      <c r="D5" s="67" t="s">
        <v>131</v>
      </c>
      <c r="E5" s="67"/>
      <c r="F5" s="67"/>
      <c r="G5" s="67"/>
      <c r="H5" s="3"/>
      <c r="I5" s="4"/>
      <c r="J5" s="4"/>
    </row>
    <row r="6" spans="1:10" ht="6.75" customHeight="1" x14ac:dyDescent="0.25">
      <c r="A6" s="107"/>
      <c r="B6" s="104"/>
      <c r="C6" s="104"/>
      <c r="D6" s="104"/>
      <c r="E6" s="104"/>
      <c r="F6" s="104"/>
      <c r="G6" s="104"/>
      <c r="H6" s="104"/>
      <c r="I6" s="104"/>
      <c r="J6" s="104"/>
    </row>
    <row r="7" spans="1:10" ht="21" customHeight="1" x14ac:dyDescent="0.2">
      <c r="A7" s="69" t="s">
        <v>4</v>
      </c>
      <c r="B7" s="69"/>
      <c r="C7" s="69"/>
      <c r="D7" s="69"/>
      <c r="E7" s="39" t="s">
        <v>5</v>
      </c>
      <c r="F7" s="124" t="s">
        <v>6</v>
      </c>
      <c r="G7" s="125"/>
      <c r="H7" s="39" t="s">
        <v>7</v>
      </c>
      <c r="I7" s="70" t="s">
        <v>8</v>
      </c>
      <c r="J7" s="70"/>
    </row>
    <row r="8" spans="1:10" ht="23.1" customHeight="1" x14ac:dyDescent="0.2">
      <c r="A8" s="111" t="s">
        <v>43</v>
      </c>
      <c r="B8" s="112"/>
      <c r="C8" s="112"/>
      <c r="D8" s="112"/>
      <c r="E8" s="73" t="s">
        <v>38</v>
      </c>
      <c r="F8" s="35" t="s">
        <v>58</v>
      </c>
      <c r="G8" s="36" t="s">
        <v>57</v>
      </c>
      <c r="H8" s="126" t="s">
        <v>12</v>
      </c>
      <c r="I8" s="128" t="s">
        <v>13</v>
      </c>
      <c r="J8" s="129"/>
    </row>
    <row r="9" spans="1:10" ht="23.1" customHeight="1" x14ac:dyDescent="0.2">
      <c r="A9" s="111"/>
      <c r="B9" s="112"/>
      <c r="C9" s="112"/>
      <c r="D9" s="112"/>
      <c r="E9" s="73"/>
      <c r="F9" s="40" t="s">
        <v>61</v>
      </c>
      <c r="G9" s="42" t="s">
        <v>66</v>
      </c>
      <c r="H9" s="127"/>
      <c r="I9" s="130"/>
      <c r="J9" s="131"/>
    </row>
    <row r="10" spans="1:10" ht="23.25" customHeight="1" x14ac:dyDescent="0.2">
      <c r="A10" s="112"/>
      <c r="B10" s="112"/>
      <c r="C10" s="112"/>
      <c r="D10" s="112"/>
      <c r="E10" s="73"/>
      <c r="F10" s="40" t="s">
        <v>73</v>
      </c>
      <c r="G10" s="42" t="s">
        <v>46</v>
      </c>
      <c r="H10" s="41" t="s">
        <v>14</v>
      </c>
      <c r="I10" s="75" t="s">
        <v>133</v>
      </c>
      <c r="J10" s="75"/>
    </row>
    <row r="11" spans="1:10" ht="18" customHeight="1" x14ac:dyDescent="0.2">
      <c r="A11" s="69" t="s">
        <v>15</v>
      </c>
      <c r="B11" s="69"/>
      <c r="C11" s="69"/>
      <c r="D11" s="69"/>
      <c r="E11" s="69"/>
      <c r="F11" s="69"/>
      <c r="G11" s="69"/>
      <c r="H11" s="69"/>
      <c r="I11" s="69"/>
      <c r="J11" s="69"/>
    </row>
    <row r="12" spans="1:10" ht="18" customHeight="1" x14ac:dyDescent="0.2">
      <c r="A12" s="76" t="s">
        <v>16</v>
      </c>
      <c r="B12" s="76"/>
      <c r="C12" s="76"/>
      <c r="D12" s="76"/>
      <c r="E12" s="21" t="s">
        <v>17</v>
      </c>
      <c r="F12" s="21" t="s">
        <v>18</v>
      </c>
      <c r="G12" s="21" t="s">
        <v>19</v>
      </c>
      <c r="H12" s="21" t="s">
        <v>20</v>
      </c>
      <c r="I12" s="21" t="s">
        <v>21</v>
      </c>
      <c r="J12" s="21" t="s">
        <v>22</v>
      </c>
    </row>
    <row r="13" spans="1:10" ht="23.1" customHeight="1" x14ac:dyDescent="0.2">
      <c r="A13" s="77" t="s">
        <v>47</v>
      </c>
      <c r="B13" s="77"/>
      <c r="C13" s="77"/>
      <c r="D13" s="77"/>
      <c r="E13" s="14"/>
      <c r="F13" s="14"/>
      <c r="G13" s="14"/>
      <c r="H13" s="14"/>
      <c r="I13" s="14"/>
      <c r="J13" s="14"/>
    </row>
    <row r="14" spans="1:10" ht="23.1" customHeight="1" x14ac:dyDescent="0.2">
      <c r="A14" s="77" t="s">
        <v>48</v>
      </c>
      <c r="B14" s="77"/>
      <c r="C14" s="77"/>
      <c r="D14" s="77"/>
      <c r="E14" s="15"/>
      <c r="F14" s="15"/>
      <c r="G14" s="15"/>
      <c r="H14" s="15"/>
      <c r="I14" s="15"/>
      <c r="J14" s="15"/>
    </row>
    <row r="15" spans="1:10" ht="23.1" customHeight="1" x14ac:dyDescent="0.2">
      <c r="A15" s="123" t="s">
        <v>24</v>
      </c>
      <c r="B15" s="123"/>
      <c r="C15" s="123"/>
      <c r="D15" s="123"/>
      <c r="E15" s="19" t="e">
        <f>E14/E13</f>
        <v>#DIV/0!</v>
      </c>
      <c r="F15" s="19" t="e">
        <f t="shared" ref="F15:J15" si="0">F14/F13</f>
        <v>#DIV/0!</v>
      </c>
      <c r="G15" s="19" t="e">
        <f t="shared" si="0"/>
        <v>#DIV/0!</v>
      </c>
      <c r="H15" s="19" t="e">
        <f t="shared" si="0"/>
        <v>#DIV/0!</v>
      </c>
      <c r="I15" s="19" t="e">
        <f t="shared" si="0"/>
        <v>#DIV/0!</v>
      </c>
      <c r="J15" s="19" t="e">
        <f t="shared" si="0"/>
        <v>#DIV/0!</v>
      </c>
    </row>
    <row r="16" spans="1:10" ht="18.75" customHeight="1" x14ac:dyDescent="0.2">
      <c r="A16" s="68" t="s">
        <v>71</v>
      </c>
      <c r="B16" s="68"/>
      <c r="C16" s="68"/>
      <c r="D16" s="68"/>
      <c r="E16" s="68"/>
      <c r="F16" s="68"/>
      <c r="G16" s="68"/>
      <c r="H16" s="68"/>
      <c r="I16" s="68"/>
      <c r="J16" s="10" t="e">
        <f>AVERAGE(E15:J15)</f>
        <v>#DIV/0!</v>
      </c>
    </row>
    <row r="17" spans="1:10" ht="18" customHeight="1" x14ac:dyDescent="0.25">
      <c r="A17" s="80" t="s">
        <v>26</v>
      </c>
      <c r="B17" s="80"/>
      <c r="C17" s="80"/>
      <c r="D17" s="80"/>
      <c r="E17" s="80"/>
      <c r="F17" s="37"/>
      <c r="G17" s="69" t="s">
        <v>27</v>
      </c>
      <c r="H17" s="69"/>
      <c r="I17" s="115"/>
      <c r="J17" s="115"/>
    </row>
    <row r="18" spans="1:10" ht="23.1" customHeight="1" x14ac:dyDescent="0.25">
      <c r="A18" s="82"/>
      <c r="B18" s="82"/>
      <c r="C18" s="82"/>
      <c r="D18" s="82"/>
      <c r="E18" s="82"/>
      <c r="F18" s="38"/>
      <c r="G18" s="83" t="s">
        <v>44</v>
      </c>
      <c r="H18" s="83"/>
      <c r="I18" s="83"/>
      <c r="J18" s="83"/>
    </row>
    <row r="19" spans="1:10" ht="18" customHeight="1" x14ac:dyDescent="0.2">
      <c r="A19" s="82"/>
      <c r="B19" s="82"/>
      <c r="C19" s="82"/>
      <c r="D19" s="82"/>
      <c r="E19" s="82"/>
      <c r="F19" s="39" t="s">
        <v>29</v>
      </c>
      <c r="G19" s="124" t="s">
        <v>30</v>
      </c>
      <c r="H19" s="135"/>
      <c r="I19" s="135"/>
      <c r="J19" s="125"/>
    </row>
    <row r="20" spans="1:10" ht="79.5" customHeight="1" x14ac:dyDescent="0.2">
      <c r="A20" s="82"/>
      <c r="B20" s="82"/>
      <c r="C20" s="82"/>
      <c r="D20" s="82"/>
      <c r="E20" s="82"/>
      <c r="F20" s="47" t="s">
        <v>17</v>
      </c>
      <c r="G20" s="132"/>
      <c r="H20" s="133"/>
      <c r="I20" s="133"/>
      <c r="J20" s="134"/>
    </row>
    <row r="21" spans="1:10" ht="64.5" customHeight="1" x14ac:dyDescent="0.2">
      <c r="A21" s="82"/>
      <c r="B21" s="82"/>
      <c r="C21" s="82"/>
      <c r="D21" s="82"/>
      <c r="E21" s="82"/>
      <c r="F21" s="17" t="s">
        <v>18</v>
      </c>
      <c r="G21" s="132"/>
      <c r="H21" s="133"/>
      <c r="I21" s="133"/>
      <c r="J21" s="134"/>
    </row>
    <row r="22" spans="1:10" ht="49.5" customHeight="1" x14ac:dyDescent="0.2">
      <c r="A22" s="82"/>
      <c r="B22" s="82"/>
      <c r="C22" s="82"/>
      <c r="D22" s="82"/>
      <c r="E22" s="82"/>
      <c r="F22" s="17" t="s">
        <v>19</v>
      </c>
      <c r="G22" s="132"/>
      <c r="H22" s="133"/>
      <c r="I22" s="133"/>
      <c r="J22" s="134"/>
    </row>
    <row r="23" spans="1:10" ht="82.5" customHeight="1" x14ac:dyDescent="0.2">
      <c r="A23" s="82"/>
      <c r="B23" s="82"/>
      <c r="C23" s="82"/>
      <c r="D23" s="82"/>
      <c r="E23" s="82"/>
      <c r="F23" s="17" t="s">
        <v>20</v>
      </c>
      <c r="G23" s="132"/>
      <c r="H23" s="133"/>
      <c r="I23" s="133"/>
      <c r="J23" s="134"/>
    </row>
    <row r="24" spans="1:10" ht="80.25" customHeight="1" x14ac:dyDescent="0.2">
      <c r="A24" s="82"/>
      <c r="B24" s="82"/>
      <c r="C24" s="82"/>
      <c r="D24" s="82"/>
      <c r="E24" s="82"/>
      <c r="F24" s="17" t="s">
        <v>21</v>
      </c>
      <c r="G24" s="132"/>
      <c r="H24" s="133"/>
      <c r="I24" s="133"/>
      <c r="J24" s="134"/>
    </row>
    <row r="25" spans="1:10" ht="53.25" customHeight="1" x14ac:dyDescent="0.2">
      <c r="A25" s="82"/>
      <c r="B25" s="82"/>
      <c r="C25" s="82"/>
      <c r="D25" s="82"/>
      <c r="E25" s="82"/>
      <c r="F25" s="18" t="s">
        <v>22</v>
      </c>
      <c r="G25" s="145"/>
      <c r="H25" s="146"/>
      <c r="I25" s="146"/>
      <c r="J25" s="147"/>
    </row>
  </sheetData>
  <sheetProtection algorithmName="SHA-512" hashValue="7l8Wxk9AdrsWHJz9vkDJ/tWLz89eiLmuAzrmJ64qmZXp84zT6GbjnYXPc/8ECC3d07ffzNzGanhwzjkgMBdB/w==" saltValue="doBG2YqT3Ps9Bk/HfOpcIg==" spinCount="100000" sheet="1" objects="1" scenarios="1"/>
  <mergeCells count="34">
    <mergeCell ref="A18:E25"/>
    <mergeCell ref="G18:J18"/>
    <mergeCell ref="G19:J19"/>
    <mergeCell ref="G20:J20"/>
    <mergeCell ref="G21:J21"/>
    <mergeCell ref="G22:J22"/>
    <mergeCell ref="G23:J23"/>
    <mergeCell ref="G24:J24"/>
    <mergeCell ref="G25:J25"/>
    <mergeCell ref="A17:E17"/>
    <mergeCell ref="G17:J17"/>
    <mergeCell ref="A8:D10"/>
    <mergeCell ref="E8:E10"/>
    <mergeCell ref="H8:H9"/>
    <mergeCell ref="I8:J9"/>
    <mergeCell ref="I10:J10"/>
    <mergeCell ref="A11:J11"/>
    <mergeCell ref="A12:D12"/>
    <mergeCell ref="A13:D13"/>
    <mergeCell ref="A14:D14"/>
    <mergeCell ref="A15:D15"/>
    <mergeCell ref="A16:I16"/>
    <mergeCell ref="A5:C5"/>
    <mergeCell ref="D5:G5"/>
    <mergeCell ref="A6:J6"/>
    <mergeCell ref="A7:D7"/>
    <mergeCell ref="F7:G7"/>
    <mergeCell ref="I7:J7"/>
    <mergeCell ref="A4:J4"/>
    <mergeCell ref="A1:C3"/>
    <mergeCell ref="D1:H3"/>
    <mergeCell ref="I1:J1"/>
    <mergeCell ref="I2:J2"/>
    <mergeCell ref="I3:J3"/>
  </mergeCells>
  <printOptions horizontalCentered="1"/>
  <pageMargins left="0.31496062992125984" right="0.31496062992125984" top="0.39370078740157483" bottom="0.31496062992125984" header="0.31496062992125984" footer="0.31496062992125984"/>
  <pageSetup scale="73" orientation="landscape"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5"/>
  <sheetViews>
    <sheetView tabSelected="1" zoomScale="90" zoomScaleNormal="90" zoomScalePageLayoutView="90" workbookViewId="0">
      <selection activeCell="I12" sqref="H12:I12"/>
    </sheetView>
  </sheetViews>
  <sheetFormatPr baseColWidth="10" defaultRowHeight="12.75" x14ac:dyDescent="0.2"/>
  <cols>
    <col min="1" max="1" width="11.85546875" customWidth="1"/>
    <col min="2" max="2" width="10.28515625" customWidth="1"/>
    <col min="3" max="3" width="9.7109375" customWidth="1"/>
    <col min="4" max="4" width="15.140625" customWidth="1"/>
    <col min="5" max="6" width="20.42578125" customWidth="1"/>
    <col min="7" max="7" width="17.85546875" customWidth="1"/>
    <col min="8" max="8" width="18.28515625" customWidth="1"/>
    <col min="9" max="9" width="20.42578125" customWidth="1"/>
    <col min="10" max="10" width="21" customWidth="1"/>
  </cols>
  <sheetData>
    <row r="1" spans="1:10" ht="21" customHeight="1" x14ac:dyDescent="0.2">
      <c r="A1" s="60"/>
      <c r="B1" s="61"/>
      <c r="C1" s="61"/>
      <c r="D1" s="118" t="s">
        <v>0</v>
      </c>
      <c r="E1" s="119"/>
      <c r="F1" s="119"/>
      <c r="G1" s="119"/>
      <c r="H1" s="119"/>
      <c r="I1" s="63" t="s">
        <v>1</v>
      </c>
      <c r="J1" s="102"/>
    </row>
    <row r="2" spans="1:10" ht="21" customHeight="1" x14ac:dyDescent="0.2">
      <c r="A2" s="60"/>
      <c r="B2" s="61"/>
      <c r="C2" s="61"/>
      <c r="D2" s="120"/>
      <c r="E2" s="97"/>
      <c r="F2" s="97"/>
      <c r="G2" s="97"/>
      <c r="H2" s="97"/>
      <c r="I2" s="65" t="s">
        <v>2</v>
      </c>
      <c r="J2" s="103"/>
    </row>
    <row r="3" spans="1:10" ht="21" customHeight="1" x14ac:dyDescent="0.2">
      <c r="A3" s="60"/>
      <c r="B3" s="61"/>
      <c r="C3" s="61"/>
      <c r="D3" s="121"/>
      <c r="E3" s="122"/>
      <c r="F3" s="122"/>
      <c r="G3" s="122"/>
      <c r="H3" s="122"/>
      <c r="I3" s="63" t="s">
        <v>130</v>
      </c>
      <c r="J3" s="102"/>
    </row>
    <row r="4" spans="1:10" ht="9" customHeight="1" x14ac:dyDescent="0.25">
      <c r="A4" s="104"/>
      <c r="B4" s="104"/>
      <c r="C4" s="104"/>
      <c r="D4" s="104"/>
      <c r="E4" s="104"/>
      <c r="F4" s="104"/>
      <c r="G4" s="104"/>
      <c r="H4" s="104"/>
      <c r="I4" s="104"/>
      <c r="J4" s="104"/>
    </row>
    <row r="5" spans="1:10" ht="18.75" customHeight="1" x14ac:dyDescent="0.2">
      <c r="A5" s="59" t="s">
        <v>3</v>
      </c>
      <c r="B5" s="59"/>
      <c r="C5" s="59"/>
      <c r="D5" s="67" t="s">
        <v>131</v>
      </c>
      <c r="E5" s="67"/>
      <c r="F5" s="67"/>
      <c r="G5" s="67"/>
      <c r="H5" s="3"/>
      <c r="I5" s="4"/>
      <c r="J5" s="4"/>
    </row>
    <row r="6" spans="1:10" ht="6.75" customHeight="1" x14ac:dyDescent="0.25">
      <c r="A6" s="107"/>
      <c r="B6" s="104"/>
      <c r="C6" s="104"/>
      <c r="D6" s="104"/>
      <c r="E6" s="104"/>
      <c r="F6" s="104"/>
      <c r="G6" s="104"/>
      <c r="H6" s="104"/>
      <c r="I6" s="104"/>
      <c r="J6" s="104"/>
    </row>
    <row r="7" spans="1:10" ht="21" customHeight="1" x14ac:dyDescent="0.2">
      <c r="A7" s="69" t="s">
        <v>4</v>
      </c>
      <c r="B7" s="69"/>
      <c r="C7" s="69"/>
      <c r="D7" s="69"/>
      <c r="E7" s="39" t="s">
        <v>5</v>
      </c>
      <c r="F7" s="124" t="s">
        <v>6</v>
      </c>
      <c r="G7" s="125"/>
      <c r="H7" s="39" t="s">
        <v>7</v>
      </c>
      <c r="I7" s="70" t="s">
        <v>8</v>
      </c>
      <c r="J7" s="70"/>
    </row>
    <row r="8" spans="1:10" ht="23.1" customHeight="1" x14ac:dyDescent="0.2">
      <c r="A8" s="111" t="s">
        <v>43</v>
      </c>
      <c r="B8" s="112"/>
      <c r="C8" s="112"/>
      <c r="D8" s="112"/>
      <c r="E8" s="73" t="s">
        <v>38</v>
      </c>
      <c r="F8" s="35" t="s">
        <v>58</v>
      </c>
      <c r="G8" s="36" t="s">
        <v>57</v>
      </c>
      <c r="H8" s="126" t="s">
        <v>12</v>
      </c>
      <c r="I8" s="128" t="s">
        <v>13</v>
      </c>
      <c r="J8" s="129"/>
    </row>
    <row r="9" spans="1:10" ht="23.1" customHeight="1" x14ac:dyDescent="0.2">
      <c r="A9" s="111"/>
      <c r="B9" s="112"/>
      <c r="C9" s="112"/>
      <c r="D9" s="112"/>
      <c r="E9" s="73"/>
      <c r="F9" s="40" t="s">
        <v>61</v>
      </c>
      <c r="G9" s="42" t="s">
        <v>66</v>
      </c>
      <c r="H9" s="127"/>
      <c r="I9" s="130"/>
      <c r="J9" s="131"/>
    </row>
    <row r="10" spans="1:10" ht="38.450000000000003" customHeight="1" x14ac:dyDescent="0.2">
      <c r="A10" s="112"/>
      <c r="B10" s="112"/>
      <c r="C10" s="112"/>
      <c r="D10" s="112"/>
      <c r="E10" s="73"/>
      <c r="F10" s="40" t="s">
        <v>73</v>
      </c>
      <c r="G10" s="42" t="s">
        <v>46</v>
      </c>
      <c r="H10" s="41" t="s">
        <v>14</v>
      </c>
      <c r="I10" s="75" t="s">
        <v>133</v>
      </c>
      <c r="J10" s="75"/>
    </row>
    <row r="11" spans="1:10" ht="18" customHeight="1" x14ac:dyDescent="0.2">
      <c r="A11" s="69" t="s">
        <v>15</v>
      </c>
      <c r="B11" s="69"/>
      <c r="C11" s="69"/>
      <c r="D11" s="69"/>
      <c r="E11" s="69"/>
      <c r="F11" s="69"/>
      <c r="G11" s="69"/>
      <c r="H11" s="69"/>
      <c r="I11" s="69"/>
      <c r="J11" s="69"/>
    </row>
    <row r="12" spans="1:10" ht="18" customHeight="1" x14ac:dyDescent="0.2">
      <c r="A12" s="76" t="s">
        <v>16</v>
      </c>
      <c r="B12" s="76"/>
      <c r="C12" s="76"/>
      <c r="D12" s="76"/>
      <c r="E12" s="21" t="s">
        <v>31</v>
      </c>
      <c r="F12" s="21" t="s">
        <v>32</v>
      </c>
      <c r="G12" s="21" t="s">
        <v>33</v>
      </c>
      <c r="H12" s="21" t="s">
        <v>135</v>
      </c>
      <c r="I12" s="21" t="s">
        <v>135</v>
      </c>
      <c r="J12" s="21" t="s">
        <v>36</v>
      </c>
    </row>
    <row r="13" spans="1:10" ht="23.1" customHeight="1" x14ac:dyDescent="0.2">
      <c r="A13" s="77" t="s">
        <v>47</v>
      </c>
      <c r="B13" s="77"/>
      <c r="C13" s="77"/>
      <c r="D13" s="77"/>
      <c r="E13" s="14"/>
      <c r="F13" s="14">
        <v>94</v>
      </c>
      <c r="G13" s="14">
        <v>94</v>
      </c>
      <c r="H13" s="14">
        <v>94</v>
      </c>
      <c r="I13" s="14">
        <v>94</v>
      </c>
      <c r="J13" s="14">
        <v>94</v>
      </c>
    </row>
    <row r="14" spans="1:10" ht="23.1" customHeight="1" x14ac:dyDescent="0.2">
      <c r="A14" s="77" t="s">
        <v>48</v>
      </c>
      <c r="B14" s="77"/>
      <c r="C14" s="77"/>
      <c r="D14" s="77"/>
      <c r="E14" s="15"/>
      <c r="F14" s="15">
        <f>2+3+5+14+6+21</f>
        <v>51</v>
      </c>
      <c r="G14" s="56">
        <v>54</v>
      </c>
      <c r="H14" s="15">
        <v>89</v>
      </c>
      <c r="I14" s="15">
        <v>88</v>
      </c>
      <c r="J14" s="15">
        <v>73</v>
      </c>
    </row>
    <row r="15" spans="1:10" ht="23.1" customHeight="1" x14ac:dyDescent="0.2">
      <c r="A15" s="123" t="s">
        <v>24</v>
      </c>
      <c r="B15" s="123"/>
      <c r="C15" s="123"/>
      <c r="D15" s="123"/>
      <c r="E15" s="19" t="e">
        <f>E14/E13</f>
        <v>#DIV/0!</v>
      </c>
      <c r="F15" s="19">
        <f t="shared" ref="F15:J15" si="0">F14/F13</f>
        <v>0.54255319148936165</v>
      </c>
      <c r="G15" s="19">
        <f t="shared" si="0"/>
        <v>0.57446808510638303</v>
      </c>
      <c r="H15" s="19">
        <f t="shared" si="0"/>
        <v>0.94680851063829785</v>
      </c>
      <c r="I15" s="19">
        <f t="shared" si="0"/>
        <v>0.93617021276595747</v>
      </c>
      <c r="J15" s="19">
        <f t="shared" si="0"/>
        <v>0.77659574468085102</v>
      </c>
    </row>
    <row r="16" spans="1:10" ht="18.75" customHeight="1" x14ac:dyDescent="0.2">
      <c r="A16" s="68" t="s">
        <v>71</v>
      </c>
      <c r="B16" s="68"/>
      <c r="C16" s="68"/>
      <c r="D16" s="68"/>
      <c r="E16" s="68"/>
      <c r="F16" s="68"/>
      <c r="G16" s="68"/>
      <c r="H16" s="68"/>
      <c r="I16" s="68"/>
      <c r="J16" s="10">
        <f>AVERAGE(F15:J15)</f>
        <v>0.75531914893617025</v>
      </c>
    </row>
    <row r="17" spans="1:10" ht="18" customHeight="1" x14ac:dyDescent="0.25">
      <c r="A17" s="80" t="s">
        <v>26</v>
      </c>
      <c r="B17" s="80"/>
      <c r="C17" s="80"/>
      <c r="D17" s="80"/>
      <c r="E17" s="80"/>
      <c r="F17" s="37"/>
      <c r="G17" s="69" t="s">
        <v>27</v>
      </c>
      <c r="H17" s="69"/>
      <c r="I17" s="115"/>
      <c r="J17" s="115"/>
    </row>
    <row r="18" spans="1:10" ht="23.1" customHeight="1" x14ac:dyDescent="0.25">
      <c r="A18" s="82"/>
      <c r="B18" s="82"/>
      <c r="C18" s="82"/>
      <c r="D18" s="82"/>
      <c r="E18" s="82"/>
      <c r="F18" s="38"/>
      <c r="G18" s="83" t="s">
        <v>44</v>
      </c>
      <c r="H18" s="83"/>
      <c r="I18" s="83"/>
      <c r="J18" s="83"/>
    </row>
    <row r="19" spans="1:10" ht="18" customHeight="1" x14ac:dyDescent="0.2">
      <c r="A19" s="82"/>
      <c r="B19" s="82"/>
      <c r="C19" s="82"/>
      <c r="D19" s="82"/>
      <c r="E19" s="82"/>
      <c r="F19" s="39" t="s">
        <v>29</v>
      </c>
      <c r="G19" s="124" t="s">
        <v>30</v>
      </c>
      <c r="H19" s="135"/>
      <c r="I19" s="135"/>
      <c r="J19" s="125"/>
    </row>
    <row r="20" spans="1:10" ht="41.25" customHeight="1" x14ac:dyDescent="0.2">
      <c r="A20" s="82"/>
      <c r="B20" s="82"/>
      <c r="C20" s="82"/>
      <c r="D20" s="82"/>
      <c r="E20" s="82"/>
      <c r="F20" s="17" t="str">
        <f>+E12</f>
        <v>JULIO</v>
      </c>
      <c r="G20" s="132"/>
      <c r="H20" s="133"/>
      <c r="I20" s="133"/>
      <c r="J20" s="134"/>
    </row>
    <row r="21" spans="1:10" ht="81" customHeight="1" x14ac:dyDescent="0.2">
      <c r="A21" s="82"/>
      <c r="B21" s="82"/>
      <c r="C21" s="82"/>
      <c r="D21" s="82"/>
      <c r="E21" s="82"/>
      <c r="F21" s="17" t="str">
        <f>+F12</f>
        <v>AGOSTO</v>
      </c>
      <c r="G21" s="148" t="s">
        <v>94</v>
      </c>
      <c r="H21" s="149"/>
      <c r="I21" s="149"/>
      <c r="J21" s="150"/>
    </row>
    <row r="22" spans="1:10" ht="122.25" customHeight="1" x14ac:dyDescent="0.2">
      <c r="A22" s="82"/>
      <c r="B22" s="82"/>
      <c r="C22" s="82"/>
      <c r="D22" s="82"/>
      <c r="E22" s="82"/>
      <c r="F22" s="17" t="str">
        <f>+G12</f>
        <v>SEPTIEMBRE</v>
      </c>
      <c r="G22" s="148" t="s">
        <v>124</v>
      </c>
      <c r="H22" s="149"/>
      <c r="I22" s="149"/>
      <c r="J22" s="150"/>
    </row>
    <row r="23" spans="1:10" ht="105.75" customHeight="1" x14ac:dyDescent="0.2">
      <c r="A23" s="82"/>
      <c r="B23" s="82"/>
      <c r="C23" s="82"/>
      <c r="D23" s="82"/>
      <c r="E23" s="82"/>
      <c r="F23" s="18" t="str">
        <f>+H12</f>
        <v>crai</v>
      </c>
      <c r="G23" s="136" t="s">
        <v>110</v>
      </c>
      <c r="H23" s="137"/>
      <c r="I23" s="137"/>
      <c r="J23" s="138"/>
    </row>
    <row r="24" spans="1:10" ht="94.5" customHeight="1" x14ac:dyDescent="0.2">
      <c r="A24" s="82"/>
      <c r="B24" s="82"/>
      <c r="C24" s="82"/>
      <c r="D24" s="82"/>
      <c r="E24" s="82"/>
      <c r="F24" s="18" t="s">
        <v>35</v>
      </c>
      <c r="G24" s="148" t="s">
        <v>116</v>
      </c>
      <c r="H24" s="149"/>
      <c r="I24" s="149"/>
      <c r="J24" s="150"/>
    </row>
    <row r="25" spans="1:10" ht="136.5" customHeight="1" x14ac:dyDescent="0.2">
      <c r="A25" s="82"/>
      <c r="B25" s="82"/>
      <c r="C25" s="82"/>
      <c r="D25" s="82"/>
      <c r="E25" s="82"/>
      <c r="F25" s="18" t="str">
        <f>+J12</f>
        <v>DICIEMBRE</v>
      </c>
      <c r="G25" s="136" t="s">
        <v>129</v>
      </c>
      <c r="H25" s="137"/>
      <c r="I25" s="137"/>
      <c r="J25" s="138"/>
    </row>
  </sheetData>
  <mergeCells count="34">
    <mergeCell ref="A18:E25"/>
    <mergeCell ref="G18:J18"/>
    <mergeCell ref="G19:J19"/>
    <mergeCell ref="G20:J20"/>
    <mergeCell ref="G21:J21"/>
    <mergeCell ref="G22:J22"/>
    <mergeCell ref="G23:J23"/>
    <mergeCell ref="G24:J24"/>
    <mergeCell ref="G25:J25"/>
    <mergeCell ref="A17:E17"/>
    <mergeCell ref="G17:J17"/>
    <mergeCell ref="A8:D10"/>
    <mergeCell ref="E8:E10"/>
    <mergeCell ref="H8:H9"/>
    <mergeCell ref="I8:J9"/>
    <mergeCell ref="I10:J10"/>
    <mergeCell ref="A11:J11"/>
    <mergeCell ref="A12:D12"/>
    <mergeCell ref="A13:D13"/>
    <mergeCell ref="A14:D14"/>
    <mergeCell ref="A15:D15"/>
    <mergeCell ref="A16:I16"/>
    <mergeCell ref="A5:C5"/>
    <mergeCell ref="D5:G5"/>
    <mergeCell ref="A6:J6"/>
    <mergeCell ref="A7:D7"/>
    <mergeCell ref="F7:G7"/>
    <mergeCell ref="I7:J7"/>
    <mergeCell ref="A4:J4"/>
    <mergeCell ref="A1:C3"/>
    <mergeCell ref="D1:H3"/>
    <mergeCell ref="I1:J1"/>
    <mergeCell ref="I2:J2"/>
    <mergeCell ref="I3:J3"/>
  </mergeCells>
  <printOptions horizontalCentered="1"/>
  <pageMargins left="0.31496062992125984" right="0.31496062992125984" top="0.39370078740157483" bottom="0.31496062992125984" header="0.31496062992125984" footer="0.31496062992125984"/>
  <pageSetup scale="73"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25"/>
  <sheetViews>
    <sheetView zoomScale="90" zoomScaleNormal="90" zoomScalePageLayoutView="90" workbookViewId="0">
      <selection activeCell="G9" sqref="G9:I10"/>
    </sheetView>
  </sheetViews>
  <sheetFormatPr baseColWidth="10" defaultColWidth="10.85546875" defaultRowHeight="15.75" x14ac:dyDescent="0.25"/>
  <cols>
    <col min="1" max="1" width="13" style="1" customWidth="1"/>
    <col min="2" max="2" width="9.7109375" style="1" customWidth="1"/>
    <col min="3" max="3" width="22" style="1" customWidth="1"/>
    <col min="4" max="4" width="28" style="1" customWidth="1"/>
    <col min="5" max="5" width="28.140625" style="1" customWidth="1"/>
    <col min="6" max="6" width="25.140625" style="1" customWidth="1"/>
    <col min="7" max="7" width="23.28515625" style="1" customWidth="1"/>
    <col min="8" max="8" width="22.42578125" style="1" customWidth="1"/>
    <col min="9" max="9" width="23.7109375" style="1" customWidth="1"/>
    <col min="10" max="10" width="10.85546875" style="1"/>
    <col min="11" max="11" width="13.42578125" style="1" bestFit="1" customWidth="1"/>
    <col min="12" max="16384" width="10.85546875" style="1"/>
  </cols>
  <sheetData>
    <row r="1" spans="1:11" ht="21" customHeight="1" x14ac:dyDescent="0.25">
      <c r="A1" s="84"/>
      <c r="B1" s="85"/>
      <c r="C1" s="86"/>
      <c r="D1" s="93" t="s">
        <v>0</v>
      </c>
      <c r="E1" s="94"/>
      <c r="F1" s="94"/>
      <c r="G1" s="95"/>
      <c r="H1" s="63" t="s">
        <v>1</v>
      </c>
      <c r="I1" s="102"/>
    </row>
    <row r="2" spans="1:11" ht="21" customHeight="1" x14ac:dyDescent="0.25">
      <c r="A2" s="87"/>
      <c r="B2" s="88"/>
      <c r="C2" s="89"/>
      <c r="D2" s="96"/>
      <c r="E2" s="97"/>
      <c r="F2" s="97"/>
      <c r="G2" s="98"/>
      <c r="H2" s="65" t="s">
        <v>2</v>
      </c>
      <c r="I2" s="103"/>
    </row>
    <row r="3" spans="1:11" ht="21" customHeight="1" x14ac:dyDescent="0.25">
      <c r="A3" s="90"/>
      <c r="B3" s="91"/>
      <c r="C3" s="92"/>
      <c r="D3" s="99"/>
      <c r="E3" s="100"/>
      <c r="F3" s="100"/>
      <c r="G3" s="101"/>
      <c r="H3" s="63" t="s">
        <v>130</v>
      </c>
      <c r="I3" s="102"/>
    </row>
    <row r="4" spans="1:11" ht="9" customHeight="1" x14ac:dyDescent="0.25">
      <c r="A4" s="2"/>
      <c r="B4" s="2"/>
      <c r="C4" s="2"/>
      <c r="D4" s="3"/>
      <c r="E4" s="3"/>
      <c r="F4" s="3"/>
      <c r="G4" s="3"/>
      <c r="H4" s="4"/>
      <c r="I4" s="4"/>
    </row>
    <row r="5" spans="1:11" ht="23.1" customHeight="1" x14ac:dyDescent="0.25">
      <c r="A5" s="59" t="s">
        <v>3</v>
      </c>
      <c r="B5" s="59"/>
      <c r="C5" s="59"/>
      <c r="D5" s="67" t="s">
        <v>131</v>
      </c>
      <c r="E5" s="67"/>
      <c r="F5" s="67"/>
      <c r="G5" s="67"/>
      <c r="H5" s="4"/>
      <c r="I5" s="4"/>
    </row>
    <row r="6" spans="1:11" ht="9" customHeight="1" x14ac:dyDescent="0.25">
      <c r="A6" s="5"/>
      <c r="B6" s="5"/>
      <c r="C6" s="5"/>
      <c r="D6" s="4"/>
      <c r="E6" s="4"/>
      <c r="F6" s="4"/>
      <c r="G6" s="4"/>
      <c r="H6" s="4"/>
      <c r="I6" s="5"/>
    </row>
    <row r="7" spans="1:11" ht="22.5" customHeight="1" x14ac:dyDescent="0.25">
      <c r="A7" s="69" t="s">
        <v>4</v>
      </c>
      <c r="B7" s="69"/>
      <c r="C7" s="69"/>
      <c r="D7" s="20" t="s">
        <v>5</v>
      </c>
      <c r="E7" s="20" t="s">
        <v>6</v>
      </c>
      <c r="F7" s="20" t="s">
        <v>7</v>
      </c>
      <c r="G7" s="70" t="s">
        <v>8</v>
      </c>
      <c r="H7" s="70"/>
      <c r="I7" s="70"/>
    </row>
    <row r="8" spans="1:11" ht="27" customHeight="1" x14ac:dyDescent="0.25">
      <c r="A8" s="71" t="s">
        <v>9</v>
      </c>
      <c r="B8" s="72"/>
      <c r="C8" s="72"/>
      <c r="D8" s="73" t="s">
        <v>10</v>
      </c>
      <c r="E8" s="74" t="s">
        <v>11</v>
      </c>
      <c r="F8" s="20" t="s">
        <v>12</v>
      </c>
      <c r="G8" s="70" t="s">
        <v>13</v>
      </c>
      <c r="H8" s="70"/>
      <c r="I8" s="70"/>
    </row>
    <row r="9" spans="1:11" ht="25.5" customHeight="1" x14ac:dyDescent="0.25">
      <c r="A9" s="72"/>
      <c r="B9" s="72"/>
      <c r="C9" s="72"/>
      <c r="D9" s="73"/>
      <c r="E9" s="74"/>
      <c r="F9" s="59" t="s">
        <v>14</v>
      </c>
      <c r="G9" s="75" t="s">
        <v>132</v>
      </c>
      <c r="H9" s="75"/>
      <c r="I9" s="75"/>
    </row>
    <row r="10" spans="1:11" ht="20.25" customHeight="1" x14ac:dyDescent="0.25">
      <c r="A10" s="72"/>
      <c r="B10" s="72"/>
      <c r="C10" s="72"/>
      <c r="D10" s="73"/>
      <c r="E10" s="74"/>
      <c r="F10" s="59"/>
      <c r="G10" s="75"/>
      <c r="H10" s="75"/>
      <c r="I10" s="75"/>
    </row>
    <row r="11" spans="1:11" ht="18" customHeight="1" x14ac:dyDescent="0.25">
      <c r="A11" s="69" t="s">
        <v>15</v>
      </c>
      <c r="B11" s="69"/>
      <c r="C11" s="69"/>
      <c r="D11" s="69"/>
      <c r="E11" s="69"/>
      <c r="F11" s="69"/>
      <c r="G11" s="69"/>
      <c r="H11" s="69"/>
      <c r="I11" s="69"/>
    </row>
    <row r="12" spans="1:11" ht="18" customHeight="1" x14ac:dyDescent="0.25">
      <c r="A12" s="76" t="s">
        <v>16</v>
      </c>
      <c r="B12" s="76"/>
      <c r="C12" s="76"/>
      <c r="D12" s="21" t="s">
        <v>31</v>
      </c>
      <c r="E12" s="21" t="s">
        <v>32</v>
      </c>
      <c r="F12" s="21" t="s">
        <v>33</v>
      </c>
      <c r="G12" s="21" t="s">
        <v>34</v>
      </c>
      <c r="H12" s="21" t="s">
        <v>35</v>
      </c>
      <c r="I12" s="21" t="s">
        <v>36</v>
      </c>
    </row>
    <row r="13" spans="1:11" s="7" customFormat="1" ht="23.1" customHeight="1" x14ac:dyDescent="0.25">
      <c r="A13" s="77" t="s">
        <v>23</v>
      </c>
      <c r="B13" s="77"/>
      <c r="C13" s="77"/>
      <c r="D13" s="6">
        <v>1933.98</v>
      </c>
      <c r="E13" s="6">
        <v>1645.4</v>
      </c>
      <c r="F13" s="6">
        <v>1862.58</v>
      </c>
      <c r="G13" s="6">
        <v>2154.1</v>
      </c>
      <c r="H13" s="6">
        <v>1667.6</v>
      </c>
      <c r="I13" s="6">
        <v>1447.47</v>
      </c>
    </row>
    <row r="14" spans="1:11" s="7" customFormat="1" ht="23.1" customHeight="1" x14ac:dyDescent="0.25">
      <c r="A14" s="77" t="s">
        <v>6</v>
      </c>
      <c r="B14" s="77"/>
      <c r="C14" s="77"/>
      <c r="D14" s="6">
        <v>1929.86</v>
      </c>
      <c r="E14" s="6">
        <v>1759.1</v>
      </c>
      <c r="F14" s="6">
        <v>1738.19</v>
      </c>
      <c r="G14" s="6">
        <v>1949.28</v>
      </c>
      <c r="H14" s="6">
        <v>1796.723</v>
      </c>
      <c r="I14" s="6">
        <v>1324.6579999999999</v>
      </c>
    </row>
    <row r="15" spans="1:11" ht="23.1" customHeight="1" x14ac:dyDescent="0.35">
      <c r="A15" s="78" t="s">
        <v>24</v>
      </c>
      <c r="B15" s="78"/>
      <c r="C15" s="78"/>
      <c r="D15" s="22">
        <f t="shared" ref="D15:F15" si="0">D13/D14</f>
        <v>1.0021348698869348</v>
      </c>
      <c r="E15" s="53">
        <f t="shared" si="0"/>
        <v>0.93536467511795818</v>
      </c>
      <c r="F15" s="53">
        <f t="shared" si="0"/>
        <v>1.0715629476639492</v>
      </c>
      <c r="G15" s="53">
        <f>G13/G14</f>
        <v>1.1050746942460805</v>
      </c>
      <c r="H15" s="53">
        <f>H13/H14</f>
        <v>0.92813416425347695</v>
      </c>
      <c r="I15" s="53">
        <f>I13/I14</f>
        <v>1.0927122321384086</v>
      </c>
      <c r="J15" s="8"/>
      <c r="K15" s="9"/>
    </row>
    <row r="16" spans="1:11" s="11" customFormat="1" ht="23.1" customHeight="1" x14ac:dyDescent="0.25">
      <c r="A16" s="68" t="s">
        <v>25</v>
      </c>
      <c r="B16" s="68"/>
      <c r="C16" s="68"/>
      <c r="D16" s="68"/>
      <c r="E16" s="68"/>
      <c r="F16" s="68"/>
      <c r="G16" s="68"/>
      <c r="H16" s="68"/>
      <c r="I16" s="10">
        <f>((+PRODUCCIÓN1!D15+PRODUCCIÓN1!E15+PRODUCCIÓN1!F15+PRODUCCIÓN1!G15+PRODUCCIÓN1!H15+PRODUCCIÓN1!I15+D15+E15+F15+G15+H15+I15)/12)</f>
        <v>1.1485926708961283</v>
      </c>
    </row>
    <row r="17" spans="1:11" ht="18" customHeight="1" x14ac:dyDescent="0.25">
      <c r="A17" s="80" t="s">
        <v>26</v>
      </c>
      <c r="B17" s="80"/>
      <c r="C17" s="80"/>
      <c r="D17" s="80"/>
      <c r="E17" s="80" t="s">
        <v>27</v>
      </c>
      <c r="F17" s="80"/>
      <c r="G17" s="80"/>
      <c r="H17" s="81"/>
      <c r="I17" s="81"/>
      <c r="K17" s="8"/>
    </row>
    <row r="18" spans="1:11" ht="23.1" customHeight="1" x14ac:dyDescent="0.25">
      <c r="A18" s="82"/>
      <c r="B18" s="82"/>
      <c r="C18" s="82"/>
      <c r="D18" s="82"/>
      <c r="E18" s="83" t="s">
        <v>28</v>
      </c>
      <c r="F18" s="83"/>
      <c r="G18" s="83"/>
      <c r="H18" s="83"/>
      <c r="I18" s="83"/>
    </row>
    <row r="19" spans="1:11" ht="18" customHeight="1" x14ac:dyDescent="0.25">
      <c r="A19" s="82"/>
      <c r="B19" s="82"/>
      <c r="C19" s="82"/>
      <c r="D19" s="82"/>
      <c r="E19" s="20" t="s">
        <v>29</v>
      </c>
      <c r="F19" s="69" t="s">
        <v>30</v>
      </c>
      <c r="G19" s="69"/>
      <c r="H19" s="69"/>
      <c r="I19" s="69"/>
    </row>
    <row r="20" spans="1:11" ht="95.25" customHeight="1" x14ac:dyDescent="0.25">
      <c r="A20" s="82"/>
      <c r="B20" s="82"/>
      <c r="C20" s="82"/>
      <c r="D20" s="82"/>
      <c r="E20" s="12" t="str">
        <f>+D12</f>
        <v>JULIO</v>
      </c>
      <c r="F20" s="79" t="s">
        <v>86</v>
      </c>
      <c r="G20" s="79"/>
      <c r="H20" s="79"/>
      <c r="I20" s="79"/>
      <c r="K20" s="8"/>
    </row>
    <row r="21" spans="1:11" ht="115.5" customHeight="1" x14ac:dyDescent="0.25">
      <c r="A21" s="82"/>
      <c r="B21" s="82"/>
      <c r="C21" s="82"/>
      <c r="D21" s="82"/>
      <c r="E21" s="12" t="str">
        <f>+E12</f>
        <v>AGOSTO</v>
      </c>
      <c r="F21" s="79" t="s">
        <v>95</v>
      </c>
      <c r="G21" s="79"/>
      <c r="H21" s="79"/>
      <c r="I21" s="79"/>
    </row>
    <row r="22" spans="1:11" ht="102" customHeight="1" x14ac:dyDescent="0.25">
      <c r="A22" s="82"/>
      <c r="B22" s="82"/>
      <c r="C22" s="82"/>
      <c r="D22" s="82"/>
      <c r="E22" s="12" t="str">
        <f>+F12</f>
        <v>SEPTIEMBRE</v>
      </c>
      <c r="F22" s="79" t="s">
        <v>103</v>
      </c>
      <c r="G22" s="79"/>
      <c r="H22" s="79"/>
      <c r="I22" s="79"/>
    </row>
    <row r="23" spans="1:11" ht="114" customHeight="1" x14ac:dyDescent="0.25">
      <c r="A23" s="82"/>
      <c r="B23" s="82"/>
      <c r="C23" s="82"/>
      <c r="D23" s="82"/>
      <c r="E23" s="13" t="str">
        <f>+G12</f>
        <v>OCTUBRE</v>
      </c>
      <c r="F23" s="79" t="s">
        <v>104</v>
      </c>
      <c r="G23" s="79"/>
      <c r="H23" s="79"/>
      <c r="I23" s="79"/>
    </row>
    <row r="24" spans="1:11" ht="146.25" customHeight="1" x14ac:dyDescent="0.25">
      <c r="A24" s="82"/>
      <c r="B24" s="82"/>
      <c r="C24" s="82"/>
      <c r="D24" s="82"/>
      <c r="E24" s="13" t="str">
        <f>+H12</f>
        <v>NOVIEMBRE</v>
      </c>
      <c r="F24" s="79" t="s">
        <v>117</v>
      </c>
      <c r="G24" s="79"/>
      <c r="H24" s="79"/>
      <c r="I24" s="79"/>
    </row>
    <row r="25" spans="1:11" ht="127.5" customHeight="1" x14ac:dyDescent="0.25">
      <c r="A25" s="82"/>
      <c r="B25" s="82"/>
      <c r="C25" s="82"/>
      <c r="D25" s="82"/>
      <c r="E25" s="13" t="str">
        <f>+I12</f>
        <v>DICIEMBRE</v>
      </c>
      <c r="F25" s="79" t="s">
        <v>119</v>
      </c>
      <c r="G25" s="79"/>
      <c r="H25" s="79"/>
      <c r="I25" s="79"/>
    </row>
  </sheetData>
  <sheetProtection algorithmName="SHA-512" hashValue="83CsjZdFX5eTW5aSXhlghE0D8HGqkhVF5KKA6zVIGlrDBhFBSwbLoWDp3wy1B19Kd/UuXC9tfkrxgKUNPx4jGQ==" saltValue="kE2BxZ+RWPJyGulGzjVJ7A==" spinCount="100000" sheet="1" objects="1" scenarios="1"/>
  <mergeCells count="32">
    <mergeCell ref="F25:I25"/>
    <mergeCell ref="A17:D17"/>
    <mergeCell ref="E17:I17"/>
    <mergeCell ref="A18:D25"/>
    <mergeCell ref="E18:I18"/>
    <mergeCell ref="F19:I19"/>
    <mergeCell ref="F20:I20"/>
    <mergeCell ref="F21:I21"/>
    <mergeCell ref="F22:I22"/>
    <mergeCell ref="F23:I23"/>
    <mergeCell ref="F24:I24"/>
    <mergeCell ref="A16:H16"/>
    <mergeCell ref="A7:C7"/>
    <mergeCell ref="G7:I7"/>
    <mergeCell ref="A8:C10"/>
    <mergeCell ref="D8:D10"/>
    <mergeCell ref="E8:E10"/>
    <mergeCell ref="G8:I8"/>
    <mergeCell ref="F9:F10"/>
    <mergeCell ref="G9:I10"/>
    <mergeCell ref="A11:I11"/>
    <mergeCell ref="A12:C12"/>
    <mergeCell ref="A13:C13"/>
    <mergeCell ref="A14:C14"/>
    <mergeCell ref="A15:C15"/>
    <mergeCell ref="A5:C5"/>
    <mergeCell ref="A1:C3"/>
    <mergeCell ref="D1:G3"/>
    <mergeCell ref="H1:I1"/>
    <mergeCell ref="H2:I2"/>
    <mergeCell ref="H3:I3"/>
    <mergeCell ref="D5:G5"/>
  </mergeCells>
  <printOptions horizontalCentered="1"/>
  <pageMargins left="0.23622047244094491" right="0.19685039370078741" top="0.39370078740157483" bottom="0.31496062992125984" header="0" footer="0"/>
  <pageSetup scale="70"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N24"/>
  <sheetViews>
    <sheetView zoomScale="90" zoomScaleNormal="90" zoomScalePageLayoutView="90" workbookViewId="0">
      <selection activeCell="I9" sqref="I9:J9"/>
    </sheetView>
  </sheetViews>
  <sheetFormatPr baseColWidth="10" defaultRowHeight="12.75" x14ac:dyDescent="0.2"/>
  <cols>
    <col min="1" max="1" width="11.85546875" customWidth="1"/>
    <col min="2" max="2" width="10.28515625" customWidth="1"/>
    <col min="3" max="3" width="9.7109375" customWidth="1"/>
    <col min="4" max="4" width="15.140625" customWidth="1"/>
    <col min="5" max="5" width="20.42578125" customWidth="1"/>
    <col min="6" max="6" width="17.85546875" customWidth="1"/>
    <col min="7" max="7" width="18.28515625" customWidth="1"/>
    <col min="8" max="8" width="20.42578125" customWidth="1"/>
    <col min="9" max="9" width="19.42578125" customWidth="1"/>
    <col min="10" max="10" width="20.42578125" customWidth="1"/>
  </cols>
  <sheetData>
    <row r="1" spans="1:14" ht="21" customHeight="1" x14ac:dyDescent="0.2">
      <c r="A1" s="105"/>
      <c r="B1" s="106"/>
      <c r="C1" s="106"/>
      <c r="D1" s="62" t="s">
        <v>0</v>
      </c>
      <c r="E1" s="62"/>
      <c r="F1" s="62"/>
      <c r="G1" s="62"/>
      <c r="H1" s="62"/>
      <c r="I1" s="63" t="s">
        <v>1</v>
      </c>
      <c r="J1" s="102"/>
    </row>
    <row r="2" spans="1:14" ht="21" customHeight="1" x14ac:dyDescent="0.2">
      <c r="A2" s="105"/>
      <c r="B2" s="106"/>
      <c r="C2" s="106"/>
      <c r="D2" s="62"/>
      <c r="E2" s="62"/>
      <c r="F2" s="62"/>
      <c r="G2" s="62"/>
      <c r="H2" s="62"/>
      <c r="I2" s="65" t="s">
        <v>2</v>
      </c>
      <c r="J2" s="103"/>
    </row>
    <row r="3" spans="1:14" ht="21" customHeight="1" x14ac:dyDescent="0.2">
      <c r="A3" s="105"/>
      <c r="B3" s="106"/>
      <c r="C3" s="106"/>
      <c r="D3" s="62"/>
      <c r="E3" s="62"/>
      <c r="F3" s="62"/>
      <c r="G3" s="62"/>
      <c r="H3" s="62"/>
      <c r="I3" s="63" t="s">
        <v>130</v>
      </c>
      <c r="J3" s="102"/>
    </row>
    <row r="4" spans="1:14" ht="9" customHeight="1" x14ac:dyDescent="0.25">
      <c r="A4" s="104"/>
      <c r="B4" s="104"/>
      <c r="C4" s="104"/>
      <c r="D4" s="104"/>
      <c r="E4" s="104"/>
      <c r="F4" s="104"/>
      <c r="G4" s="104"/>
      <c r="H4" s="104"/>
      <c r="I4" s="104"/>
      <c r="J4" s="104"/>
    </row>
    <row r="5" spans="1:14" ht="18.75" customHeight="1" x14ac:dyDescent="0.2">
      <c r="A5" s="59" t="s">
        <v>3</v>
      </c>
      <c r="B5" s="59"/>
      <c r="C5" s="59"/>
      <c r="D5" s="67" t="s">
        <v>131</v>
      </c>
      <c r="E5" s="67"/>
      <c r="F5" s="67"/>
      <c r="G5" s="67"/>
      <c r="H5" s="3"/>
      <c r="I5" s="3"/>
      <c r="J5" s="4"/>
    </row>
    <row r="6" spans="1:14" ht="6.75" customHeight="1" x14ac:dyDescent="0.25">
      <c r="A6" s="107"/>
      <c r="B6" s="104"/>
      <c r="C6" s="104"/>
      <c r="D6" s="104"/>
      <c r="E6" s="104"/>
      <c r="F6" s="104"/>
      <c r="G6" s="104"/>
      <c r="H6" s="104"/>
      <c r="I6" s="104"/>
      <c r="J6" s="104"/>
    </row>
    <row r="7" spans="1:14" ht="21" customHeight="1" x14ac:dyDescent="0.2">
      <c r="A7" s="69" t="s">
        <v>4</v>
      </c>
      <c r="B7" s="69"/>
      <c r="C7" s="69"/>
      <c r="D7" s="69"/>
      <c r="E7" s="20" t="s">
        <v>5</v>
      </c>
      <c r="F7" s="20" t="s">
        <v>6</v>
      </c>
      <c r="G7" s="69" t="s">
        <v>7</v>
      </c>
      <c r="H7" s="69"/>
      <c r="I7" s="70" t="s">
        <v>8</v>
      </c>
      <c r="J7" s="70"/>
    </row>
    <row r="8" spans="1:14" ht="23.1" customHeight="1" x14ac:dyDescent="0.2">
      <c r="A8" s="111" t="s">
        <v>37</v>
      </c>
      <c r="B8" s="112"/>
      <c r="C8" s="112"/>
      <c r="D8" s="112"/>
      <c r="E8" s="73" t="s">
        <v>38</v>
      </c>
      <c r="F8" s="113" t="s">
        <v>39</v>
      </c>
      <c r="G8" s="69" t="s">
        <v>12</v>
      </c>
      <c r="H8" s="69"/>
      <c r="I8" s="70" t="s">
        <v>13</v>
      </c>
      <c r="J8" s="70"/>
    </row>
    <row r="9" spans="1:14" ht="23.25" customHeight="1" x14ac:dyDescent="0.2">
      <c r="A9" s="112"/>
      <c r="B9" s="112"/>
      <c r="C9" s="112"/>
      <c r="D9" s="112"/>
      <c r="E9" s="73"/>
      <c r="F9" s="113"/>
      <c r="G9" s="59" t="s">
        <v>14</v>
      </c>
      <c r="H9" s="59"/>
      <c r="I9" s="75" t="s">
        <v>133</v>
      </c>
      <c r="J9" s="75"/>
    </row>
    <row r="10" spans="1:14" ht="18" customHeight="1" x14ac:dyDescent="0.2">
      <c r="A10" s="69" t="s">
        <v>15</v>
      </c>
      <c r="B10" s="69"/>
      <c r="C10" s="69"/>
      <c r="D10" s="69"/>
      <c r="E10" s="69"/>
      <c r="F10" s="69"/>
      <c r="G10" s="69"/>
      <c r="H10" s="69"/>
      <c r="I10" s="69"/>
      <c r="J10" s="69"/>
    </row>
    <row r="11" spans="1:14" ht="18" customHeight="1" x14ac:dyDescent="0.2">
      <c r="A11" s="76" t="s">
        <v>16</v>
      </c>
      <c r="B11" s="76"/>
      <c r="C11" s="76"/>
      <c r="D11" s="76"/>
      <c r="E11" s="21" t="s">
        <v>17</v>
      </c>
      <c r="F11" s="21" t="s">
        <v>18</v>
      </c>
      <c r="G11" s="21" t="s">
        <v>19</v>
      </c>
      <c r="H11" s="21" t="s">
        <v>20</v>
      </c>
      <c r="I11" s="21" t="s">
        <v>21</v>
      </c>
      <c r="J11" s="21" t="s">
        <v>22</v>
      </c>
      <c r="K11" s="28"/>
      <c r="L11" s="29"/>
      <c r="M11" s="29"/>
      <c r="N11" s="27"/>
    </row>
    <row r="12" spans="1:14" ht="23.1" customHeight="1" x14ac:dyDescent="0.2">
      <c r="A12" s="77" t="s">
        <v>40</v>
      </c>
      <c r="B12" s="77"/>
      <c r="C12" s="77"/>
      <c r="D12" s="77"/>
      <c r="E12" s="14">
        <v>2282760</v>
      </c>
      <c r="F12" s="25">
        <v>3307725</v>
      </c>
      <c r="G12" s="14">
        <v>4919726</v>
      </c>
      <c r="H12" s="14">
        <v>3782700</v>
      </c>
      <c r="I12" s="14">
        <v>3461780</v>
      </c>
      <c r="J12" s="14">
        <v>1955520</v>
      </c>
      <c r="K12" s="27"/>
      <c r="L12" s="27"/>
      <c r="M12" s="27"/>
      <c r="N12" s="27"/>
    </row>
    <row r="13" spans="1:14" ht="23.1" customHeight="1" x14ac:dyDescent="0.2">
      <c r="A13" s="77" t="s">
        <v>41</v>
      </c>
      <c r="B13" s="77"/>
      <c r="C13" s="77"/>
      <c r="D13" s="77"/>
      <c r="E13" s="15">
        <v>3420</v>
      </c>
      <c r="F13" s="16">
        <v>1510</v>
      </c>
      <c r="G13" s="15">
        <v>4890</v>
      </c>
      <c r="H13" s="15">
        <v>10590</v>
      </c>
      <c r="I13" s="15">
        <v>11260</v>
      </c>
      <c r="J13" s="15">
        <v>3660</v>
      </c>
      <c r="K13" s="27"/>
      <c r="L13" s="27"/>
      <c r="M13" s="27"/>
      <c r="N13" s="27"/>
    </row>
    <row r="14" spans="1:14" ht="23.1" customHeight="1" x14ac:dyDescent="0.2">
      <c r="A14" s="114" t="s">
        <v>69</v>
      </c>
      <c r="B14" s="114"/>
      <c r="C14" s="114"/>
      <c r="D14" s="114"/>
      <c r="E14" s="26">
        <f t="shared" ref="E14:J14" si="0">E13/E12</f>
        <v>1.4981864059296641E-3</v>
      </c>
      <c r="F14" s="26">
        <f t="shared" si="0"/>
        <v>4.5650711591804034E-4</v>
      </c>
      <c r="G14" s="26">
        <f t="shared" si="0"/>
        <v>9.9395779358443944E-4</v>
      </c>
      <c r="H14" s="26">
        <f t="shared" si="0"/>
        <v>2.7995875961614718E-3</v>
      </c>
      <c r="I14" s="26">
        <f t="shared" si="0"/>
        <v>3.2526619253678743E-3</v>
      </c>
      <c r="J14" s="26">
        <f t="shared" si="0"/>
        <v>1.871624938635248E-3</v>
      </c>
      <c r="K14" s="27"/>
      <c r="L14" s="27"/>
      <c r="M14" s="27"/>
      <c r="N14" s="27"/>
    </row>
    <row r="15" spans="1:14" ht="18.75" customHeight="1" x14ac:dyDescent="0.2">
      <c r="A15" s="108" t="s">
        <v>72</v>
      </c>
      <c r="B15" s="109"/>
      <c r="C15" s="109"/>
      <c r="D15" s="109"/>
      <c r="E15" s="109"/>
      <c r="F15" s="109"/>
      <c r="G15" s="109"/>
      <c r="H15" s="109"/>
      <c r="I15" s="110"/>
      <c r="J15" s="46">
        <f>AVERAGE(E14:J14)</f>
        <v>1.8120876292661231E-3</v>
      </c>
      <c r="K15" s="27"/>
      <c r="L15" s="27"/>
      <c r="M15" s="27"/>
      <c r="N15" s="27"/>
    </row>
    <row r="16" spans="1:14" ht="18" customHeight="1" x14ac:dyDescent="0.25">
      <c r="A16" s="80" t="s">
        <v>26</v>
      </c>
      <c r="B16" s="80"/>
      <c r="C16" s="80"/>
      <c r="D16" s="80"/>
      <c r="E16" s="80"/>
      <c r="F16" s="69" t="s">
        <v>27</v>
      </c>
      <c r="G16" s="69"/>
      <c r="H16" s="69"/>
      <c r="I16" s="69"/>
      <c r="J16" s="115"/>
    </row>
    <row r="17" spans="1:10" ht="23.1" customHeight="1" x14ac:dyDescent="0.2">
      <c r="A17" s="82"/>
      <c r="B17" s="82"/>
      <c r="C17" s="82"/>
      <c r="D17" s="82"/>
      <c r="E17" s="82"/>
      <c r="F17" s="83" t="s">
        <v>42</v>
      </c>
      <c r="G17" s="83"/>
      <c r="H17" s="83"/>
      <c r="I17" s="83"/>
      <c r="J17" s="83"/>
    </row>
    <row r="18" spans="1:10" ht="18" customHeight="1" x14ac:dyDescent="0.2">
      <c r="A18" s="82"/>
      <c r="B18" s="82"/>
      <c r="C18" s="82"/>
      <c r="D18" s="82"/>
      <c r="E18" s="82"/>
      <c r="F18" s="20" t="s">
        <v>29</v>
      </c>
      <c r="G18" s="69" t="s">
        <v>30</v>
      </c>
      <c r="H18" s="69"/>
      <c r="I18" s="69"/>
      <c r="J18" s="69"/>
    </row>
    <row r="19" spans="1:10" ht="79.5" customHeight="1" x14ac:dyDescent="0.2">
      <c r="A19" s="82"/>
      <c r="B19" s="82"/>
      <c r="C19" s="82"/>
      <c r="D19" s="82"/>
      <c r="E19" s="82"/>
      <c r="F19" s="17" t="str">
        <f>+E11</f>
        <v>ENERO</v>
      </c>
      <c r="G19" s="116" t="s">
        <v>56</v>
      </c>
      <c r="H19" s="116"/>
      <c r="I19" s="116"/>
      <c r="J19" s="116"/>
    </row>
    <row r="20" spans="1:10" ht="64.5" customHeight="1" x14ac:dyDescent="0.2">
      <c r="A20" s="82"/>
      <c r="B20" s="82"/>
      <c r="C20" s="82"/>
      <c r="D20" s="82"/>
      <c r="E20" s="82"/>
      <c r="F20" s="17" t="str">
        <f>+F11</f>
        <v>FEBRERO</v>
      </c>
      <c r="G20" s="117" t="s">
        <v>52</v>
      </c>
      <c r="H20" s="117"/>
      <c r="I20" s="117"/>
      <c r="J20" s="117"/>
    </row>
    <row r="21" spans="1:10" ht="58.5" customHeight="1" x14ac:dyDescent="0.2">
      <c r="A21" s="82"/>
      <c r="B21" s="82"/>
      <c r="C21" s="82"/>
      <c r="D21" s="82"/>
      <c r="E21" s="82"/>
      <c r="F21" s="17" t="str">
        <f>+G11</f>
        <v>MARZO</v>
      </c>
      <c r="G21" s="117" t="s">
        <v>53</v>
      </c>
      <c r="H21" s="117"/>
      <c r="I21" s="117"/>
      <c r="J21" s="117"/>
    </row>
    <row r="22" spans="1:10" ht="125.25" customHeight="1" x14ac:dyDescent="0.2">
      <c r="A22" s="82"/>
      <c r="B22" s="82"/>
      <c r="C22" s="82"/>
      <c r="D22" s="82"/>
      <c r="E22" s="82"/>
      <c r="F22" s="18" t="str">
        <f>+H11</f>
        <v>ABRIL</v>
      </c>
      <c r="G22" s="79" t="s">
        <v>76</v>
      </c>
      <c r="H22" s="79"/>
      <c r="I22" s="79"/>
      <c r="J22" s="79"/>
    </row>
    <row r="23" spans="1:10" ht="99.75" customHeight="1" x14ac:dyDescent="0.2">
      <c r="A23" s="82"/>
      <c r="B23" s="82"/>
      <c r="C23" s="82"/>
      <c r="D23" s="82"/>
      <c r="E23" s="82"/>
      <c r="F23" s="18" t="s">
        <v>21</v>
      </c>
      <c r="G23" s="79" t="s">
        <v>77</v>
      </c>
      <c r="H23" s="79"/>
      <c r="I23" s="79"/>
      <c r="J23" s="79"/>
    </row>
    <row r="24" spans="1:10" ht="129" customHeight="1" x14ac:dyDescent="0.2">
      <c r="A24" s="82"/>
      <c r="B24" s="82"/>
      <c r="C24" s="82"/>
      <c r="D24" s="82"/>
      <c r="E24" s="82"/>
      <c r="F24" s="18" t="str">
        <f>+J11</f>
        <v>JUNIO</v>
      </c>
      <c r="G24" s="79" t="s">
        <v>82</v>
      </c>
      <c r="H24" s="79"/>
      <c r="I24" s="79"/>
      <c r="J24" s="79"/>
    </row>
  </sheetData>
  <sheetProtection algorithmName="SHA-512" hashValue="wQL/0mF4jpK/NgapIG7tgsR32pcY+Gprc5gcVPToppBCkKaNhqe5iooqxff97ns2IUSTZ+4bqiyuaUDaDVR7bQ==" saltValue="ZrLpLb0DbTURlGdgk+DbDA==" spinCount="100000" sheet="1" objects="1" scenarios="1"/>
  <mergeCells count="36">
    <mergeCell ref="G24:J24"/>
    <mergeCell ref="A16:E16"/>
    <mergeCell ref="F16:J16"/>
    <mergeCell ref="A17:E24"/>
    <mergeCell ref="F17:J17"/>
    <mergeCell ref="G18:J18"/>
    <mergeCell ref="G19:J19"/>
    <mergeCell ref="G20:J20"/>
    <mergeCell ref="G21:J21"/>
    <mergeCell ref="G22:J22"/>
    <mergeCell ref="G23:J23"/>
    <mergeCell ref="A15:I15"/>
    <mergeCell ref="A8:D9"/>
    <mergeCell ref="E8:E9"/>
    <mergeCell ref="F8:F9"/>
    <mergeCell ref="G8:H8"/>
    <mergeCell ref="I8:J8"/>
    <mergeCell ref="G9:H9"/>
    <mergeCell ref="I9:J9"/>
    <mergeCell ref="A10:J10"/>
    <mergeCell ref="A11:D11"/>
    <mergeCell ref="A12:D12"/>
    <mergeCell ref="A13:D13"/>
    <mergeCell ref="A14:D14"/>
    <mergeCell ref="A5:C5"/>
    <mergeCell ref="A6:J6"/>
    <mergeCell ref="A7:D7"/>
    <mergeCell ref="G7:H7"/>
    <mergeCell ref="I7:J7"/>
    <mergeCell ref="D5:G5"/>
    <mergeCell ref="A4:J4"/>
    <mergeCell ref="A1:C3"/>
    <mergeCell ref="D1:H3"/>
    <mergeCell ref="I1:J1"/>
    <mergeCell ref="I2:J2"/>
    <mergeCell ref="I3:J3"/>
  </mergeCells>
  <printOptions horizontalCentered="1"/>
  <pageMargins left="0.31496062992125984" right="0.31496062992125984" top="0.39370078740157483" bottom="0.31496062992125984" header="0.31496062992125984" footer="0.31496062992125984"/>
  <pageSetup scale="7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J24"/>
  <sheetViews>
    <sheetView topLeftCell="A22" zoomScale="90" zoomScaleNormal="90" zoomScalePageLayoutView="90" workbookViewId="0">
      <selection activeCell="I9" sqref="I9:J9"/>
    </sheetView>
  </sheetViews>
  <sheetFormatPr baseColWidth="10" defaultRowHeight="12.75" x14ac:dyDescent="0.2"/>
  <cols>
    <col min="1" max="1" width="11.85546875" customWidth="1"/>
    <col min="2" max="2" width="10.28515625" customWidth="1"/>
    <col min="3" max="3" width="9.7109375" customWidth="1"/>
    <col min="4" max="4" width="15.140625" customWidth="1"/>
    <col min="5" max="5" width="20.42578125" customWidth="1"/>
    <col min="6" max="6" width="17.85546875" customWidth="1"/>
    <col min="7" max="7" width="18.28515625" customWidth="1"/>
    <col min="8" max="8" width="20.42578125" customWidth="1"/>
    <col min="9" max="9" width="19.42578125" customWidth="1"/>
    <col min="10" max="10" width="20.42578125" customWidth="1"/>
  </cols>
  <sheetData>
    <row r="1" spans="1:10" ht="21" customHeight="1" x14ac:dyDescent="0.2">
      <c r="A1" s="105"/>
      <c r="B1" s="106"/>
      <c r="C1" s="106"/>
      <c r="D1" s="62" t="s">
        <v>0</v>
      </c>
      <c r="E1" s="62"/>
      <c r="F1" s="62"/>
      <c r="G1" s="62"/>
      <c r="H1" s="62"/>
      <c r="I1" s="63" t="s">
        <v>1</v>
      </c>
      <c r="J1" s="102"/>
    </row>
    <row r="2" spans="1:10" ht="21" customHeight="1" x14ac:dyDescent="0.2">
      <c r="A2" s="105"/>
      <c r="B2" s="106"/>
      <c r="C2" s="106"/>
      <c r="D2" s="62"/>
      <c r="E2" s="62"/>
      <c r="F2" s="62"/>
      <c r="G2" s="62"/>
      <c r="H2" s="62"/>
      <c r="I2" s="65" t="s">
        <v>2</v>
      </c>
      <c r="J2" s="103"/>
    </row>
    <row r="3" spans="1:10" ht="21" customHeight="1" x14ac:dyDescent="0.2">
      <c r="A3" s="105"/>
      <c r="B3" s="106"/>
      <c r="C3" s="106"/>
      <c r="D3" s="62"/>
      <c r="E3" s="62"/>
      <c r="F3" s="62"/>
      <c r="G3" s="62"/>
      <c r="H3" s="62"/>
      <c r="I3" s="63" t="s">
        <v>130</v>
      </c>
      <c r="J3" s="102"/>
    </row>
    <row r="4" spans="1:10" ht="9" customHeight="1" x14ac:dyDescent="0.25">
      <c r="A4" s="104"/>
      <c r="B4" s="104"/>
      <c r="C4" s="104"/>
      <c r="D4" s="104"/>
      <c r="E4" s="104"/>
      <c r="F4" s="104"/>
      <c r="G4" s="104"/>
      <c r="H4" s="104"/>
      <c r="I4" s="104"/>
      <c r="J4" s="104"/>
    </row>
    <row r="5" spans="1:10" ht="18.75" customHeight="1" x14ac:dyDescent="0.2">
      <c r="A5" s="59" t="s">
        <v>3</v>
      </c>
      <c r="B5" s="59"/>
      <c r="C5" s="59"/>
      <c r="D5" s="67" t="s">
        <v>131</v>
      </c>
      <c r="E5" s="67"/>
      <c r="F5" s="67"/>
      <c r="G5" s="67"/>
      <c r="H5" s="3"/>
      <c r="I5" s="3"/>
      <c r="J5" s="4"/>
    </row>
    <row r="6" spans="1:10" ht="6.75" customHeight="1" x14ac:dyDescent="0.25">
      <c r="A6" s="107"/>
      <c r="B6" s="104"/>
      <c r="C6" s="104"/>
      <c r="D6" s="104"/>
      <c r="E6" s="104"/>
      <c r="F6" s="104"/>
      <c r="G6" s="104"/>
      <c r="H6" s="104"/>
      <c r="I6" s="104"/>
      <c r="J6" s="104"/>
    </row>
    <row r="7" spans="1:10" ht="21" customHeight="1" x14ac:dyDescent="0.2">
      <c r="A7" s="69" t="s">
        <v>4</v>
      </c>
      <c r="B7" s="69"/>
      <c r="C7" s="69"/>
      <c r="D7" s="69"/>
      <c r="E7" s="20" t="s">
        <v>5</v>
      </c>
      <c r="F7" s="20" t="s">
        <v>6</v>
      </c>
      <c r="G7" s="69" t="s">
        <v>7</v>
      </c>
      <c r="H7" s="69"/>
      <c r="I7" s="70" t="s">
        <v>8</v>
      </c>
      <c r="J7" s="70"/>
    </row>
    <row r="8" spans="1:10" ht="23.1" customHeight="1" x14ac:dyDescent="0.2">
      <c r="A8" s="111" t="s">
        <v>37</v>
      </c>
      <c r="B8" s="112"/>
      <c r="C8" s="112"/>
      <c r="D8" s="112"/>
      <c r="E8" s="73" t="s">
        <v>38</v>
      </c>
      <c r="F8" s="113" t="s">
        <v>39</v>
      </c>
      <c r="G8" s="69" t="s">
        <v>12</v>
      </c>
      <c r="H8" s="69"/>
      <c r="I8" s="70" t="s">
        <v>13</v>
      </c>
      <c r="J8" s="70"/>
    </row>
    <row r="9" spans="1:10" ht="23.25" customHeight="1" x14ac:dyDescent="0.2">
      <c r="A9" s="112"/>
      <c r="B9" s="112"/>
      <c r="C9" s="112"/>
      <c r="D9" s="112"/>
      <c r="E9" s="73"/>
      <c r="F9" s="113"/>
      <c r="G9" s="59" t="s">
        <v>14</v>
      </c>
      <c r="H9" s="59"/>
      <c r="I9" s="75" t="s">
        <v>133</v>
      </c>
      <c r="J9" s="75"/>
    </row>
    <row r="10" spans="1:10" ht="18" customHeight="1" x14ac:dyDescent="0.2">
      <c r="A10" s="69" t="s">
        <v>15</v>
      </c>
      <c r="B10" s="69"/>
      <c r="C10" s="69"/>
      <c r="D10" s="69"/>
      <c r="E10" s="69"/>
      <c r="F10" s="69"/>
      <c r="G10" s="69"/>
      <c r="H10" s="69"/>
      <c r="I10" s="69"/>
      <c r="J10" s="69"/>
    </row>
    <row r="11" spans="1:10" ht="18" customHeight="1" x14ac:dyDescent="0.2">
      <c r="A11" s="76" t="s">
        <v>16</v>
      </c>
      <c r="B11" s="76"/>
      <c r="C11" s="76"/>
      <c r="D11" s="76"/>
      <c r="E11" s="21" t="s">
        <v>31</v>
      </c>
      <c r="F11" s="21" t="s">
        <v>32</v>
      </c>
      <c r="G11" s="21" t="s">
        <v>33</v>
      </c>
      <c r="H11" s="21" t="s">
        <v>34</v>
      </c>
      <c r="I11" s="21" t="s">
        <v>35</v>
      </c>
      <c r="J11" s="21" t="s">
        <v>36</v>
      </c>
    </row>
    <row r="12" spans="1:10" ht="23.1" customHeight="1" x14ac:dyDescent="0.2">
      <c r="A12" s="77" t="s">
        <v>40</v>
      </c>
      <c r="B12" s="77"/>
      <c r="C12" s="77"/>
      <c r="D12" s="77"/>
      <c r="E12" s="14">
        <v>1937470</v>
      </c>
      <c r="F12" s="14">
        <v>1646450</v>
      </c>
      <c r="G12" s="14">
        <v>1862875</v>
      </c>
      <c r="H12" s="14">
        <v>2155690</v>
      </c>
      <c r="I12" s="14">
        <v>1670300</v>
      </c>
      <c r="J12" s="14">
        <v>1448770</v>
      </c>
    </row>
    <row r="13" spans="1:10" ht="23.1" customHeight="1" x14ac:dyDescent="0.2">
      <c r="A13" s="77" t="s">
        <v>41</v>
      </c>
      <c r="B13" s="77"/>
      <c r="C13" s="77"/>
      <c r="D13" s="77"/>
      <c r="E13" s="15">
        <v>3490</v>
      </c>
      <c r="F13" s="16">
        <v>1050</v>
      </c>
      <c r="G13" s="15">
        <v>290</v>
      </c>
      <c r="H13" s="57">
        <v>1590</v>
      </c>
      <c r="I13" s="57">
        <v>2700</v>
      </c>
      <c r="J13" s="58">
        <v>1300</v>
      </c>
    </row>
    <row r="14" spans="1:10" ht="23.1" customHeight="1" x14ac:dyDescent="0.2">
      <c r="A14" s="114" t="s">
        <v>24</v>
      </c>
      <c r="B14" s="114"/>
      <c r="C14" s="114"/>
      <c r="D14" s="114"/>
      <c r="E14" s="26">
        <f t="shared" ref="E14:J14" si="0">E13/E12</f>
        <v>1.8013182139594418E-3</v>
      </c>
      <c r="F14" s="26">
        <f t="shared" si="0"/>
        <v>6.377357344589875E-4</v>
      </c>
      <c r="G14" s="26">
        <f t="shared" si="0"/>
        <v>1.556733543581829E-4</v>
      </c>
      <c r="H14" s="26">
        <f t="shared" si="0"/>
        <v>7.375828620998381E-4</v>
      </c>
      <c r="I14" s="26">
        <f t="shared" si="0"/>
        <v>1.6164760821409327E-3</v>
      </c>
      <c r="J14" s="26">
        <f t="shared" si="0"/>
        <v>8.973128930057911E-4</v>
      </c>
    </row>
    <row r="15" spans="1:10" ht="18.75" customHeight="1" x14ac:dyDescent="0.2">
      <c r="A15" s="108" t="s">
        <v>127</v>
      </c>
      <c r="B15" s="109"/>
      <c r="C15" s="109"/>
      <c r="D15" s="109"/>
      <c r="E15" s="109"/>
      <c r="F15" s="109"/>
      <c r="G15" s="109"/>
      <c r="H15" s="109"/>
      <c r="I15" s="110"/>
      <c r="J15" s="52">
        <f>+AVERAGE(E14:J14,PERDIDAS1!E14:J14)</f>
        <v>1.3932187429683259E-3</v>
      </c>
    </row>
    <row r="16" spans="1:10" ht="18" customHeight="1" x14ac:dyDescent="0.25">
      <c r="A16" s="80" t="s">
        <v>26</v>
      </c>
      <c r="B16" s="80"/>
      <c r="C16" s="80"/>
      <c r="D16" s="80"/>
      <c r="E16" s="80"/>
      <c r="F16" s="69" t="s">
        <v>27</v>
      </c>
      <c r="G16" s="69"/>
      <c r="H16" s="69"/>
      <c r="I16" s="69"/>
      <c r="J16" s="115"/>
    </row>
    <row r="17" spans="1:10" ht="23.1" customHeight="1" x14ac:dyDescent="0.2">
      <c r="A17" s="82"/>
      <c r="B17" s="82"/>
      <c r="C17" s="82"/>
      <c r="D17" s="82"/>
      <c r="E17" s="82"/>
      <c r="F17" s="83" t="s">
        <v>42</v>
      </c>
      <c r="G17" s="83"/>
      <c r="H17" s="83"/>
      <c r="I17" s="83"/>
      <c r="J17" s="83"/>
    </row>
    <row r="18" spans="1:10" ht="18" customHeight="1" x14ac:dyDescent="0.2">
      <c r="A18" s="82"/>
      <c r="B18" s="82"/>
      <c r="C18" s="82"/>
      <c r="D18" s="82"/>
      <c r="E18" s="82"/>
      <c r="F18" s="20" t="s">
        <v>29</v>
      </c>
      <c r="G18" s="69" t="s">
        <v>30</v>
      </c>
      <c r="H18" s="69"/>
      <c r="I18" s="69"/>
      <c r="J18" s="69"/>
    </row>
    <row r="19" spans="1:10" ht="102.75" customHeight="1" x14ac:dyDescent="0.2">
      <c r="A19" s="82"/>
      <c r="B19" s="82"/>
      <c r="C19" s="82"/>
      <c r="D19" s="82"/>
      <c r="E19" s="82"/>
      <c r="F19" s="17" t="str">
        <f>+E11</f>
        <v>JULIO</v>
      </c>
      <c r="G19" s="116" t="s">
        <v>97</v>
      </c>
      <c r="H19" s="116"/>
      <c r="I19" s="116"/>
      <c r="J19" s="116"/>
    </row>
    <row r="20" spans="1:10" ht="108" customHeight="1" x14ac:dyDescent="0.2">
      <c r="A20" s="82"/>
      <c r="B20" s="82"/>
      <c r="C20" s="82"/>
      <c r="D20" s="82"/>
      <c r="E20" s="82"/>
      <c r="F20" s="17" t="str">
        <f>+F11</f>
        <v>AGOSTO</v>
      </c>
      <c r="G20" s="117" t="s">
        <v>96</v>
      </c>
      <c r="H20" s="117"/>
      <c r="I20" s="117"/>
      <c r="J20" s="117"/>
    </row>
    <row r="21" spans="1:10" ht="120" customHeight="1" x14ac:dyDescent="0.2">
      <c r="A21" s="82"/>
      <c r="B21" s="82"/>
      <c r="C21" s="82"/>
      <c r="D21" s="82"/>
      <c r="E21" s="82"/>
      <c r="F21" s="17" t="str">
        <f>+G11</f>
        <v>SEPTIEMBRE</v>
      </c>
      <c r="G21" s="117" t="s">
        <v>98</v>
      </c>
      <c r="H21" s="117"/>
      <c r="I21" s="117"/>
      <c r="J21" s="117"/>
    </row>
    <row r="22" spans="1:10" ht="120.75" customHeight="1" x14ac:dyDescent="0.2">
      <c r="A22" s="82"/>
      <c r="B22" s="82"/>
      <c r="C22" s="82"/>
      <c r="D22" s="82"/>
      <c r="E22" s="82"/>
      <c r="F22" s="18" t="str">
        <f>+H11</f>
        <v>OCTUBRE</v>
      </c>
      <c r="G22" s="117" t="s">
        <v>105</v>
      </c>
      <c r="H22" s="117"/>
      <c r="I22" s="117"/>
      <c r="J22" s="117"/>
    </row>
    <row r="23" spans="1:10" ht="141" customHeight="1" x14ac:dyDescent="0.2">
      <c r="A23" s="82"/>
      <c r="B23" s="82"/>
      <c r="C23" s="82"/>
      <c r="D23" s="82"/>
      <c r="E23" s="82"/>
      <c r="F23" s="18" t="s">
        <v>35</v>
      </c>
      <c r="G23" s="79" t="s">
        <v>111</v>
      </c>
      <c r="H23" s="79"/>
      <c r="I23" s="79"/>
      <c r="J23" s="79"/>
    </row>
    <row r="24" spans="1:10" ht="129.75" customHeight="1" x14ac:dyDescent="0.2">
      <c r="A24" s="82"/>
      <c r="B24" s="82"/>
      <c r="C24" s="82"/>
      <c r="D24" s="82"/>
      <c r="E24" s="82"/>
      <c r="F24" s="18" t="str">
        <f>+J11</f>
        <v>DICIEMBRE</v>
      </c>
      <c r="G24" s="79" t="s">
        <v>120</v>
      </c>
      <c r="H24" s="79"/>
      <c r="I24" s="79"/>
      <c r="J24" s="79"/>
    </row>
  </sheetData>
  <sheetProtection algorithmName="SHA-512" hashValue="z4tXJSlCNW/7A7pd2cz2mr14Swyps/AffRHmX98CCDUV/h2Tp5w0paxpsWJrPAgSWfhHLLQwp2eIjouOnrIdlg==" saltValue="qmDMkPp7cEGv2f7PmaUYhQ==" spinCount="100000" sheet="1" objects="1" scenarios="1"/>
  <mergeCells count="36">
    <mergeCell ref="G24:J24"/>
    <mergeCell ref="A16:E16"/>
    <mergeCell ref="F16:J16"/>
    <mergeCell ref="A17:E24"/>
    <mergeCell ref="F17:J17"/>
    <mergeCell ref="G18:J18"/>
    <mergeCell ref="G19:J19"/>
    <mergeCell ref="G20:J20"/>
    <mergeCell ref="G21:J21"/>
    <mergeCell ref="G22:J22"/>
    <mergeCell ref="G23:J23"/>
    <mergeCell ref="A15:I15"/>
    <mergeCell ref="A8:D9"/>
    <mergeCell ref="E8:E9"/>
    <mergeCell ref="F8:F9"/>
    <mergeCell ref="G8:H8"/>
    <mergeCell ref="I8:J8"/>
    <mergeCell ref="G9:H9"/>
    <mergeCell ref="I9:J9"/>
    <mergeCell ref="A10:J10"/>
    <mergeCell ref="A11:D11"/>
    <mergeCell ref="A12:D12"/>
    <mergeCell ref="A13:D13"/>
    <mergeCell ref="A14:D14"/>
    <mergeCell ref="A5:C5"/>
    <mergeCell ref="A6:J6"/>
    <mergeCell ref="A7:D7"/>
    <mergeCell ref="G7:H7"/>
    <mergeCell ref="I7:J7"/>
    <mergeCell ref="D5:G5"/>
    <mergeCell ref="A4:J4"/>
    <mergeCell ref="A1:C3"/>
    <mergeCell ref="D1:H3"/>
    <mergeCell ref="I1:J1"/>
    <mergeCell ref="I2:J2"/>
    <mergeCell ref="I3:J3"/>
  </mergeCells>
  <printOptions horizontalCentered="1"/>
  <pageMargins left="0.31496062992125984" right="0.31496062992125984" top="0.39370078740157483" bottom="0.31496062992125984" header="0.31496062992125984" footer="0.31496062992125984"/>
  <pageSetup scale="7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J24"/>
  <sheetViews>
    <sheetView topLeftCell="A22" zoomScaleNormal="100" zoomScalePageLayoutView="110" workbookViewId="0">
      <selection activeCell="I9" sqref="I9:J9"/>
    </sheetView>
  </sheetViews>
  <sheetFormatPr baseColWidth="10" defaultRowHeight="12.75" x14ac:dyDescent="0.2"/>
  <cols>
    <col min="1" max="1" width="11.85546875" customWidth="1"/>
    <col min="2" max="2" width="10.28515625" customWidth="1"/>
    <col min="3" max="3" width="9.7109375" customWidth="1"/>
    <col min="4" max="4" width="15.140625" customWidth="1"/>
    <col min="5" max="5" width="20.42578125" customWidth="1"/>
    <col min="6" max="6" width="17.85546875" customWidth="1"/>
    <col min="7" max="7" width="18.28515625" customWidth="1"/>
    <col min="8" max="9" width="20.42578125" customWidth="1"/>
    <col min="10" max="10" width="21" customWidth="1"/>
  </cols>
  <sheetData>
    <row r="1" spans="1:10" ht="21" customHeight="1" x14ac:dyDescent="0.2">
      <c r="A1" s="60"/>
      <c r="B1" s="61"/>
      <c r="C1" s="61"/>
      <c r="D1" s="118" t="s">
        <v>0</v>
      </c>
      <c r="E1" s="119"/>
      <c r="F1" s="119"/>
      <c r="G1" s="119"/>
      <c r="H1" s="119"/>
      <c r="I1" s="63" t="s">
        <v>1</v>
      </c>
      <c r="J1" s="102"/>
    </row>
    <row r="2" spans="1:10" ht="21" customHeight="1" x14ac:dyDescent="0.2">
      <c r="A2" s="60"/>
      <c r="B2" s="61"/>
      <c r="C2" s="61"/>
      <c r="D2" s="120"/>
      <c r="E2" s="97"/>
      <c r="F2" s="97"/>
      <c r="G2" s="97"/>
      <c r="H2" s="97"/>
      <c r="I2" s="65" t="s">
        <v>2</v>
      </c>
      <c r="J2" s="103"/>
    </row>
    <row r="3" spans="1:10" ht="21" customHeight="1" x14ac:dyDescent="0.2">
      <c r="A3" s="60"/>
      <c r="B3" s="61"/>
      <c r="C3" s="61"/>
      <c r="D3" s="121"/>
      <c r="E3" s="122"/>
      <c r="F3" s="122"/>
      <c r="G3" s="122"/>
      <c r="H3" s="122"/>
      <c r="I3" s="63" t="s">
        <v>130</v>
      </c>
      <c r="J3" s="102"/>
    </row>
    <row r="4" spans="1:10" ht="9" customHeight="1" x14ac:dyDescent="0.25">
      <c r="A4" s="104"/>
      <c r="B4" s="104"/>
      <c r="C4" s="104"/>
      <c r="D4" s="104"/>
      <c r="E4" s="104"/>
      <c r="F4" s="104"/>
      <c r="G4" s="104"/>
      <c r="H4" s="104"/>
      <c r="I4" s="104"/>
      <c r="J4" s="104"/>
    </row>
    <row r="5" spans="1:10" ht="18.75" customHeight="1" x14ac:dyDescent="0.2">
      <c r="A5" s="59" t="s">
        <v>3</v>
      </c>
      <c r="B5" s="59"/>
      <c r="C5" s="59"/>
      <c r="D5" s="67" t="s">
        <v>131</v>
      </c>
      <c r="E5" s="67"/>
      <c r="F5" s="67"/>
      <c r="G5" s="67"/>
      <c r="H5" s="3"/>
      <c r="I5" s="4"/>
      <c r="J5" s="4"/>
    </row>
    <row r="6" spans="1:10" ht="6.75" customHeight="1" x14ac:dyDescent="0.25">
      <c r="A6" s="107"/>
      <c r="B6" s="104"/>
      <c r="C6" s="104"/>
      <c r="D6" s="104"/>
      <c r="E6" s="104"/>
      <c r="F6" s="104"/>
      <c r="G6" s="104"/>
      <c r="H6" s="104"/>
      <c r="I6" s="104"/>
      <c r="J6" s="104"/>
    </row>
    <row r="7" spans="1:10" ht="21" customHeight="1" x14ac:dyDescent="0.2">
      <c r="A7" s="69" t="s">
        <v>4</v>
      </c>
      <c r="B7" s="69"/>
      <c r="C7" s="69"/>
      <c r="D7" s="69"/>
      <c r="E7" s="20" t="s">
        <v>5</v>
      </c>
      <c r="F7" s="32" t="s">
        <v>6</v>
      </c>
      <c r="G7" s="69" t="s">
        <v>7</v>
      </c>
      <c r="H7" s="69"/>
      <c r="I7" s="70" t="s">
        <v>8</v>
      </c>
      <c r="J7" s="70"/>
    </row>
    <row r="8" spans="1:10" ht="23.1" customHeight="1" x14ac:dyDescent="0.2">
      <c r="A8" s="111" t="s">
        <v>45</v>
      </c>
      <c r="B8" s="112"/>
      <c r="C8" s="112"/>
      <c r="D8" s="112"/>
      <c r="E8" s="73" t="s">
        <v>38</v>
      </c>
      <c r="F8" s="113" t="s">
        <v>46</v>
      </c>
      <c r="G8" s="69" t="s">
        <v>12</v>
      </c>
      <c r="H8" s="69"/>
      <c r="I8" s="70" t="s">
        <v>13</v>
      </c>
      <c r="J8" s="70"/>
    </row>
    <row r="9" spans="1:10" ht="23.25" customHeight="1" x14ac:dyDescent="0.2">
      <c r="A9" s="112"/>
      <c r="B9" s="112"/>
      <c r="C9" s="112"/>
      <c r="D9" s="112"/>
      <c r="E9" s="73"/>
      <c r="F9" s="113"/>
      <c r="G9" s="59" t="s">
        <v>14</v>
      </c>
      <c r="H9" s="59"/>
      <c r="I9" s="75" t="s">
        <v>133</v>
      </c>
      <c r="J9" s="75"/>
    </row>
    <row r="10" spans="1:10" ht="18" customHeight="1" x14ac:dyDescent="0.2">
      <c r="A10" s="69" t="s">
        <v>15</v>
      </c>
      <c r="B10" s="69"/>
      <c r="C10" s="69"/>
      <c r="D10" s="69"/>
      <c r="E10" s="69"/>
      <c r="F10" s="69"/>
      <c r="G10" s="69"/>
      <c r="H10" s="69"/>
      <c r="I10" s="69"/>
      <c r="J10" s="69"/>
    </row>
    <row r="11" spans="1:10" ht="18" customHeight="1" x14ac:dyDescent="0.2">
      <c r="A11" s="76" t="s">
        <v>16</v>
      </c>
      <c r="B11" s="76"/>
      <c r="C11" s="76"/>
      <c r="D11" s="76"/>
      <c r="E11" s="21" t="s">
        <v>17</v>
      </c>
      <c r="F11" s="21" t="s">
        <v>18</v>
      </c>
      <c r="G11" s="21" t="s">
        <v>19</v>
      </c>
      <c r="H11" s="21" t="s">
        <v>20</v>
      </c>
      <c r="I11" s="21" t="s">
        <v>21</v>
      </c>
      <c r="J11" s="21" t="s">
        <v>22</v>
      </c>
    </row>
    <row r="12" spans="1:10" ht="29.25" customHeight="1" x14ac:dyDescent="0.2">
      <c r="A12" s="77" t="s">
        <v>67</v>
      </c>
      <c r="B12" s="77"/>
      <c r="C12" s="77"/>
      <c r="D12" s="77"/>
      <c r="E12" s="43">
        <v>7.5</v>
      </c>
      <c r="F12" s="43">
        <v>7.5</v>
      </c>
      <c r="G12" s="43">
        <v>7.5</v>
      </c>
      <c r="H12" s="43">
        <v>7.5</v>
      </c>
      <c r="I12" s="43">
        <v>7.5</v>
      </c>
      <c r="J12" s="43">
        <v>7.5</v>
      </c>
    </row>
    <row r="13" spans="1:10" ht="23.1" customHeight="1" x14ac:dyDescent="0.2">
      <c r="A13" s="77" t="s">
        <v>84</v>
      </c>
      <c r="B13" s="77"/>
      <c r="C13" s="77"/>
      <c r="D13" s="77"/>
      <c r="E13" s="44">
        <v>9.5</v>
      </c>
      <c r="F13" s="45">
        <v>10.199999999999999</v>
      </c>
      <c r="G13" s="44">
        <v>11.2</v>
      </c>
      <c r="H13" s="50">
        <v>12.7</v>
      </c>
      <c r="I13" s="44">
        <v>11</v>
      </c>
      <c r="J13" s="51">
        <v>8.6</v>
      </c>
    </row>
    <row r="14" spans="1:10" ht="23.1" customHeight="1" x14ac:dyDescent="0.2">
      <c r="A14" s="123" t="s">
        <v>69</v>
      </c>
      <c r="B14" s="123"/>
      <c r="C14" s="123"/>
      <c r="D14" s="123"/>
      <c r="E14" s="55">
        <f t="shared" ref="E14:I14" si="0">+E12/E13</f>
        <v>0.78947368421052633</v>
      </c>
      <c r="F14" s="55">
        <f t="shared" si="0"/>
        <v>0.73529411764705888</v>
      </c>
      <c r="G14" s="55">
        <f t="shared" si="0"/>
        <v>0.66964285714285721</v>
      </c>
      <c r="H14" s="55">
        <f>+H12/H13</f>
        <v>0.59055118110236227</v>
      </c>
      <c r="I14" s="55">
        <f t="shared" si="0"/>
        <v>0.68181818181818177</v>
      </c>
      <c r="J14" s="55">
        <f>+J12/J13</f>
        <v>0.87209302325581395</v>
      </c>
    </row>
    <row r="15" spans="1:10" ht="18.75" customHeight="1" x14ac:dyDescent="0.2">
      <c r="A15" s="68" t="s">
        <v>70</v>
      </c>
      <c r="B15" s="68"/>
      <c r="C15" s="68"/>
      <c r="D15" s="68"/>
      <c r="E15" s="68"/>
      <c r="F15" s="68"/>
      <c r="G15" s="68"/>
      <c r="H15" s="68"/>
      <c r="I15" s="68"/>
      <c r="J15" s="54">
        <f>AVERAGE(E14:J14)</f>
        <v>0.7231455075294666</v>
      </c>
    </row>
    <row r="16" spans="1:10" ht="18" customHeight="1" x14ac:dyDescent="0.25">
      <c r="A16" s="80" t="s">
        <v>26</v>
      </c>
      <c r="B16" s="80"/>
      <c r="C16" s="80"/>
      <c r="D16" s="80"/>
      <c r="E16" s="80"/>
      <c r="F16" s="69" t="s">
        <v>27</v>
      </c>
      <c r="G16" s="69"/>
      <c r="H16" s="69"/>
      <c r="I16" s="115"/>
      <c r="J16" s="115"/>
    </row>
    <row r="17" spans="1:10" ht="23.1" customHeight="1" x14ac:dyDescent="0.2">
      <c r="A17" s="82"/>
      <c r="B17" s="82"/>
      <c r="C17" s="82"/>
      <c r="D17" s="82"/>
      <c r="E17" s="82"/>
      <c r="F17" s="83" t="s">
        <v>44</v>
      </c>
      <c r="G17" s="83"/>
      <c r="H17" s="83"/>
      <c r="I17" s="83"/>
      <c r="J17" s="83"/>
    </row>
    <row r="18" spans="1:10" ht="18" customHeight="1" x14ac:dyDescent="0.2">
      <c r="A18" s="82"/>
      <c r="B18" s="82"/>
      <c r="C18" s="82"/>
      <c r="D18" s="82"/>
      <c r="E18" s="82"/>
      <c r="F18" s="20" t="s">
        <v>29</v>
      </c>
      <c r="G18" s="69" t="s">
        <v>30</v>
      </c>
      <c r="H18" s="69"/>
      <c r="I18" s="69"/>
      <c r="J18" s="69"/>
    </row>
    <row r="19" spans="1:10" ht="79.5" customHeight="1" x14ac:dyDescent="0.2">
      <c r="A19" s="82"/>
      <c r="B19" s="82"/>
      <c r="C19" s="82"/>
      <c r="D19" s="82"/>
      <c r="E19" s="82"/>
      <c r="F19" s="17" t="str">
        <f>+E11</f>
        <v>ENERO</v>
      </c>
      <c r="G19" s="116" t="s">
        <v>54</v>
      </c>
      <c r="H19" s="116"/>
      <c r="I19" s="116"/>
      <c r="J19" s="116"/>
    </row>
    <row r="20" spans="1:10" ht="77.25" customHeight="1" x14ac:dyDescent="0.2">
      <c r="A20" s="82"/>
      <c r="B20" s="82"/>
      <c r="C20" s="82"/>
      <c r="D20" s="82"/>
      <c r="E20" s="82"/>
      <c r="F20" s="17" t="str">
        <f>+F11</f>
        <v>FEBRERO</v>
      </c>
      <c r="G20" s="117" t="s">
        <v>55</v>
      </c>
      <c r="H20" s="117"/>
      <c r="I20" s="117"/>
      <c r="J20" s="117"/>
    </row>
    <row r="21" spans="1:10" ht="63.75" customHeight="1" x14ac:dyDescent="0.2">
      <c r="A21" s="82"/>
      <c r="B21" s="82"/>
      <c r="C21" s="82"/>
      <c r="D21" s="82"/>
      <c r="E21" s="82"/>
      <c r="F21" s="17" t="str">
        <f>+G11</f>
        <v>MARZO</v>
      </c>
      <c r="G21" s="117" t="s">
        <v>83</v>
      </c>
      <c r="H21" s="117"/>
      <c r="I21" s="117"/>
      <c r="J21" s="117"/>
    </row>
    <row r="22" spans="1:10" ht="82.5" customHeight="1" x14ac:dyDescent="0.2">
      <c r="A22" s="82"/>
      <c r="B22" s="82"/>
      <c r="C22" s="82"/>
      <c r="D22" s="82"/>
      <c r="E22" s="82"/>
      <c r="F22" s="18" t="str">
        <f>+H11</f>
        <v>ABRIL</v>
      </c>
      <c r="G22" s="79" t="s">
        <v>78</v>
      </c>
      <c r="H22" s="79"/>
      <c r="I22" s="79"/>
      <c r="J22" s="79"/>
    </row>
    <row r="23" spans="1:10" ht="108.75" customHeight="1" x14ac:dyDescent="0.2">
      <c r="A23" s="82"/>
      <c r="B23" s="82"/>
      <c r="C23" s="82"/>
      <c r="D23" s="82"/>
      <c r="E23" s="82"/>
      <c r="F23" s="18" t="s">
        <v>21</v>
      </c>
      <c r="G23" s="79" t="s">
        <v>79</v>
      </c>
      <c r="H23" s="79"/>
      <c r="I23" s="79"/>
      <c r="J23" s="79"/>
    </row>
    <row r="24" spans="1:10" ht="123" customHeight="1" x14ac:dyDescent="0.2">
      <c r="A24" s="82"/>
      <c r="B24" s="82"/>
      <c r="C24" s="82"/>
      <c r="D24" s="82"/>
      <c r="E24" s="82"/>
      <c r="F24" s="18" t="s">
        <v>22</v>
      </c>
      <c r="G24" s="79" t="s">
        <v>85</v>
      </c>
      <c r="H24" s="79"/>
      <c r="I24" s="79"/>
      <c r="J24" s="79"/>
    </row>
  </sheetData>
  <sheetProtection algorithmName="SHA-512" hashValue="8qB9ALR9ABA6Yxq7NQtHETXBKYTLJTJRV1gYp+vMR/hqw4n9R0CmMJDBaj9HcrMQvC6WXNIpnvBhsmPnY+Ne/w==" saltValue="HHUQjJzbyu0j3KM/lycY+A==" spinCount="100000" sheet="1" objects="1" scenarios="1"/>
  <mergeCells count="36">
    <mergeCell ref="G24:J24"/>
    <mergeCell ref="A16:E16"/>
    <mergeCell ref="F16:J16"/>
    <mergeCell ref="A17:E24"/>
    <mergeCell ref="F17:J17"/>
    <mergeCell ref="G18:J18"/>
    <mergeCell ref="G19:J19"/>
    <mergeCell ref="G20:J20"/>
    <mergeCell ref="G21:J21"/>
    <mergeCell ref="G22:J22"/>
    <mergeCell ref="G23:J23"/>
    <mergeCell ref="A15:I15"/>
    <mergeCell ref="A8:D9"/>
    <mergeCell ref="E8:E9"/>
    <mergeCell ref="F8:F9"/>
    <mergeCell ref="G8:H8"/>
    <mergeCell ref="I8:J8"/>
    <mergeCell ref="G9:H9"/>
    <mergeCell ref="I9:J9"/>
    <mergeCell ref="A10:J10"/>
    <mergeCell ref="A11:D11"/>
    <mergeCell ref="A12:D12"/>
    <mergeCell ref="A13:D13"/>
    <mergeCell ref="A14:D14"/>
    <mergeCell ref="A5:C5"/>
    <mergeCell ref="A6:J6"/>
    <mergeCell ref="A7:D7"/>
    <mergeCell ref="G7:H7"/>
    <mergeCell ref="I7:J7"/>
    <mergeCell ref="D5:G5"/>
    <mergeCell ref="A4:J4"/>
    <mergeCell ref="A1:C3"/>
    <mergeCell ref="D1:H3"/>
    <mergeCell ref="I1:J1"/>
    <mergeCell ref="I2:J2"/>
    <mergeCell ref="I3:J3"/>
  </mergeCells>
  <printOptions horizontalCentered="1"/>
  <pageMargins left="0.31496062992125984" right="0.31496062992125984" top="0.39370078740157483" bottom="0.31496062992125984" header="0.31496062992125984" footer="0.31496062992125984"/>
  <pageSetup scale="7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J24"/>
  <sheetViews>
    <sheetView topLeftCell="A28" zoomScale="90" zoomScaleNormal="90" zoomScalePageLayoutView="90" workbookViewId="0">
      <selection activeCell="I9" sqref="I9:J9"/>
    </sheetView>
  </sheetViews>
  <sheetFormatPr baseColWidth="10" defaultRowHeight="12.75" x14ac:dyDescent="0.2"/>
  <cols>
    <col min="1" max="1" width="11.85546875" customWidth="1"/>
    <col min="2" max="2" width="10.28515625" customWidth="1"/>
    <col min="3" max="3" width="9.7109375" customWidth="1"/>
    <col min="4" max="4" width="15.140625" customWidth="1"/>
    <col min="5" max="5" width="20.42578125" customWidth="1"/>
    <col min="6" max="6" width="17.85546875" customWidth="1"/>
    <col min="7" max="7" width="18.28515625" customWidth="1"/>
    <col min="8" max="9" width="20.42578125" customWidth="1"/>
    <col min="10" max="10" width="21" customWidth="1"/>
  </cols>
  <sheetData>
    <row r="1" spans="1:10" ht="21" customHeight="1" x14ac:dyDescent="0.2">
      <c r="A1" s="60"/>
      <c r="B1" s="61"/>
      <c r="C1" s="61"/>
      <c r="D1" s="118" t="s">
        <v>0</v>
      </c>
      <c r="E1" s="119"/>
      <c r="F1" s="119"/>
      <c r="G1" s="119"/>
      <c r="H1" s="119"/>
      <c r="I1" s="63" t="s">
        <v>1</v>
      </c>
      <c r="J1" s="102"/>
    </row>
    <row r="2" spans="1:10" ht="21" customHeight="1" x14ac:dyDescent="0.2">
      <c r="A2" s="60"/>
      <c r="B2" s="61"/>
      <c r="C2" s="61"/>
      <c r="D2" s="120"/>
      <c r="E2" s="97"/>
      <c r="F2" s="97"/>
      <c r="G2" s="97"/>
      <c r="H2" s="97"/>
      <c r="I2" s="65" t="s">
        <v>2</v>
      </c>
      <c r="J2" s="103"/>
    </row>
    <row r="3" spans="1:10" ht="21" customHeight="1" x14ac:dyDescent="0.2">
      <c r="A3" s="60"/>
      <c r="B3" s="61"/>
      <c r="C3" s="61"/>
      <c r="D3" s="121"/>
      <c r="E3" s="122"/>
      <c r="F3" s="122"/>
      <c r="G3" s="122"/>
      <c r="H3" s="122"/>
      <c r="I3" s="63" t="s">
        <v>130</v>
      </c>
      <c r="J3" s="102"/>
    </row>
    <row r="4" spans="1:10" ht="9" customHeight="1" x14ac:dyDescent="0.25">
      <c r="A4" s="104"/>
      <c r="B4" s="104"/>
      <c r="C4" s="104"/>
      <c r="D4" s="104"/>
      <c r="E4" s="104"/>
      <c r="F4" s="104"/>
      <c r="G4" s="104"/>
      <c r="H4" s="104"/>
      <c r="I4" s="104"/>
      <c r="J4" s="104"/>
    </row>
    <row r="5" spans="1:10" ht="18.75" customHeight="1" x14ac:dyDescent="0.2">
      <c r="A5" s="59" t="s">
        <v>3</v>
      </c>
      <c r="B5" s="59"/>
      <c r="C5" s="59"/>
      <c r="D5" s="67" t="s">
        <v>131</v>
      </c>
      <c r="E5" s="67"/>
      <c r="F5" s="67"/>
      <c r="G5" s="67"/>
      <c r="H5" s="3"/>
      <c r="I5" s="4"/>
      <c r="J5" s="4"/>
    </row>
    <row r="6" spans="1:10" ht="6.75" customHeight="1" x14ac:dyDescent="0.25">
      <c r="A6" s="107"/>
      <c r="B6" s="104"/>
      <c r="C6" s="104"/>
      <c r="D6" s="104"/>
      <c r="E6" s="104"/>
      <c r="F6" s="104"/>
      <c r="G6" s="104"/>
      <c r="H6" s="104"/>
      <c r="I6" s="104"/>
      <c r="J6" s="104"/>
    </row>
    <row r="7" spans="1:10" ht="21" customHeight="1" x14ac:dyDescent="0.2">
      <c r="A7" s="69" t="s">
        <v>4</v>
      </c>
      <c r="B7" s="69"/>
      <c r="C7" s="69"/>
      <c r="D7" s="69"/>
      <c r="E7" s="20" t="s">
        <v>5</v>
      </c>
      <c r="F7" s="20" t="s">
        <v>6</v>
      </c>
      <c r="G7" s="69" t="s">
        <v>7</v>
      </c>
      <c r="H7" s="69"/>
      <c r="I7" s="70" t="s">
        <v>8</v>
      </c>
      <c r="J7" s="70"/>
    </row>
    <row r="8" spans="1:10" ht="23.1" customHeight="1" x14ac:dyDescent="0.2">
      <c r="A8" s="111" t="s">
        <v>45</v>
      </c>
      <c r="B8" s="112"/>
      <c r="C8" s="112"/>
      <c r="D8" s="112"/>
      <c r="E8" s="73" t="s">
        <v>38</v>
      </c>
      <c r="F8" s="113" t="s">
        <v>46</v>
      </c>
      <c r="G8" s="69" t="s">
        <v>12</v>
      </c>
      <c r="H8" s="69"/>
      <c r="I8" s="70" t="s">
        <v>13</v>
      </c>
      <c r="J8" s="70"/>
    </row>
    <row r="9" spans="1:10" ht="23.25" customHeight="1" x14ac:dyDescent="0.2">
      <c r="A9" s="112"/>
      <c r="B9" s="112"/>
      <c r="C9" s="112"/>
      <c r="D9" s="112"/>
      <c r="E9" s="73"/>
      <c r="F9" s="113"/>
      <c r="G9" s="59" t="s">
        <v>14</v>
      </c>
      <c r="H9" s="59"/>
      <c r="I9" s="75" t="s">
        <v>133</v>
      </c>
      <c r="J9" s="75"/>
    </row>
    <row r="10" spans="1:10" ht="18" customHeight="1" x14ac:dyDescent="0.2">
      <c r="A10" s="69" t="s">
        <v>15</v>
      </c>
      <c r="B10" s="69"/>
      <c r="C10" s="69"/>
      <c r="D10" s="69"/>
      <c r="E10" s="69"/>
      <c r="F10" s="69"/>
      <c r="G10" s="69"/>
      <c r="H10" s="69"/>
      <c r="I10" s="69"/>
      <c r="J10" s="69"/>
    </row>
    <row r="11" spans="1:10" ht="18" customHeight="1" x14ac:dyDescent="0.2">
      <c r="A11" s="76" t="s">
        <v>16</v>
      </c>
      <c r="B11" s="76"/>
      <c r="C11" s="76"/>
      <c r="D11" s="76"/>
      <c r="E11" s="21" t="s">
        <v>31</v>
      </c>
      <c r="F11" s="21" t="s">
        <v>32</v>
      </c>
      <c r="G11" s="21" t="s">
        <v>33</v>
      </c>
      <c r="H11" s="21" t="s">
        <v>34</v>
      </c>
      <c r="I11" s="21" t="s">
        <v>35</v>
      </c>
      <c r="J11" s="21" t="s">
        <v>36</v>
      </c>
    </row>
    <row r="12" spans="1:10" ht="23.1" customHeight="1" x14ac:dyDescent="0.2">
      <c r="A12" s="77" t="s">
        <v>67</v>
      </c>
      <c r="B12" s="77"/>
      <c r="C12" s="77"/>
      <c r="D12" s="77"/>
      <c r="E12" s="43">
        <v>7.5</v>
      </c>
      <c r="F12" s="43">
        <v>7.5</v>
      </c>
      <c r="G12" s="43">
        <v>7.5</v>
      </c>
      <c r="H12" s="43">
        <v>7.5</v>
      </c>
      <c r="I12" s="43">
        <v>7.5</v>
      </c>
      <c r="J12" s="43">
        <v>7.5</v>
      </c>
    </row>
    <row r="13" spans="1:10" ht="23.1" customHeight="1" x14ac:dyDescent="0.2">
      <c r="A13" s="77" t="s">
        <v>68</v>
      </c>
      <c r="B13" s="77"/>
      <c r="C13" s="77"/>
      <c r="D13" s="77"/>
      <c r="E13" s="44">
        <v>7.8</v>
      </c>
      <c r="F13" s="45">
        <v>7.9</v>
      </c>
      <c r="G13" s="44">
        <v>7.7</v>
      </c>
      <c r="H13" s="45">
        <v>7.8</v>
      </c>
      <c r="I13" s="44">
        <v>7.4</v>
      </c>
      <c r="J13" s="44">
        <v>7.9</v>
      </c>
    </row>
    <row r="14" spans="1:10" ht="23.1" customHeight="1" x14ac:dyDescent="0.2">
      <c r="A14" s="123" t="s">
        <v>69</v>
      </c>
      <c r="B14" s="123"/>
      <c r="C14" s="123"/>
      <c r="D14" s="123"/>
      <c r="E14" s="55">
        <f t="shared" ref="E14:F14" si="0">+E12/E13</f>
        <v>0.96153846153846156</v>
      </c>
      <c r="F14" s="55">
        <f t="shared" si="0"/>
        <v>0.94936708860759489</v>
      </c>
      <c r="G14" s="55">
        <f>+G12/G13</f>
        <v>0.97402597402597402</v>
      </c>
      <c r="H14" s="55">
        <f>+H12/H13</f>
        <v>0.96153846153846156</v>
      </c>
      <c r="I14" s="55">
        <f>+I12/I13</f>
        <v>1.0135135135135134</v>
      </c>
      <c r="J14" s="55">
        <f>+J12/J13</f>
        <v>0.94936708860759489</v>
      </c>
    </row>
    <row r="15" spans="1:10" ht="18.75" customHeight="1" x14ac:dyDescent="0.2">
      <c r="A15" s="68" t="s">
        <v>126</v>
      </c>
      <c r="B15" s="68"/>
      <c r="C15" s="68"/>
      <c r="D15" s="68"/>
      <c r="E15" s="68"/>
      <c r="F15" s="68"/>
      <c r="G15" s="68"/>
      <c r="H15" s="68"/>
      <c r="I15" s="68"/>
      <c r="J15" s="54">
        <f>AVERAGE(E14:J14,COSECHA1!E14:J14)</f>
        <v>0.84568530275070009</v>
      </c>
    </row>
    <row r="16" spans="1:10" ht="18" customHeight="1" x14ac:dyDescent="0.25">
      <c r="A16" s="80" t="s">
        <v>26</v>
      </c>
      <c r="B16" s="80"/>
      <c r="C16" s="80"/>
      <c r="D16" s="80"/>
      <c r="E16" s="80"/>
      <c r="F16" s="69" t="s">
        <v>27</v>
      </c>
      <c r="G16" s="69"/>
      <c r="H16" s="69"/>
      <c r="I16" s="115"/>
      <c r="J16" s="115"/>
    </row>
    <row r="17" spans="1:10" ht="23.1" customHeight="1" x14ac:dyDescent="0.2">
      <c r="A17" s="82"/>
      <c r="B17" s="82"/>
      <c r="C17" s="82"/>
      <c r="D17" s="82"/>
      <c r="E17" s="82"/>
      <c r="F17" s="83" t="s">
        <v>44</v>
      </c>
      <c r="G17" s="83"/>
      <c r="H17" s="83"/>
      <c r="I17" s="83"/>
      <c r="J17" s="83"/>
    </row>
    <row r="18" spans="1:10" ht="18" customHeight="1" x14ac:dyDescent="0.2">
      <c r="A18" s="82"/>
      <c r="B18" s="82"/>
      <c r="C18" s="82"/>
      <c r="D18" s="82"/>
      <c r="E18" s="82"/>
      <c r="F18" s="20" t="s">
        <v>29</v>
      </c>
      <c r="G18" s="69" t="s">
        <v>30</v>
      </c>
      <c r="H18" s="69"/>
      <c r="I18" s="69"/>
      <c r="J18" s="69"/>
    </row>
    <row r="19" spans="1:10" ht="79.5" customHeight="1" x14ac:dyDescent="0.2">
      <c r="A19" s="82"/>
      <c r="B19" s="82"/>
      <c r="C19" s="82"/>
      <c r="D19" s="82"/>
      <c r="E19" s="82"/>
      <c r="F19" s="17" t="str">
        <f>+E11</f>
        <v>JULIO</v>
      </c>
      <c r="G19" s="116" t="s">
        <v>87</v>
      </c>
      <c r="H19" s="116"/>
      <c r="I19" s="116"/>
      <c r="J19" s="116"/>
    </row>
    <row r="20" spans="1:10" ht="109.5" customHeight="1" x14ac:dyDescent="0.2">
      <c r="A20" s="82"/>
      <c r="B20" s="82"/>
      <c r="C20" s="82"/>
      <c r="D20" s="82"/>
      <c r="E20" s="82"/>
      <c r="F20" s="17" t="str">
        <f>+F11</f>
        <v>AGOSTO</v>
      </c>
      <c r="G20" s="116" t="s">
        <v>89</v>
      </c>
      <c r="H20" s="116"/>
      <c r="I20" s="116"/>
      <c r="J20" s="116"/>
    </row>
    <row r="21" spans="1:10" ht="107.25" customHeight="1" x14ac:dyDescent="0.2">
      <c r="A21" s="82"/>
      <c r="B21" s="82"/>
      <c r="C21" s="82"/>
      <c r="D21" s="82"/>
      <c r="E21" s="82"/>
      <c r="F21" s="17" t="str">
        <f>+G11</f>
        <v>SEPTIEMBRE</v>
      </c>
      <c r="G21" s="116" t="s">
        <v>102</v>
      </c>
      <c r="H21" s="116"/>
      <c r="I21" s="116"/>
      <c r="J21" s="116"/>
    </row>
    <row r="22" spans="1:10" ht="114" customHeight="1" x14ac:dyDescent="0.2">
      <c r="A22" s="82"/>
      <c r="B22" s="82"/>
      <c r="C22" s="82"/>
      <c r="D22" s="82"/>
      <c r="E22" s="82"/>
      <c r="F22" s="18" t="str">
        <f>+H11</f>
        <v>OCTUBRE</v>
      </c>
      <c r="G22" s="116" t="s">
        <v>106</v>
      </c>
      <c r="H22" s="116"/>
      <c r="I22" s="116"/>
      <c r="J22" s="116"/>
    </row>
    <row r="23" spans="1:10" ht="100.5" customHeight="1" x14ac:dyDescent="0.2">
      <c r="A23" s="82"/>
      <c r="B23" s="82"/>
      <c r="C23" s="82"/>
      <c r="D23" s="82"/>
      <c r="E23" s="82"/>
      <c r="F23" s="18" t="s">
        <v>35</v>
      </c>
      <c r="G23" s="117" t="s">
        <v>112</v>
      </c>
      <c r="H23" s="117"/>
      <c r="I23" s="117"/>
      <c r="J23" s="117"/>
    </row>
    <row r="24" spans="1:10" ht="92.25" customHeight="1" x14ac:dyDescent="0.2">
      <c r="A24" s="82"/>
      <c r="B24" s="82"/>
      <c r="C24" s="82"/>
      <c r="D24" s="82"/>
      <c r="E24" s="82"/>
      <c r="F24" s="18" t="str">
        <f>+J11</f>
        <v>DICIEMBRE</v>
      </c>
      <c r="G24" s="117" t="s">
        <v>121</v>
      </c>
      <c r="H24" s="117"/>
      <c r="I24" s="117"/>
      <c r="J24" s="117"/>
    </row>
  </sheetData>
  <sheetProtection algorithmName="SHA-512" hashValue="yc/t+FnfxAfhJfYpqyZTTt+9Z8uWw/fRHUc7xhYxxMjdPHdsc8BXoiDGMUcE+rO2nIomlZJ0aMxm+X9fg1O/iA==" saltValue="D4dXMCA6uDgRWnMfeBAidA==" spinCount="100000" sheet="1" objects="1" scenarios="1"/>
  <mergeCells count="36">
    <mergeCell ref="G24:J24"/>
    <mergeCell ref="A16:E16"/>
    <mergeCell ref="F16:J16"/>
    <mergeCell ref="A17:E24"/>
    <mergeCell ref="F17:J17"/>
    <mergeCell ref="G18:J18"/>
    <mergeCell ref="G19:J19"/>
    <mergeCell ref="G20:J20"/>
    <mergeCell ref="G21:J21"/>
    <mergeCell ref="G22:J22"/>
    <mergeCell ref="G23:J23"/>
    <mergeCell ref="A15:I15"/>
    <mergeCell ref="A8:D9"/>
    <mergeCell ref="E8:E9"/>
    <mergeCell ref="F8:F9"/>
    <mergeCell ref="G8:H8"/>
    <mergeCell ref="I8:J8"/>
    <mergeCell ref="G9:H9"/>
    <mergeCell ref="I9:J9"/>
    <mergeCell ref="A10:J10"/>
    <mergeCell ref="A11:D11"/>
    <mergeCell ref="A12:D12"/>
    <mergeCell ref="A13:D13"/>
    <mergeCell ref="A14:D14"/>
    <mergeCell ref="A5:C5"/>
    <mergeCell ref="A6:J6"/>
    <mergeCell ref="A7:D7"/>
    <mergeCell ref="G7:H7"/>
    <mergeCell ref="I7:J7"/>
    <mergeCell ref="D5:G5"/>
    <mergeCell ref="A4:J4"/>
    <mergeCell ref="A1:C3"/>
    <mergeCell ref="D1:H3"/>
    <mergeCell ref="I1:J1"/>
    <mergeCell ref="I2:J2"/>
    <mergeCell ref="I3:J3"/>
  </mergeCells>
  <printOptions horizontalCentered="1"/>
  <pageMargins left="0.31496062992125984" right="0.31496062992125984" top="0.39370078740157483" bottom="0.31496062992125984" header="0.31496062992125984" footer="0.31496062992125984"/>
  <pageSetup scale="7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J25"/>
  <sheetViews>
    <sheetView topLeftCell="A22" zoomScale="90" zoomScaleNormal="90" zoomScalePageLayoutView="90" workbookViewId="0">
      <selection activeCell="G25" sqref="G25:J25"/>
    </sheetView>
  </sheetViews>
  <sheetFormatPr baseColWidth="10" defaultRowHeight="12.75" x14ac:dyDescent="0.2"/>
  <cols>
    <col min="1" max="1" width="11.85546875" customWidth="1"/>
    <col min="2" max="2" width="10.28515625" customWidth="1"/>
    <col min="3" max="3" width="9.7109375" customWidth="1"/>
    <col min="4" max="4" width="15.140625" customWidth="1"/>
    <col min="5" max="6" width="20.42578125" customWidth="1"/>
    <col min="7" max="7" width="17.85546875" customWidth="1"/>
    <col min="8" max="8" width="18.28515625" customWidth="1"/>
    <col min="9" max="9" width="20.42578125" customWidth="1"/>
    <col min="10" max="10" width="21" customWidth="1"/>
  </cols>
  <sheetData>
    <row r="1" spans="1:10" ht="21" customHeight="1" x14ac:dyDescent="0.2">
      <c r="A1" s="60"/>
      <c r="B1" s="61"/>
      <c r="C1" s="61"/>
      <c r="D1" s="118" t="s">
        <v>0</v>
      </c>
      <c r="E1" s="119"/>
      <c r="F1" s="119"/>
      <c r="G1" s="119"/>
      <c r="H1" s="119"/>
      <c r="I1" s="63" t="s">
        <v>1</v>
      </c>
      <c r="J1" s="102"/>
    </row>
    <row r="2" spans="1:10" ht="21" customHeight="1" x14ac:dyDescent="0.2">
      <c r="A2" s="60"/>
      <c r="B2" s="61"/>
      <c r="C2" s="61"/>
      <c r="D2" s="120"/>
      <c r="E2" s="97"/>
      <c r="F2" s="97"/>
      <c r="G2" s="97"/>
      <c r="H2" s="97"/>
      <c r="I2" s="65" t="s">
        <v>2</v>
      </c>
      <c r="J2" s="103"/>
    </row>
    <row r="3" spans="1:10" ht="21" customHeight="1" x14ac:dyDescent="0.2">
      <c r="A3" s="60"/>
      <c r="B3" s="61"/>
      <c r="C3" s="61"/>
      <c r="D3" s="121"/>
      <c r="E3" s="122"/>
      <c r="F3" s="122"/>
      <c r="G3" s="122"/>
      <c r="H3" s="122"/>
      <c r="I3" s="63" t="s">
        <v>130</v>
      </c>
      <c r="J3" s="102"/>
    </row>
    <row r="4" spans="1:10" ht="9" customHeight="1" x14ac:dyDescent="0.25">
      <c r="A4" s="104"/>
      <c r="B4" s="104"/>
      <c r="C4" s="104"/>
      <c r="D4" s="104"/>
      <c r="E4" s="104"/>
      <c r="F4" s="104"/>
      <c r="G4" s="104"/>
      <c r="H4" s="104"/>
      <c r="I4" s="104"/>
      <c r="J4" s="104"/>
    </row>
    <row r="5" spans="1:10" ht="18.75" customHeight="1" x14ac:dyDescent="0.2">
      <c r="A5" s="59" t="s">
        <v>3</v>
      </c>
      <c r="B5" s="59"/>
      <c r="C5" s="59"/>
      <c r="D5" s="67" t="s">
        <v>131</v>
      </c>
      <c r="E5" s="67"/>
      <c r="F5" s="67"/>
      <c r="G5" s="67"/>
      <c r="H5" s="3"/>
      <c r="I5" s="4"/>
      <c r="J5" s="4"/>
    </row>
    <row r="6" spans="1:10" ht="6.75" customHeight="1" x14ac:dyDescent="0.25">
      <c r="A6" s="107"/>
      <c r="B6" s="104"/>
      <c r="C6" s="104"/>
      <c r="D6" s="104"/>
      <c r="E6" s="104"/>
      <c r="F6" s="104"/>
      <c r="G6" s="104"/>
      <c r="H6" s="104"/>
      <c r="I6" s="104"/>
      <c r="J6" s="104"/>
    </row>
    <row r="7" spans="1:10" ht="21" customHeight="1" x14ac:dyDescent="0.2">
      <c r="A7" s="69" t="s">
        <v>4</v>
      </c>
      <c r="B7" s="69"/>
      <c r="C7" s="69"/>
      <c r="D7" s="69"/>
      <c r="E7" s="20" t="s">
        <v>5</v>
      </c>
      <c r="F7" s="124" t="s">
        <v>6</v>
      </c>
      <c r="G7" s="125"/>
      <c r="H7" s="39" t="s">
        <v>7</v>
      </c>
      <c r="I7" s="70" t="s">
        <v>8</v>
      </c>
      <c r="J7" s="70"/>
    </row>
    <row r="8" spans="1:10" ht="23.1" customHeight="1" x14ac:dyDescent="0.2">
      <c r="A8" s="111" t="s">
        <v>43</v>
      </c>
      <c r="B8" s="112"/>
      <c r="C8" s="112"/>
      <c r="D8" s="112"/>
      <c r="E8" s="73" t="s">
        <v>38</v>
      </c>
      <c r="F8" s="35" t="s">
        <v>58</v>
      </c>
      <c r="G8" s="36" t="s">
        <v>57</v>
      </c>
      <c r="H8" s="126" t="s">
        <v>12</v>
      </c>
      <c r="I8" s="128" t="s">
        <v>13</v>
      </c>
      <c r="J8" s="129"/>
    </row>
    <row r="9" spans="1:10" ht="23.1" customHeight="1" x14ac:dyDescent="0.2">
      <c r="A9" s="111"/>
      <c r="B9" s="112"/>
      <c r="C9" s="112"/>
      <c r="D9" s="112"/>
      <c r="E9" s="73"/>
      <c r="F9" s="33" t="s">
        <v>59</v>
      </c>
      <c r="G9" s="34" t="s">
        <v>63</v>
      </c>
      <c r="H9" s="127"/>
      <c r="I9" s="130"/>
      <c r="J9" s="131"/>
    </row>
    <row r="10" spans="1:10" ht="23.25" customHeight="1" x14ac:dyDescent="0.2">
      <c r="A10" s="112"/>
      <c r="B10" s="112"/>
      <c r="C10" s="112"/>
      <c r="D10" s="112"/>
      <c r="E10" s="73"/>
      <c r="F10" s="33" t="s">
        <v>73</v>
      </c>
      <c r="G10" s="34" t="s">
        <v>46</v>
      </c>
      <c r="H10" s="41" t="s">
        <v>14</v>
      </c>
      <c r="I10" s="75" t="s">
        <v>133</v>
      </c>
      <c r="J10" s="75"/>
    </row>
    <row r="11" spans="1:10" ht="18" customHeight="1" x14ac:dyDescent="0.2">
      <c r="A11" s="69" t="s">
        <v>15</v>
      </c>
      <c r="B11" s="69"/>
      <c r="C11" s="69"/>
      <c r="D11" s="69"/>
      <c r="E11" s="69"/>
      <c r="F11" s="69"/>
      <c r="G11" s="69"/>
      <c r="H11" s="69"/>
      <c r="I11" s="69"/>
      <c r="J11" s="69"/>
    </row>
    <row r="12" spans="1:10" ht="18" customHeight="1" x14ac:dyDescent="0.2">
      <c r="A12" s="76" t="s">
        <v>16</v>
      </c>
      <c r="B12" s="76"/>
      <c r="C12" s="76"/>
      <c r="D12" s="76"/>
      <c r="E12" s="21" t="s">
        <v>17</v>
      </c>
      <c r="F12" s="21" t="s">
        <v>18</v>
      </c>
      <c r="G12" s="21" t="s">
        <v>19</v>
      </c>
      <c r="H12" s="21" t="s">
        <v>20</v>
      </c>
      <c r="I12" s="21" t="s">
        <v>21</v>
      </c>
      <c r="J12" s="21" t="s">
        <v>22</v>
      </c>
    </row>
    <row r="13" spans="1:10" ht="23.1" customHeight="1" x14ac:dyDescent="0.2">
      <c r="A13" s="77" t="s">
        <v>47</v>
      </c>
      <c r="B13" s="77"/>
      <c r="C13" s="77"/>
      <c r="D13" s="77"/>
      <c r="E13" s="14">
        <v>101</v>
      </c>
      <c r="F13" s="14">
        <v>101</v>
      </c>
      <c r="G13" s="14">
        <v>101</v>
      </c>
      <c r="H13" s="14">
        <v>101</v>
      </c>
      <c r="I13" s="14">
        <v>101</v>
      </c>
      <c r="J13" s="14">
        <v>101</v>
      </c>
    </row>
    <row r="14" spans="1:10" ht="23.1" customHeight="1" x14ac:dyDescent="0.2">
      <c r="A14" s="77" t="s">
        <v>48</v>
      </c>
      <c r="B14" s="77"/>
      <c r="C14" s="77"/>
      <c r="D14" s="77"/>
      <c r="E14" s="15">
        <v>91</v>
      </c>
      <c r="F14" s="15">
        <v>91</v>
      </c>
      <c r="G14" s="15">
        <v>90</v>
      </c>
      <c r="H14" s="15">
        <v>86</v>
      </c>
      <c r="I14" s="15">
        <v>82</v>
      </c>
      <c r="J14" s="15">
        <v>86</v>
      </c>
    </row>
    <row r="15" spans="1:10" ht="23.1" customHeight="1" x14ac:dyDescent="0.2">
      <c r="A15" s="123" t="s">
        <v>24</v>
      </c>
      <c r="B15" s="123"/>
      <c r="C15" s="123"/>
      <c r="D15" s="123"/>
      <c r="E15" s="19">
        <f>E14/E13</f>
        <v>0.90099009900990101</v>
      </c>
      <c r="F15" s="19">
        <f t="shared" ref="F15:J15" si="0">F14/F13</f>
        <v>0.90099009900990101</v>
      </c>
      <c r="G15" s="19">
        <f t="shared" si="0"/>
        <v>0.8910891089108911</v>
      </c>
      <c r="H15" s="19">
        <f t="shared" si="0"/>
        <v>0.85148514851485146</v>
      </c>
      <c r="I15" s="19">
        <f t="shared" si="0"/>
        <v>0.81188118811881194</v>
      </c>
      <c r="J15" s="19">
        <f t="shared" si="0"/>
        <v>0.85148514851485146</v>
      </c>
    </row>
    <row r="16" spans="1:10" ht="18.75" customHeight="1" x14ac:dyDescent="0.2">
      <c r="A16" s="68" t="s">
        <v>71</v>
      </c>
      <c r="B16" s="68"/>
      <c r="C16" s="68"/>
      <c r="D16" s="68"/>
      <c r="E16" s="68"/>
      <c r="F16" s="68"/>
      <c r="G16" s="68"/>
      <c r="H16" s="68"/>
      <c r="I16" s="68"/>
      <c r="J16" s="10">
        <f>AVERAGE(E15:J15)</f>
        <v>0.86798679867986805</v>
      </c>
    </row>
    <row r="17" spans="1:10" ht="18" customHeight="1" x14ac:dyDescent="0.25">
      <c r="A17" s="80" t="s">
        <v>26</v>
      </c>
      <c r="B17" s="80"/>
      <c r="C17" s="80"/>
      <c r="D17" s="80"/>
      <c r="E17" s="80"/>
      <c r="F17" s="30"/>
      <c r="G17" s="69" t="s">
        <v>27</v>
      </c>
      <c r="H17" s="69"/>
      <c r="I17" s="115"/>
      <c r="J17" s="115"/>
    </row>
    <row r="18" spans="1:10" ht="23.1" customHeight="1" x14ac:dyDescent="0.25">
      <c r="A18" s="82"/>
      <c r="B18" s="82"/>
      <c r="C18" s="82"/>
      <c r="D18" s="82"/>
      <c r="E18" s="82"/>
      <c r="F18" s="31"/>
      <c r="G18" s="83" t="s">
        <v>44</v>
      </c>
      <c r="H18" s="83"/>
      <c r="I18" s="83"/>
      <c r="J18" s="83"/>
    </row>
    <row r="19" spans="1:10" ht="18" customHeight="1" x14ac:dyDescent="0.2">
      <c r="A19" s="82"/>
      <c r="B19" s="82"/>
      <c r="C19" s="82"/>
      <c r="D19" s="82"/>
      <c r="E19" s="82"/>
      <c r="F19" s="39" t="s">
        <v>29</v>
      </c>
      <c r="G19" s="124" t="s">
        <v>30</v>
      </c>
      <c r="H19" s="135"/>
      <c r="I19" s="135"/>
      <c r="J19" s="125"/>
    </row>
    <row r="20" spans="1:10" ht="54" customHeight="1" x14ac:dyDescent="0.2">
      <c r="A20" s="82"/>
      <c r="B20" s="82"/>
      <c r="C20" s="82"/>
      <c r="D20" s="82"/>
      <c r="E20" s="82"/>
      <c r="F20" s="47" t="s">
        <v>17</v>
      </c>
      <c r="G20" s="132"/>
      <c r="H20" s="133"/>
      <c r="I20" s="133"/>
      <c r="J20" s="134"/>
    </row>
    <row r="21" spans="1:10" ht="47.25" customHeight="1" x14ac:dyDescent="0.2">
      <c r="A21" s="82"/>
      <c r="B21" s="82"/>
      <c r="C21" s="82"/>
      <c r="D21" s="82"/>
      <c r="E21" s="82"/>
      <c r="F21" s="17" t="s">
        <v>18</v>
      </c>
      <c r="G21" s="132"/>
      <c r="H21" s="133"/>
      <c r="I21" s="133"/>
      <c r="J21" s="134"/>
    </row>
    <row r="22" spans="1:10" ht="43.5" customHeight="1" x14ac:dyDescent="0.2">
      <c r="A22" s="82"/>
      <c r="B22" s="82"/>
      <c r="C22" s="82"/>
      <c r="D22" s="82"/>
      <c r="E22" s="82"/>
      <c r="F22" s="17" t="s">
        <v>19</v>
      </c>
      <c r="G22" s="132"/>
      <c r="H22" s="133"/>
      <c r="I22" s="133"/>
      <c r="J22" s="134"/>
    </row>
    <row r="23" spans="1:10" ht="44.25" customHeight="1" x14ac:dyDescent="0.2">
      <c r="A23" s="82"/>
      <c r="B23" s="82"/>
      <c r="C23" s="82"/>
      <c r="D23" s="82"/>
      <c r="E23" s="82"/>
      <c r="F23" s="17" t="s">
        <v>20</v>
      </c>
      <c r="G23" s="132"/>
      <c r="H23" s="133"/>
      <c r="I23" s="133"/>
      <c r="J23" s="134"/>
    </row>
    <row r="24" spans="1:10" ht="45.75" customHeight="1" x14ac:dyDescent="0.2">
      <c r="A24" s="82"/>
      <c r="B24" s="82"/>
      <c r="C24" s="82"/>
      <c r="D24" s="82"/>
      <c r="E24" s="82"/>
      <c r="F24" s="17" t="s">
        <v>21</v>
      </c>
      <c r="G24" s="132"/>
      <c r="H24" s="133"/>
      <c r="I24" s="133"/>
      <c r="J24" s="134"/>
    </row>
    <row r="25" spans="1:10" ht="91.5" customHeight="1" x14ac:dyDescent="0.2">
      <c r="A25" s="82"/>
      <c r="B25" s="82"/>
      <c r="C25" s="82"/>
      <c r="D25" s="82"/>
      <c r="E25" s="82"/>
      <c r="F25" s="18" t="s">
        <v>22</v>
      </c>
      <c r="G25" s="136" t="s">
        <v>134</v>
      </c>
      <c r="H25" s="137"/>
      <c r="I25" s="137"/>
      <c r="J25" s="138"/>
    </row>
  </sheetData>
  <sheetProtection algorithmName="SHA-512" hashValue="J04Y38tC8JgTJq+M5L8Kq4Ev/c3RevqkUKIdXQIdZnPSeKoW6rRUrHAWSqazGt/IOxwHh33sm7ThSz0Bmxj7pg==" saltValue="FaJjtSNLtfDkpyCih9FuFQ==" spinCount="100000" sheet="1" objects="1" scenarios="1"/>
  <mergeCells count="34">
    <mergeCell ref="G23:J23"/>
    <mergeCell ref="G22:J22"/>
    <mergeCell ref="G21:J21"/>
    <mergeCell ref="A17:E17"/>
    <mergeCell ref="G17:J17"/>
    <mergeCell ref="A18:E25"/>
    <mergeCell ref="G18:J18"/>
    <mergeCell ref="G19:J19"/>
    <mergeCell ref="G20:J20"/>
    <mergeCell ref="G25:J25"/>
    <mergeCell ref="G24:J24"/>
    <mergeCell ref="A16:I16"/>
    <mergeCell ref="A8:D10"/>
    <mergeCell ref="E8:E10"/>
    <mergeCell ref="I10:J10"/>
    <mergeCell ref="A11:J11"/>
    <mergeCell ref="A12:D12"/>
    <mergeCell ref="A13:D13"/>
    <mergeCell ref="A14:D14"/>
    <mergeCell ref="A15:D15"/>
    <mergeCell ref="H8:H9"/>
    <mergeCell ref="I8:J9"/>
    <mergeCell ref="A5:C5"/>
    <mergeCell ref="D5:G5"/>
    <mergeCell ref="A6:J6"/>
    <mergeCell ref="A7:D7"/>
    <mergeCell ref="I7:J7"/>
    <mergeCell ref="F7:G7"/>
    <mergeCell ref="A4:J4"/>
    <mergeCell ref="A1:C3"/>
    <mergeCell ref="D1:H3"/>
    <mergeCell ref="I1:J1"/>
    <mergeCell ref="I2:J2"/>
    <mergeCell ref="I3:J3"/>
  </mergeCells>
  <printOptions horizontalCentered="1"/>
  <pageMargins left="0.31496062992125984" right="0.31496062992125984" top="0.39370078740157483" bottom="0.31496062992125984" header="0.31496062992125984" footer="0.31496062992125984"/>
  <pageSetup scale="73" orientation="landscape"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5"/>
  <sheetViews>
    <sheetView topLeftCell="A13" zoomScale="90" zoomScaleNormal="90" zoomScalePageLayoutView="90" workbookViewId="0">
      <selection activeCell="G21" sqref="G21:J21"/>
    </sheetView>
  </sheetViews>
  <sheetFormatPr baseColWidth="10" defaultRowHeight="12.75" x14ac:dyDescent="0.2"/>
  <cols>
    <col min="1" max="1" width="11.85546875" customWidth="1"/>
    <col min="2" max="2" width="10.28515625" customWidth="1"/>
    <col min="3" max="3" width="9.7109375" customWidth="1"/>
    <col min="4" max="4" width="15.140625" customWidth="1"/>
    <col min="5" max="6" width="20.42578125" customWidth="1"/>
    <col min="7" max="7" width="17.85546875" customWidth="1"/>
    <col min="8" max="8" width="18.28515625" customWidth="1"/>
    <col min="9" max="9" width="20.42578125" customWidth="1"/>
    <col min="10" max="10" width="21" customWidth="1"/>
  </cols>
  <sheetData>
    <row r="1" spans="1:10" ht="21" customHeight="1" x14ac:dyDescent="0.2">
      <c r="A1" s="60"/>
      <c r="B1" s="61"/>
      <c r="C1" s="61"/>
      <c r="D1" s="118" t="s">
        <v>0</v>
      </c>
      <c r="E1" s="119"/>
      <c r="F1" s="119"/>
      <c r="G1" s="119"/>
      <c r="H1" s="119"/>
      <c r="I1" s="63" t="s">
        <v>1</v>
      </c>
      <c r="J1" s="102"/>
    </row>
    <row r="2" spans="1:10" ht="21" customHeight="1" x14ac:dyDescent="0.2">
      <c r="A2" s="60"/>
      <c r="B2" s="61"/>
      <c r="C2" s="61"/>
      <c r="D2" s="120"/>
      <c r="E2" s="97"/>
      <c r="F2" s="97"/>
      <c r="G2" s="97"/>
      <c r="H2" s="97"/>
      <c r="I2" s="65" t="s">
        <v>2</v>
      </c>
      <c r="J2" s="103"/>
    </row>
    <row r="3" spans="1:10" ht="21" customHeight="1" x14ac:dyDescent="0.2">
      <c r="A3" s="60"/>
      <c r="B3" s="61"/>
      <c r="C3" s="61"/>
      <c r="D3" s="121"/>
      <c r="E3" s="122"/>
      <c r="F3" s="122"/>
      <c r="G3" s="122"/>
      <c r="H3" s="122"/>
      <c r="I3" s="63" t="s">
        <v>130</v>
      </c>
      <c r="J3" s="102"/>
    </row>
    <row r="4" spans="1:10" ht="9" customHeight="1" x14ac:dyDescent="0.25">
      <c r="A4" s="104"/>
      <c r="B4" s="104"/>
      <c r="C4" s="104"/>
      <c r="D4" s="104"/>
      <c r="E4" s="104"/>
      <c r="F4" s="104"/>
      <c r="G4" s="104"/>
      <c r="H4" s="104"/>
      <c r="I4" s="104"/>
      <c r="J4" s="104"/>
    </row>
    <row r="5" spans="1:10" ht="18.75" customHeight="1" x14ac:dyDescent="0.2">
      <c r="A5" s="59" t="s">
        <v>3</v>
      </c>
      <c r="B5" s="59"/>
      <c r="C5" s="59"/>
      <c r="D5" s="67" t="s">
        <v>131</v>
      </c>
      <c r="E5" s="67"/>
      <c r="F5" s="67"/>
      <c r="G5" s="67"/>
      <c r="H5" s="3"/>
      <c r="I5" s="4"/>
      <c r="J5" s="4"/>
    </row>
    <row r="6" spans="1:10" ht="6.75" customHeight="1" x14ac:dyDescent="0.25">
      <c r="A6" s="107"/>
      <c r="B6" s="104"/>
      <c r="C6" s="104"/>
      <c r="D6" s="104"/>
      <c r="E6" s="104"/>
      <c r="F6" s="104"/>
      <c r="G6" s="104"/>
      <c r="H6" s="104"/>
      <c r="I6" s="104"/>
      <c r="J6" s="104"/>
    </row>
    <row r="7" spans="1:10" ht="21" customHeight="1" x14ac:dyDescent="0.2">
      <c r="A7" s="69" t="s">
        <v>4</v>
      </c>
      <c r="B7" s="69"/>
      <c r="C7" s="69"/>
      <c r="D7" s="69"/>
      <c r="E7" s="39" t="s">
        <v>5</v>
      </c>
      <c r="F7" s="124" t="s">
        <v>6</v>
      </c>
      <c r="G7" s="125"/>
      <c r="H7" s="39" t="s">
        <v>7</v>
      </c>
      <c r="I7" s="70" t="s">
        <v>8</v>
      </c>
      <c r="J7" s="70"/>
    </row>
    <row r="8" spans="1:10" ht="23.1" customHeight="1" x14ac:dyDescent="0.2">
      <c r="A8" s="111" t="s">
        <v>43</v>
      </c>
      <c r="B8" s="112"/>
      <c r="C8" s="112"/>
      <c r="D8" s="112"/>
      <c r="E8" s="73" t="s">
        <v>38</v>
      </c>
      <c r="F8" s="35" t="s">
        <v>58</v>
      </c>
      <c r="G8" s="36" t="s">
        <v>57</v>
      </c>
      <c r="H8" s="126" t="s">
        <v>12</v>
      </c>
      <c r="I8" s="128" t="s">
        <v>13</v>
      </c>
      <c r="J8" s="129"/>
    </row>
    <row r="9" spans="1:10" ht="23.1" customHeight="1" x14ac:dyDescent="0.2">
      <c r="A9" s="111"/>
      <c r="B9" s="112"/>
      <c r="C9" s="112"/>
      <c r="D9" s="112"/>
      <c r="E9" s="73"/>
      <c r="F9" s="40" t="s">
        <v>59</v>
      </c>
      <c r="G9" s="42" t="s">
        <v>63</v>
      </c>
      <c r="H9" s="127"/>
      <c r="I9" s="130"/>
      <c r="J9" s="131"/>
    </row>
    <row r="10" spans="1:10" ht="23.25" customHeight="1" x14ac:dyDescent="0.2">
      <c r="A10" s="112"/>
      <c r="B10" s="112"/>
      <c r="C10" s="112"/>
      <c r="D10" s="112"/>
      <c r="E10" s="73"/>
      <c r="F10" s="40" t="s">
        <v>73</v>
      </c>
      <c r="G10" s="42" t="s">
        <v>46</v>
      </c>
      <c r="H10" s="41" t="s">
        <v>14</v>
      </c>
      <c r="I10" s="75" t="s">
        <v>133</v>
      </c>
      <c r="J10" s="75"/>
    </row>
    <row r="11" spans="1:10" ht="18" customHeight="1" x14ac:dyDescent="0.2">
      <c r="A11" s="69" t="s">
        <v>15</v>
      </c>
      <c r="B11" s="69"/>
      <c r="C11" s="69"/>
      <c r="D11" s="69"/>
      <c r="E11" s="69"/>
      <c r="F11" s="69"/>
      <c r="G11" s="69"/>
      <c r="H11" s="69"/>
      <c r="I11" s="69"/>
      <c r="J11" s="69"/>
    </row>
    <row r="12" spans="1:10" ht="18" customHeight="1" x14ac:dyDescent="0.2">
      <c r="A12" s="76" t="s">
        <v>16</v>
      </c>
      <c r="B12" s="76"/>
      <c r="C12" s="76"/>
      <c r="D12" s="76"/>
      <c r="E12" s="21" t="s">
        <v>31</v>
      </c>
      <c r="F12" s="21" t="s">
        <v>32</v>
      </c>
      <c r="G12" s="21" t="s">
        <v>33</v>
      </c>
      <c r="H12" s="21" t="s">
        <v>34</v>
      </c>
      <c r="I12" s="21" t="s">
        <v>35</v>
      </c>
      <c r="J12" s="21" t="s">
        <v>36</v>
      </c>
    </row>
    <row r="13" spans="1:10" ht="23.1" customHeight="1" x14ac:dyDescent="0.2">
      <c r="A13" s="77" t="s">
        <v>47</v>
      </c>
      <c r="B13" s="77"/>
      <c r="C13" s="77"/>
      <c r="D13" s="77"/>
      <c r="E13" s="14">
        <v>101</v>
      </c>
      <c r="F13" s="14">
        <v>101</v>
      </c>
      <c r="G13" s="14">
        <v>94</v>
      </c>
      <c r="H13" s="14">
        <v>94</v>
      </c>
      <c r="I13" s="14">
        <v>94</v>
      </c>
      <c r="J13" s="14">
        <v>94</v>
      </c>
    </row>
    <row r="14" spans="1:10" ht="23.1" customHeight="1" x14ac:dyDescent="0.2">
      <c r="A14" s="77" t="s">
        <v>48</v>
      </c>
      <c r="B14" s="77"/>
      <c r="C14" s="77"/>
      <c r="D14" s="77"/>
      <c r="E14" s="15">
        <v>88</v>
      </c>
      <c r="F14" s="15">
        <v>91</v>
      </c>
      <c r="G14" s="56">
        <v>89</v>
      </c>
      <c r="H14" s="15">
        <v>90</v>
      </c>
      <c r="I14" s="15">
        <v>93</v>
      </c>
      <c r="J14" s="15">
        <v>87</v>
      </c>
    </row>
    <row r="15" spans="1:10" ht="23.1" customHeight="1" x14ac:dyDescent="0.2">
      <c r="A15" s="123" t="s">
        <v>24</v>
      </c>
      <c r="B15" s="123"/>
      <c r="C15" s="123"/>
      <c r="D15" s="123"/>
      <c r="E15" s="55">
        <f>E14/E13</f>
        <v>0.87128712871287128</v>
      </c>
      <c r="F15" s="55">
        <f t="shared" ref="F15:J15" si="0">F14/F13</f>
        <v>0.90099009900990101</v>
      </c>
      <c r="G15" s="55">
        <f t="shared" si="0"/>
        <v>0.94680851063829785</v>
      </c>
      <c r="H15" s="55">
        <f t="shared" si="0"/>
        <v>0.95744680851063835</v>
      </c>
      <c r="I15" s="55">
        <f t="shared" si="0"/>
        <v>0.98936170212765961</v>
      </c>
      <c r="J15" s="55">
        <f t="shared" si="0"/>
        <v>0.92553191489361697</v>
      </c>
    </row>
    <row r="16" spans="1:10" ht="18.75" customHeight="1" x14ac:dyDescent="0.2">
      <c r="A16" s="68" t="s">
        <v>125</v>
      </c>
      <c r="B16" s="68"/>
      <c r="C16" s="68"/>
      <c r="D16" s="68"/>
      <c r="E16" s="68"/>
      <c r="F16" s="68"/>
      <c r="G16" s="68"/>
      <c r="H16" s="68"/>
      <c r="I16" s="68"/>
      <c r="J16" s="10">
        <f>AVERAGE(E15:J15,PODA1!E15:J15)</f>
        <v>0.89994557966434963</v>
      </c>
    </row>
    <row r="17" spans="1:10" ht="18" customHeight="1" x14ac:dyDescent="0.25">
      <c r="A17" s="80" t="s">
        <v>26</v>
      </c>
      <c r="B17" s="80"/>
      <c r="C17" s="80"/>
      <c r="D17" s="80"/>
      <c r="E17" s="80"/>
      <c r="F17" s="37"/>
      <c r="G17" s="69" t="s">
        <v>27</v>
      </c>
      <c r="H17" s="69"/>
      <c r="I17" s="115"/>
      <c r="J17" s="115"/>
    </row>
    <row r="18" spans="1:10" ht="23.1" customHeight="1" x14ac:dyDescent="0.25">
      <c r="A18" s="82"/>
      <c r="B18" s="82"/>
      <c r="C18" s="82"/>
      <c r="D18" s="82"/>
      <c r="E18" s="82"/>
      <c r="F18" s="38"/>
      <c r="G18" s="83" t="s">
        <v>44</v>
      </c>
      <c r="H18" s="83"/>
      <c r="I18" s="83"/>
      <c r="J18" s="83"/>
    </row>
    <row r="19" spans="1:10" ht="18" customHeight="1" x14ac:dyDescent="0.2">
      <c r="A19" s="82"/>
      <c r="B19" s="82"/>
      <c r="C19" s="82"/>
      <c r="D19" s="82"/>
      <c r="E19" s="82"/>
      <c r="F19" s="39" t="s">
        <v>29</v>
      </c>
      <c r="G19" s="124" t="s">
        <v>30</v>
      </c>
      <c r="H19" s="135"/>
      <c r="I19" s="135"/>
      <c r="J19" s="125"/>
    </row>
    <row r="20" spans="1:10" ht="93.75" customHeight="1" x14ac:dyDescent="0.25">
      <c r="A20" s="82"/>
      <c r="B20" s="82"/>
      <c r="C20" s="82"/>
      <c r="D20" s="82"/>
      <c r="E20" s="82"/>
      <c r="F20" s="17" t="str">
        <f>+E12</f>
        <v>JULIO</v>
      </c>
      <c r="G20" s="139" t="s">
        <v>88</v>
      </c>
      <c r="H20" s="140"/>
      <c r="I20" s="140"/>
      <c r="J20" s="141"/>
    </row>
    <row r="21" spans="1:10" ht="105.75" customHeight="1" x14ac:dyDescent="0.25">
      <c r="A21" s="82"/>
      <c r="B21" s="82"/>
      <c r="C21" s="82"/>
      <c r="D21" s="82"/>
      <c r="E21" s="82"/>
      <c r="F21" s="17" t="str">
        <f>+F12</f>
        <v>AGOSTO</v>
      </c>
      <c r="G21" s="139" t="s">
        <v>90</v>
      </c>
      <c r="H21" s="140"/>
      <c r="I21" s="140"/>
      <c r="J21" s="141"/>
    </row>
    <row r="22" spans="1:10" ht="120.75" customHeight="1" x14ac:dyDescent="0.25">
      <c r="A22" s="82"/>
      <c r="B22" s="82"/>
      <c r="C22" s="82"/>
      <c r="D22" s="82"/>
      <c r="E22" s="82"/>
      <c r="F22" s="17" t="str">
        <f>+G12</f>
        <v>SEPTIEMBRE</v>
      </c>
      <c r="G22" s="139" t="s">
        <v>99</v>
      </c>
      <c r="H22" s="140"/>
      <c r="I22" s="140"/>
      <c r="J22" s="141"/>
    </row>
    <row r="23" spans="1:10" ht="105.75" customHeight="1" x14ac:dyDescent="0.25">
      <c r="A23" s="82"/>
      <c r="B23" s="82"/>
      <c r="C23" s="82"/>
      <c r="D23" s="82"/>
      <c r="E23" s="82"/>
      <c r="F23" s="18" t="str">
        <f>+H12</f>
        <v>OCTUBRE</v>
      </c>
      <c r="G23" s="142" t="s">
        <v>113</v>
      </c>
      <c r="H23" s="143"/>
      <c r="I23" s="143"/>
      <c r="J23" s="144"/>
    </row>
    <row r="24" spans="1:10" ht="132.75" customHeight="1" x14ac:dyDescent="0.25">
      <c r="A24" s="82"/>
      <c r="B24" s="82"/>
      <c r="C24" s="82"/>
      <c r="D24" s="82"/>
      <c r="E24" s="82"/>
      <c r="F24" s="18" t="s">
        <v>35</v>
      </c>
      <c r="G24" s="142" t="s">
        <v>114</v>
      </c>
      <c r="H24" s="143"/>
      <c r="I24" s="143"/>
      <c r="J24" s="144"/>
    </row>
    <row r="25" spans="1:10" ht="83.25" customHeight="1" x14ac:dyDescent="0.2">
      <c r="A25" s="82"/>
      <c r="B25" s="82"/>
      <c r="C25" s="82"/>
      <c r="D25" s="82"/>
      <c r="E25" s="82"/>
      <c r="F25" s="18" t="str">
        <f>+J12</f>
        <v>DICIEMBRE</v>
      </c>
      <c r="G25" s="136" t="s">
        <v>122</v>
      </c>
      <c r="H25" s="137"/>
      <c r="I25" s="137"/>
      <c r="J25" s="138"/>
    </row>
  </sheetData>
  <sheetProtection algorithmName="SHA-512" hashValue="wk2ePn2Zx9YePhEygoqgFwjo6y3xyy1LNBsUTDIZaU/+VyzSBTDfbGOBZM8vgC3Oy/w0j4pqHmZbyHEuHORiOA==" saltValue="ivtAL3jxNUzQa2w3h5Tiug==" spinCount="100000" sheet="1" objects="1" scenarios="1"/>
  <mergeCells count="34">
    <mergeCell ref="A18:E25"/>
    <mergeCell ref="G18:J18"/>
    <mergeCell ref="G19:J19"/>
    <mergeCell ref="G20:J20"/>
    <mergeCell ref="G21:J21"/>
    <mergeCell ref="G22:J22"/>
    <mergeCell ref="G23:J23"/>
    <mergeCell ref="G24:J24"/>
    <mergeCell ref="G25:J25"/>
    <mergeCell ref="A17:E17"/>
    <mergeCell ref="G17:J17"/>
    <mergeCell ref="A8:D10"/>
    <mergeCell ref="E8:E10"/>
    <mergeCell ref="H8:H9"/>
    <mergeCell ref="I8:J9"/>
    <mergeCell ref="I10:J10"/>
    <mergeCell ref="A11:J11"/>
    <mergeCell ref="A12:D12"/>
    <mergeCell ref="A13:D13"/>
    <mergeCell ref="A14:D14"/>
    <mergeCell ref="A15:D15"/>
    <mergeCell ref="A16:I16"/>
    <mergeCell ref="A5:C5"/>
    <mergeCell ref="D5:G5"/>
    <mergeCell ref="A6:J6"/>
    <mergeCell ref="A7:D7"/>
    <mergeCell ref="F7:G7"/>
    <mergeCell ref="I7:J7"/>
    <mergeCell ref="A4:J4"/>
    <mergeCell ref="A1:C3"/>
    <mergeCell ref="D1:H3"/>
    <mergeCell ref="I1:J1"/>
    <mergeCell ref="I2:J2"/>
    <mergeCell ref="I3:J3"/>
  </mergeCells>
  <printOptions horizontalCentered="1"/>
  <pageMargins left="0.31496062992125984" right="0.31496062992125984" top="0.39370078740157483" bottom="0.31496062992125984" header="0.31496062992125984" footer="0.31496062992125984"/>
  <pageSetup scale="73"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A22" zoomScale="90" zoomScaleNormal="90" zoomScalePageLayoutView="90" workbookViewId="0">
      <selection activeCell="I10" sqref="I10:J10"/>
    </sheetView>
  </sheetViews>
  <sheetFormatPr baseColWidth="10" defaultRowHeight="12.75" x14ac:dyDescent="0.2"/>
  <cols>
    <col min="1" max="1" width="11.85546875" customWidth="1"/>
    <col min="2" max="2" width="10.28515625" customWidth="1"/>
    <col min="3" max="3" width="9.7109375" customWidth="1"/>
    <col min="4" max="4" width="15.140625" customWidth="1"/>
    <col min="5" max="6" width="20.42578125" customWidth="1"/>
    <col min="7" max="7" width="17.85546875" customWidth="1"/>
    <col min="8" max="8" width="18.28515625" customWidth="1"/>
    <col min="9" max="9" width="20.42578125" customWidth="1"/>
    <col min="10" max="10" width="21" customWidth="1"/>
  </cols>
  <sheetData>
    <row r="1" spans="1:10" ht="21" customHeight="1" x14ac:dyDescent="0.2">
      <c r="A1" s="60"/>
      <c r="B1" s="61"/>
      <c r="C1" s="61"/>
      <c r="D1" s="118" t="s">
        <v>0</v>
      </c>
      <c r="E1" s="119"/>
      <c r="F1" s="119"/>
      <c r="G1" s="119"/>
      <c r="H1" s="119"/>
      <c r="I1" s="63" t="s">
        <v>1</v>
      </c>
      <c r="J1" s="102"/>
    </row>
    <row r="2" spans="1:10" ht="21" customHeight="1" x14ac:dyDescent="0.2">
      <c r="A2" s="60"/>
      <c r="B2" s="61"/>
      <c r="C2" s="61"/>
      <c r="D2" s="120"/>
      <c r="E2" s="97"/>
      <c r="F2" s="97"/>
      <c r="G2" s="97"/>
      <c r="H2" s="97"/>
      <c r="I2" s="65" t="s">
        <v>2</v>
      </c>
      <c r="J2" s="103"/>
    </row>
    <row r="3" spans="1:10" ht="21" customHeight="1" x14ac:dyDescent="0.2">
      <c r="A3" s="60"/>
      <c r="B3" s="61"/>
      <c r="C3" s="61"/>
      <c r="D3" s="121"/>
      <c r="E3" s="122"/>
      <c r="F3" s="122"/>
      <c r="G3" s="122"/>
      <c r="H3" s="122"/>
      <c r="I3" s="63" t="s">
        <v>130</v>
      </c>
      <c r="J3" s="102"/>
    </row>
    <row r="4" spans="1:10" ht="9" customHeight="1" x14ac:dyDescent="0.25">
      <c r="A4" s="104"/>
      <c r="B4" s="104"/>
      <c r="C4" s="104"/>
      <c r="D4" s="104"/>
      <c r="E4" s="104"/>
      <c r="F4" s="104"/>
      <c r="G4" s="104"/>
      <c r="H4" s="104"/>
      <c r="I4" s="104"/>
      <c r="J4" s="104"/>
    </row>
    <row r="5" spans="1:10" ht="18.75" customHeight="1" x14ac:dyDescent="0.2">
      <c r="A5" s="59" t="s">
        <v>3</v>
      </c>
      <c r="B5" s="59"/>
      <c r="C5" s="59"/>
      <c r="D5" s="67" t="s">
        <v>131</v>
      </c>
      <c r="E5" s="67"/>
      <c r="F5" s="67"/>
      <c r="G5" s="67"/>
      <c r="H5" s="3"/>
      <c r="I5" s="4"/>
      <c r="J5" s="4"/>
    </row>
    <row r="6" spans="1:10" ht="6.75" customHeight="1" x14ac:dyDescent="0.25">
      <c r="A6" s="107"/>
      <c r="B6" s="104"/>
      <c r="C6" s="104"/>
      <c r="D6" s="104"/>
      <c r="E6" s="104"/>
      <c r="F6" s="104"/>
      <c r="G6" s="104"/>
      <c r="H6" s="104"/>
      <c r="I6" s="104"/>
      <c r="J6" s="104"/>
    </row>
    <row r="7" spans="1:10" ht="21" customHeight="1" x14ac:dyDescent="0.2">
      <c r="A7" s="69" t="s">
        <v>4</v>
      </c>
      <c r="B7" s="69"/>
      <c r="C7" s="69"/>
      <c r="D7" s="69"/>
      <c r="E7" s="39" t="s">
        <v>5</v>
      </c>
      <c r="F7" s="124" t="s">
        <v>6</v>
      </c>
      <c r="G7" s="125"/>
      <c r="H7" s="39" t="s">
        <v>7</v>
      </c>
      <c r="I7" s="70" t="s">
        <v>8</v>
      </c>
      <c r="J7" s="70"/>
    </row>
    <row r="8" spans="1:10" ht="23.1" customHeight="1" x14ac:dyDescent="0.2">
      <c r="A8" s="111" t="s">
        <v>43</v>
      </c>
      <c r="B8" s="112"/>
      <c r="C8" s="112"/>
      <c r="D8" s="112"/>
      <c r="E8" s="73" t="s">
        <v>38</v>
      </c>
      <c r="F8" s="35" t="s">
        <v>58</v>
      </c>
      <c r="G8" s="36" t="s">
        <v>57</v>
      </c>
      <c r="H8" s="126" t="s">
        <v>12</v>
      </c>
      <c r="I8" s="128" t="s">
        <v>13</v>
      </c>
      <c r="J8" s="129"/>
    </row>
    <row r="9" spans="1:10" ht="23.1" customHeight="1" x14ac:dyDescent="0.2">
      <c r="A9" s="111"/>
      <c r="B9" s="112"/>
      <c r="C9" s="112"/>
      <c r="D9" s="112"/>
      <c r="E9" s="73"/>
      <c r="F9" s="40" t="s">
        <v>62</v>
      </c>
      <c r="G9" s="42" t="s">
        <v>64</v>
      </c>
      <c r="H9" s="127"/>
      <c r="I9" s="130"/>
      <c r="J9" s="131"/>
    </row>
    <row r="10" spans="1:10" ht="23.25" customHeight="1" x14ac:dyDescent="0.2">
      <c r="A10" s="112"/>
      <c r="B10" s="112"/>
      <c r="C10" s="112"/>
      <c r="D10" s="112"/>
      <c r="E10" s="73"/>
      <c r="F10" s="40" t="s">
        <v>73</v>
      </c>
      <c r="G10" s="42" t="s">
        <v>46</v>
      </c>
      <c r="H10" s="41" t="s">
        <v>14</v>
      </c>
      <c r="I10" s="75" t="s">
        <v>133</v>
      </c>
      <c r="J10" s="75"/>
    </row>
    <row r="11" spans="1:10" ht="18" customHeight="1" x14ac:dyDescent="0.2">
      <c r="A11" s="69" t="s">
        <v>15</v>
      </c>
      <c r="B11" s="69"/>
      <c r="C11" s="69"/>
      <c r="D11" s="69"/>
      <c r="E11" s="69"/>
      <c r="F11" s="69"/>
      <c r="G11" s="69"/>
      <c r="H11" s="69"/>
      <c r="I11" s="69"/>
      <c r="J11" s="69"/>
    </row>
    <row r="12" spans="1:10" ht="18" customHeight="1" x14ac:dyDescent="0.2">
      <c r="A12" s="76" t="s">
        <v>16</v>
      </c>
      <c r="B12" s="76"/>
      <c r="C12" s="76"/>
      <c r="D12" s="76"/>
      <c r="E12" s="21" t="s">
        <v>17</v>
      </c>
      <c r="F12" s="21" t="s">
        <v>18</v>
      </c>
      <c r="G12" s="21" t="s">
        <v>19</v>
      </c>
      <c r="H12" s="21" t="s">
        <v>20</v>
      </c>
      <c r="I12" s="21" t="s">
        <v>21</v>
      </c>
      <c r="J12" s="21" t="s">
        <v>22</v>
      </c>
    </row>
    <row r="13" spans="1:10" ht="23.1" customHeight="1" x14ac:dyDescent="0.2">
      <c r="A13" s="77" t="s">
        <v>47</v>
      </c>
      <c r="B13" s="77"/>
      <c r="C13" s="77"/>
      <c r="D13" s="77"/>
      <c r="E13" s="48"/>
      <c r="F13" s="48"/>
      <c r="G13" s="48"/>
      <c r="H13" s="48"/>
      <c r="I13" s="48"/>
      <c r="J13" s="48"/>
    </row>
    <row r="14" spans="1:10" ht="23.1" customHeight="1" x14ac:dyDescent="0.2">
      <c r="A14" s="77" t="s">
        <v>48</v>
      </c>
      <c r="B14" s="77"/>
      <c r="C14" s="77"/>
      <c r="D14" s="77"/>
      <c r="E14" s="15"/>
      <c r="F14" s="15"/>
      <c r="G14" s="15"/>
      <c r="H14" s="15"/>
      <c r="I14" s="15"/>
      <c r="J14" s="15"/>
    </row>
    <row r="15" spans="1:10" ht="23.1" customHeight="1" x14ac:dyDescent="0.2">
      <c r="A15" s="123" t="s">
        <v>24</v>
      </c>
      <c r="B15" s="123"/>
      <c r="C15" s="123"/>
      <c r="D15" s="123"/>
      <c r="E15" s="19" t="e">
        <f>E14/E13</f>
        <v>#DIV/0!</v>
      </c>
      <c r="F15" s="19" t="e">
        <f t="shared" ref="F15:J15" si="0">F14/F13</f>
        <v>#DIV/0!</v>
      </c>
      <c r="G15" s="19" t="e">
        <f t="shared" si="0"/>
        <v>#DIV/0!</v>
      </c>
      <c r="H15" s="19" t="e">
        <f t="shared" si="0"/>
        <v>#DIV/0!</v>
      </c>
      <c r="I15" s="19" t="e">
        <f t="shared" si="0"/>
        <v>#DIV/0!</v>
      </c>
      <c r="J15" s="19" t="e">
        <f t="shared" si="0"/>
        <v>#DIV/0!</v>
      </c>
    </row>
    <row r="16" spans="1:10" ht="18.75" customHeight="1" x14ac:dyDescent="0.2">
      <c r="A16" s="68" t="s">
        <v>71</v>
      </c>
      <c r="B16" s="68"/>
      <c r="C16" s="68"/>
      <c r="D16" s="68"/>
      <c r="E16" s="68"/>
      <c r="F16" s="68"/>
      <c r="G16" s="68"/>
      <c r="H16" s="68"/>
      <c r="I16" s="68"/>
      <c r="J16" s="10" t="e">
        <f>AVERAGE(E15:J15)</f>
        <v>#DIV/0!</v>
      </c>
    </row>
    <row r="17" spans="1:10" ht="18" customHeight="1" x14ac:dyDescent="0.25">
      <c r="A17" s="80" t="s">
        <v>26</v>
      </c>
      <c r="B17" s="80"/>
      <c r="C17" s="80"/>
      <c r="D17" s="80"/>
      <c r="E17" s="80"/>
      <c r="F17" s="37"/>
      <c r="G17" s="69" t="s">
        <v>27</v>
      </c>
      <c r="H17" s="69"/>
      <c r="I17" s="115"/>
      <c r="J17" s="115"/>
    </row>
    <row r="18" spans="1:10" ht="23.1" customHeight="1" x14ac:dyDescent="0.25">
      <c r="A18" s="82"/>
      <c r="B18" s="82"/>
      <c r="C18" s="82"/>
      <c r="D18" s="82"/>
      <c r="E18" s="82"/>
      <c r="F18" s="38"/>
      <c r="G18" s="83" t="s">
        <v>44</v>
      </c>
      <c r="H18" s="83"/>
      <c r="I18" s="83"/>
      <c r="J18" s="83"/>
    </row>
    <row r="19" spans="1:10" ht="18" customHeight="1" x14ac:dyDescent="0.2">
      <c r="A19" s="82"/>
      <c r="B19" s="82"/>
      <c r="C19" s="82"/>
      <c r="D19" s="82"/>
      <c r="E19" s="82"/>
      <c r="F19" s="39" t="s">
        <v>29</v>
      </c>
      <c r="G19" s="124" t="s">
        <v>30</v>
      </c>
      <c r="H19" s="135"/>
      <c r="I19" s="135"/>
      <c r="J19" s="125"/>
    </row>
    <row r="20" spans="1:10" ht="79.5" customHeight="1" x14ac:dyDescent="0.2">
      <c r="A20" s="82"/>
      <c r="B20" s="82"/>
      <c r="C20" s="82"/>
      <c r="D20" s="82"/>
      <c r="E20" s="82"/>
      <c r="F20" s="47" t="s">
        <v>17</v>
      </c>
      <c r="G20" s="132"/>
      <c r="H20" s="133"/>
      <c r="I20" s="133"/>
      <c r="J20" s="134"/>
    </row>
    <row r="21" spans="1:10" ht="64.5" customHeight="1" x14ac:dyDescent="0.2">
      <c r="A21" s="82"/>
      <c r="B21" s="82"/>
      <c r="C21" s="82"/>
      <c r="D21" s="82"/>
      <c r="E21" s="82"/>
      <c r="F21" s="17" t="s">
        <v>18</v>
      </c>
      <c r="G21" s="132"/>
      <c r="H21" s="133"/>
      <c r="I21" s="133"/>
      <c r="J21" s="134"/>
    </row>
    <row r="22" spans="1:10" ht="49.5" customHeight="1" x14ac:dyDescent="0.2">
      <c r="A22" s="82"/>
      <c r="B22" s="82"/>
      <c r="C22" s="82"/>
      <c r="D22" s="82"/>
      <c r="E22" s="82"/>
      <c r="F22" s="17" t="s">
        <v>19</v>
      </c>
      <c r="G22" s="132"/>
      <c r="H22" s="133"/>
      <c r="I22" s="133"/>
      <c r="J22" s="134"/>
    </row>
    <row r="23" spans="1:10" ht="82.5" customHeight="1" x14ac:dyDescent="0.2">
      <c r="A23" s="82"/>
      <c r="B23" s="82"/>
      <c r="C23" s="82"/>
      <c r="D23" s="82"/>
      <c r="E23" s="82"/>
      <c r="F23" s="17" t="s">
        <v>20</v>
      </c>
      <c r="G23" s="132"/>
      <c r="H23" s="133"/>
      <c r="I23" s="133"/>
      <c r="J23" s="134"/>
    </row>
    <row r="24" spans="1:10" ht="80.25" customHeight="1" x14ac:dyDescent="0.2">
      <c r="A24" s="82"/>
      <c r="B24" s="82"/>
      <c r="C24" s="82"/>
      <c r="D24" s="82"/>
      <c r="E24" s="82"/>
      <c r="F24" s="17" t="s">
        <v>21</v>
      </c>
      <c r="G24" s="132"/>
      <c r="H24" s="133"/>
      <c r="I24" s="133"/>
      <c r="J24" s="134"/>
    </row>
    <row r="25" spans="1:10" ht="53.25" customHeight="1" x14ac:dyDescent="0.2">
      <c r="A25" s="82"/>
      <c r="B25" s="82"/>
      <c r="C25" s="82"/>
      <c r="D25" s="82"/>
      <c r="E25" s="82"/>
      <c r="F25" s="18" t="s">
        <v>22</v>
      </c>
      <c r="G25" s="145"/>
      <c r="H25" s="146"/>
      <c r="I25" s="146"/>
      <c r="J25" s="147"/>
    </row>
  </sheetData>
  <sheetProtection algorithmName="SHA-512" hashValue="7pdLydZh2CttX+lEc9en6Q/0m5AddhWWfDbWSq5HXMPlRWblvX1wL7zisGdQeCEBGWSEai2QA2NNk+Bdn+tZlw==" saltValue="My3sxudZWSUd+07ixu2FYg==" spinCount="100000" sheet="1" objects="1" scenarios="1"/>
  <mergeCells count="34">
    <mergeCell ref="A18:E25"/>
    <mergeCell ref="G18:J18"/>
    <mergeCell ref="G19:J19"/>
    <mergeCell ref="G20:J20"/>
    <mergeCell ref="G21:J21"/>
    <mergeCell ref="G22:J22"/>
    <mergeCell ref="G23:J23"/>
    <mergeCell ref="G24:J24"/>
    <mergeCell ref="G25:J25"/>
    <mergeCell ref="A17:E17"/>
    <mergeCell ref="G17:J17"/>
    <mergeCell ref="A8:D10"/>
    <mergeCell ref="E8:E10"/>
    <mergeCell ref="H8:H9"/>
    <mergeCell ref="I8:J9"/>
    <mergeCell ref="I10:J10"/>
    <mergeCell ref="A11:J11"/>
    <mergeCell ref="A12:D12"/>
    <mergeCell ref="A13:D13"/>
    <mergeCell ref="A14:D14"/>
    <mergeCell ref="A15:D15"/>
    <mergeCell ref="A16:I16"/>
    <mergeCell ref="A5:C5"/>
    <mergeCell ref="D5:G5"/>
    <mergeCell ref="A6:J6"/>
    <mergeCell ref="A7:D7"/>
    <mergeCell ref="F7:G7"/>
    <mergeCell ref="I7:J7"/>
    <mergeCell ref="A4:J4"/>
    <mergeCell ref="A1:C3"/>
    <mergeCell ref="D1:H3"/>
    <mergeCell ref="I1:J1"/>
    <mergeCell ref="I2:J2"/>
    <mergeCell ref="I3:J3"/>
  </mergeCells>
  <printOptions horizontalCentered="1"/>
  <pageMargins left="0.31496062992125984" right="0.31496062992125984" top="0.39370078740157483" bottom="0.31496062992125984" header="0.31496062992125984" footer="0.31496062992125984"/>
  <pageSetup scale="7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PRODUCCIÓN1</vt:lpstr>
      <vt:lpstr>PRODUCCIÓN2</vt:lpstr>
      <vt:lpstr>PERDIDAS1</vt:lpstr>
      <vt:lpstr>PERDIDAS2</vt:lpstr>
      <vt:lpstr>COSECHA1</vt:lpstr>
      <vt:lpstr>COSECHA2</vt:lpstr>
      <vt:lpstr>PODA1</vt:lpstr>
      <vt:lpstr>PODA2</vt:lpstr>
      <vt:lpstr>CENENF1</vt:lpstr>
      <vt:lpstr>CENENF2</vt:lpstr>
      <vt:lpstr>CENPC1</vt:lpstr>
      <vt:lpstr>CENPC2</vt:lpstr>
      <vt:lpstr>TRATPC1</vt:lpstr>
      <vt:lpstr>TRATPC2</vt:lpstr>
      <vt:lpstr>PRODUCCIÓN1!Área_de_impresión</vt:lpstr>
      <vt:lpstr>PRODUCCIÓN2!Área_de_impresión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PALMERAS CARARABO</dc:creator>
  <cp:lastModifiedBy>Jefferson Zapata Moreno</cp:lastModifiedBy>
  <cp:lastPrinted>2017-03-30T20:59:44Z</cp:lastPrinted>
  <dcterms:created xsi:type="dcterms:W3CDTF">2017-03-21T21:37:23Z</dcterms:created>
  <dcterms:modified xsi:type="dcterms:W3CDTF">2023-05-23T15:57:42Z</dcterms:modified>
</cp:coreProperties>
</file>