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mas\OneDrive\Desktop\proyecto de grado Tomas Reyes Holguin\anexos\"/>
    </mc:Choice>
  </mc:AlternateContent>
  <bookViews>
    <workbookView xWindow="0" yWindow="0" windowWidth="19200" windowHeight="6760"/>
  </bookViews>
  <sheets>
    <sheet name="Anexo 07 Estado de GyP" sheetId="2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2" l="1"/>
  <c r="D38" i="2"/>
  <c r="E35" i="2"/>
  <c r="E46" i="2" s="1"/>
  <c r="D23" i="2"/>
  <c r="D22" i="2"/>
  <c r="E19" i="2"/>
  <c r="E3" i="2" l="1"/>
  <c r="E4" i="2" s="1"/>
  <c r="D6" i="2"/>
  <c r="D7" i="2"/>
  <c r="E10" i="2"/>
  <c r="E20" i="2"/>
  <c r="E27" i="2"/>
  <c r="E29" i="2"/>
  <c r="E36" i="2"/>
  <c r="E43" i="2"/>
  <c r="E44" i="2" l="1"/>
  <c r="E45" i="2" s="1"/>
  <c r="E28" i="2"/>
  <c r="E30" i="2"/>
  <c r="E11" i="2"/>
  <c r="E47" i="2"/>
  <c r="E12" i="2"/>
  <c r="E13" i="2" l="1"/>
</calcChain>
</file>

<file path=xl/sharedStrings.xml><?xml version="1.0" encoding="utf-8"?>
<sst xmlns="http://schemas.openxmlformats.org/spreadsheetml/2006/main" count="39" uniqueCount="33">
  <si>
    <t xml:space="preserve">utilidad neta </t>
  </si>
  <si>
    <t>impuesto ica</t>
  </si>
  <si>
    <t>impuesto de renta</t>
  </si>
  <si>
    <t>utilidad</t>
  </si>
  <si>
    <t>mano de obra</t>
  </si>
  <si>
    <t xml:space="preserve">costos administrativos </t>
  </si>
  <si>
    <t xml:space="preserve">costos mantenimiento preventivo </t>
  </si>
  <si>
    <t>costos instalacion sistema solar</t>
  </si>
  <si>
    <t>costos transporte mutimodal internacional</t>
  </si>
  <si>
    <t xml:space="preserve">compra de mercancia </t>
  </si>
  <si>
    <t xml:space="preserve">utilidad bruta en ventas </t>
  </si>
  <si>
    <t>ventas kit solar fotovoltaico</t>
  </si>
  <si>
    <t>Estado de resultados al 31 de diciembre de 2023</t>
  </si>
  <si>
    <t>Solar up colombia S.A.S</t>
  </si>
  <si>
    <t xml:space="preserve">impuesto ica </t>
  </si>
  <si>
    <t xml:space="preserve">utilidad </t>
  </si>
  <si>
    <t>gastos mano de obra</t>
  </si>
  <si>
    <t>costos mantenimiento preventivo</t>
  </si>
  <si>
    <t>costos de transporte multimodal internacional</t>
  </si>
  <si>
    <t>ventas netas</t>
  </si>
  <si>
    <t>Estado de resultados al 31 de diciembre de 2022</t>
  </si>
  <si>
    <t>Estado de resultados al 31 de diciembre de 2021</t>
  </si>
  <si>
    <t>Solar up Colombia S.A.S</t>
  </si>
  <si>
    <t xml:space="preserve">Ventas netas </t>
  </si>
  <si>
    <t xml:space="preserve">Utilidad bruta en ventas </t>
  </si>
  <si>
    <t xml:space="preserve">Compra de mercancia </t>
  </si>
  <si>
    <t>Costos de transporte multimodal internacional</t>
  </si>
  <si>
    <t xml:space="preserve">Costos administrativos </t>
  </si>
  <si>
    <t xml:space="preserve">Costos de instalacion sistema solar </t>
  </si>
  <si>
    <t>Gastos mano de obra</t>
  </si>
  <si>
    <t xml:space="preserve">Utilidad </t>
  </si>
  <si>
    <t xml:space="preserve">Impuesto ica </t>
  </si>
  <si>
    <t xml:space="preserve">Utilidad neta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</si>
</sst>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44" fontId="2" fillId="0" borderId="4" xfId="0" applyNumberFormat="1" applyFont="1" applyBorder="1"/>
    <xf numFmtId="0" fontId="2" fillId="0" borderId="0" xfId="0" applyFont="1" applyBorder="1"/>
    <xf numFmtId="0" fontId="2" fillId="0" borderId="5" xfId="0" applyFont="1" applyBorder="1"/>
    <xf numFmtId="44" fontId="2" fillId="0" borderId="6" xfId="0" applyNumberFormat="1" applyFont="1" applyBorder="1"/>
    <xf numFmtId="44" fontId="2" fillId="0" borderId="0" xfId="0" applyNumberFormat="1" applyFont="1"/>
    <xf numFmtId="44" fontId="2" fillId="0" borderId="1" xfId="0" applyNumberFormat="1" applyFont="1" applyBorder="1"/>
    <xf numFmtId="42" fontId="2" fillId="0" borderId="2" xfId="1" applyNumberFormat="1" applyFont="1" applyBorder="1"/>
    <xf numFmtId="0" fontId="2" fillId="0" borderId="6" xfId="0" applyFont="1" applyBorder="1"/>
    <xf numFmtId="42" fontId="2" fillId="0" borderId="0" xfId="1" applyNumberFormat="1" applyFont="1" applyBorder="1"/>
    <xf numFmtId="42" fontId="2" fillId="0" borderId="0" xfId="0" applyNumberFormat="1" applyFont="1" applyBorder="1"/>
    <xf numFmtId="164" fontId="2" fillId="0" borderId="1" xfId="0" applyNumberFormat="1" applyFont="1" applyBorder="1"/>
    <xf numFmtId="0" fontId="2" fillId="0" borderId="5" xfId="0" applyFont="1" applyBorder="1" applyAlignment="1">
      <alignment vertical="center"/>
    </xf>
    <xf numFmtId="42" fontId="2" fillId="0" borderId="1" xfId="0" applyNumberFormat="1" applyFont="1" applyBorder="1"/>
    <xf numFmtId="0" fontId="2" fillId="0" borderId="0" xfId="0" applyFont="1" applyAlignment="1">
      <alignment vertical="center"/>
    </xf>
    <xf numFmtId="42" fontId="2" fillId="0" borderId="0" xfId="0" applyNumberFormat="1" applyFont="1"/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mas/OneDrive/Desktop/tesis/estudio%20financiero/ingreso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mas/OneDrive/Desktop/tesis/coste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cion"/>
      <sheetName val="2021"/>
      <sheetName val="2022"/>
      <sheetName val="2023"/>
    </sheetNames>
    <sheetDataSet>
      <sheetData sheetId="0">
        <row r="16">
          <cell r="B16">
            <v>72</v>
          </cell>
          <cell r="C16">
            <v>102</v>
          </cell>
          <cell r="D16">
            <v>132</v>
          </cell>
        </row>
      </sheetData>
      <sheetData sheetId="1">
        <row r="15">
          <cell r="D15">
            <v>678263472</v>
          </cell>
        </row>
      </sheetData>
      <sheetData sheetId="2">
        <row r="15">
          <cell r="H15">
            <v>1011299472</v>
          </cell>
        </row>
      </sheetData>
      <sheetData sheetId="3">
        <row r="15">
          <cell r="H15">
            <v>1349811178.5599999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7"/>
      <sheetName val="Hoja7 (2)"/>
      <sheetName val="Hoja3"/>
      <sheetName val="Hoja4"/>
      <sheetName val="Hoja5"/>
    </sheetNames>
    <sheetDataSet>
      <sheetData sheetId="0"/>
      <sheetData sheetId="1">
        <row r="8">
          <cell r="E8">
            <v>5154472</v>
          </cell>
        </row>
        <row r="19">
          <cell r="E19">
            <v>1504268</v>
          </cell>
        </row>
      </sheetData>
      <sheetData sheetId="2"/>
      <sheetData sheetId="3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showGridLines="0" tabSelected="1" zoomScaleNormal="100" workbookViewId="0">
      <selection activeCell="E12" sqref="E12"/>
    </sheetView>
  </sheetViews>
  <sheetFormatPr baseColWidth="10" defaultRowHeight="14" x14ac:dyDescent="0.3"/>
  <cols>
    <col min="1" max="1" width="31.7265625" style="1" bestFit="1" customWidth="1"/>
    <col min="2" max="3" width="10.90625" style="1"/>
    <col min="4" max="4" width="14.1796875" style="1" bestFit="1" customWidth="1"/>
    <col min="5" max="5" width="17.26953125" style="1" bestFit="1" customWidth="1"/>
    <col min="6" max="6" width="10.90625" style="1"/>
    <col min="7" max="7" width="15.6328125" style="1" bestFit="1" customWidth="1"/>
    <col min="8" max="16384" width="10.90625" style="1"/>
  </cols>
  <sheetData>
    <row r="1" spans="1:5" s="18" customFormat="1" ht="16" customHeight="1" x14ac:dyDescent="0.35">
      <c r="A1" s="20" t="s">
        <v>22</v>
      </c>
      <c r="B1" s="21"/>
      <c r="C1" s="21"/>
      <c r="D1" s="21"/>
      <c r="E1" s="22"/>
    </row>
    <row r="2" spans="1:5" x14ac:dyDescent="0.3">
      <c r="A2" s="23" t="s">
        <v>21</v>
      </c>
      <c r="B2" s="24"/>
      <c r="C2" s="24"/>
      <c r="D2" s="24"/>
      <c r="E2" s="25"/>
    </row>
    <row r="3" spans="1:5" x14ac:dyDescent="0.3">
      <c r="A3" s="7" t="s">
        <v>23</v>
      </c>
      <c r="B3" s="6"/>
      <c r="C3" s="6"/>
      <c r="D3" s="6"/>
      <c r="E3" s="17">
        <f>'[1]2021'!$D$15</f>
        <v>678263472</v>
      </c>
    </row>
    <row r="4" spans="1:5" x14ac:dyDescent="0.3">
      <c r="A4" s="7" t="s">
        <v>24</v>
      </c>
      <c r="B4" s="6"/>
      <c r="C4" s="6"/>
      <c r="D4" s="6"/>
      <c r="E4" s="8">
        <f>E3</f>
        <v>678263472</v>
      </c>
    </row>
    <row r="5" spans="1:5" x14ac:dyDescent="0.3">
      <c r="A5" s="7"/>
      <c r="B5" s="6"/>
      <c r="C5" s="6"/>
      <c r="D5" s="6"/>
      <c r="E5" s="8"/>
    </row>
    <row r="6" spans="1:5" x14ac:dyDescent="0.3">
      <c r="A6" s="7" t="s">
        <v>25</v>
      </c>
      <c r="B6" s="6"/>
      <c r="C6" s="6"/>
      <c r="D6" s="14">
        <f>[2]Hoja2!E8*[1]proyeccion!$B$16</f>
        <v>371121984</v>
      </c>
      <c r="E6" s="12"/>
    </row>
    <row r="7" spans="1:5" x14ac:dyDescent="0.3">
      <c r="A7" s="7" t="s">
        <v>26</v>
      </c>
      <c r="B7" s="6"/>
      <c r="C7" s="6"/>
      <c r="D7" s="14">
        <f>[2]Hoja2!E19*[1]proyeccion!$B$16</f>
        <v>108307296</v>
      </c>
      <c r="E7" s="12"/>
    </row>
    <row r="8" spans="1:5" x14ac:dyDescent="0.3">
      <c r="A8" s="7" t="s">
        <v>27</v>
      </c>
      <c r="B8" s="6"/>
      <c r="C8" s="6"/>
      <c r="D8" s="13">
        <v>18600000</v>
      </c>
      <c r="E8" s="12"/>
    </row>
    <row r="9" spans="1:5" x14ac:dyDescent="0.3">
      <c r="A9" s="7" t="s">
        <v>28</v>
      </c>
      <c r="B9" s="6"/>
      <c r="C9" s="6"/>
      <c r="D9" s="13">
        <v>10800000</v>
      </c>
      <c r="E9" s="12"/>
    </row>
    <row r="10" spans="1:5" x14ac:dyDescent="0.3">
      <c r="A10" s="7" t="s">
        <v>29</v>
      </c>
      <c r="B10" s="6"/>
      <c r="C10" s="6"/>
      <c r="D10" s="11">
        <v>77179872</v>
      </c>
      <c r="E10" s="10">
        <f>SUM(D6:D10)</f>
        <v>586009152</v>
      </c>
    </row>
    <row r="11" spans="1:5" ht="13.5" customHeight="1" x14ac:dyDescent="0.3">
      <c r="A11" s="7" t="s">
        <v>30</v>
      </c>
      <c r="B11" s="6"/>
      <c r="C11" s="6"/>
      <c r="D11" s="6"/>
      <c r="E11" s="8">
        <f>E4-E10</f>
        <v>92254320</v>
      </c>
    </row>
    <row r="12" spans="1:5" ht="13.5" customHeight="1" x14ac:dyDescent="0.3">
      <c r="A12" s="7" t="s">
        <v>31</v>
      </c>
      <c r="B12" s="6"/>
      <c r="C12" s="6"/>
      <c r="D12" s="6"/>
      <c r="E12" s="8">
        <f>(E3/1000)*6.9</f>
        <v>4680017.9567999998</v>
      </c>
    </row>
    <row r="13" spans="1:5" x14ac:dyDescent="0.3">
      <c r="A13" s="7" t="s">
        <v>32</v>
      </c>
      <c r="B13" s="6"/>
      <c r="C13" s="6"/>
      <c r="D13" s="6"/>
      <c r="E13" s="5">
        <f>E11-E12</f>
        <v>87574302.043200001</v>
      </c>
    </row>
    <row r="14" spans="1:5" x14ac:dyDescent="0.3">
      <c r="A14" s="4"/>
      <c r="B14" s="3"/>
      <c r="C14" s="3"/>
      <c r="D14" s="3"/>
      <c r="E14" s="2"/>
    </row>
    <row r="17" spans="1:7" x14ac:dyDescent="0.3">
      <c r="A17" s="20" t="s">
        <v>13</v>
      </c>
      <c r="B17" s="21"/>
      <c r="C17" s="21"/>
      <c r="D17" s="21"/>
      <c r="E17" s="22"/>
    </row>
    <row r="18" spans="1:7" x14ac:dyDescent="0.3">
      <c r="A18" s="23" t="s">
        <v>20</v>
      </c>
      <c r="B18" s="24"/>
      <c r="C18" s="24"/>
      <c r="D18" s="24"/>
      <c r="E18" s="25"/>
    </row>
    <row r="19" spans="1:7" x14ac:dyDescent="0.3">
      <c r="A19" s="7" t="s">
        <v>19</v>
      </c>
      <c r="B19" s="6"/>
      <c r="C19" s="6"/>
      <c r="D19" s="6"/>
      <c r="E19" s="15">
        <f>'[1]2022'!$H$15</f>
        <v>1011299472</v>
      </c>
    </row>
    <row r="20" spans="1:7" x14ac:dyDescent="0.3">
      <c r="A20" s="7" t="s">
        <v>10</v>
      </c>
      <c r="B20" s="6"/>
      <c r="C20" s="6"/>
      <c r="D20" s="6"/>
      <c r="E20" s="8">
        <f>E19</f>
        <v>1011299472</v>
      </c>
    </row>
    <row r="21" spans="1:7" x14ac:dyDescent="0.3">
      <c r="A21" s="16"/>
      <c r="B21" s="6"/>
      <c r="C21" s="6"/>
      <c r="D21" s="6"/>
      <c r="E21" s="8"/>
    </row>
    <row r="22" spans="1:7" x14ac:dyDescent="0.3">
      <c r="A22" s="7" t="s">
        <v>9</v>
      </c>
      <c r="B22" s="6"/>
      <c r="C22" s="6"/>
      <c r="D22" s="14">
        <f>[2]Hoja2!$E$8*[1]proyeccion!$C$16</f>
        <v>525756144</v>
      </c>
      <c r="E22" s="12"/>
    </row>
    <row r="23" spans="1:7" x14ac:dyDescent="0.3">
      <c r="A23" s="7" t="s">
        <v>18</v>
      </c>
      <c r="B23" s="6"/>
      <c r="C23" s="6"/>
      <c r="D23" s="14">
        <f>[2]Hoja2!$E$19*[1]proyeccion!$C$16</f>
        <v>153435336</v>
      </c>
      <c r="E23" s="12"/>
      <c r="G23" s="19"/>
    </row>
    <row r="24" spans="1:7" x14ac:dyDescent="0.3">
      <c r="A24" s="7" t="s">
        <v>7</v>
      </c>
      <c r="B24" s="6"/>
      <c r="C24" s="6"/>
      <c r="D24" s="14">
        <v>15300000</v>
      </c>
      <c r="E24" s="12"/>
    </row>
    <row r="25" spans="1:7" x14ac:dyDescent="0.3">
      <c r="A25" s="7" t="s">
        <v>17</v>
      </c>
      <c r="B25" s="6"/>
      <c r="C25" s="6"/>
      <c r="D25" s="14">
        <v>8640000</v>
      </c>
      <c r="E25" s="12"/>
    </row>
    <row r="26" spans="1:7" x14ac:dyDescent="0.3">
      <c r="A26" s="7" t="s">
        <v>5</v>
      </c>
      <c r="B26" s="6"/>
      <c r="C26" s="6"/>
      <c r="D26" s="13">
        <v>19158000</v>
      </c>
      <c r="E26" s="12"/>
    </row>
    <row r="27" spans="1:7" x14ac:dyDescent="0.3">
      <c r="A27" s="7" t="s">
        <v>16</v>
      </c>
      <c r="B27" s="6"/>
      <c r="C27" s="6"/>
      <c r="D27" s="11">
        <v>79495268.160000011</v>
      </c>
      <c r="E27" s="10">
        <f>SUM(D22:D27)</f>
        <v>801784748.15999997</v>
      </c>
    </row>
    <row r="28" spans="1:7" x14ac:dyDescent="0.3">
      <c r="A28" s="7" t="s">
        <v>15</v>
      </c>
      <c r="B28" s="6"/>
      <c r="C28" s="6"/>
      <c r="D28" s="6"/>
      <c r="E28" s="8">
        <f>E20-E27</f>
        <v>209514723.84000003</v>
      </c>
    </row>
    <row r="29" spans="1:7" x14ac:dyDescent="0.3">
      <c r="A29" s="7" t="s">
        <v>14</v>
      </c>
      <c r="B29" s="6"/>
      <c r="C29" s="6"/>
      <c r="D29" s="6"/>
      <c r="E29" s="8">
        <f>(E19/1000)*6.9</f>
        <v>6977966.3568000002</v>
      </c>
    </row>
    <row r="30" spans="1:7" x14ac:dyDescent="0.3">
      <c r="A30" s="7" t="s">
        <v>0</v>
      </c>
      <c r="B30" s="6"/>
      <c r="C30" s="6"/>
      <c r="D30" s="6"/>
      <c r="E30" s="5">
        <f>E28-E29</f>
        <v>202536757.48320004</v>
      </c>
    </row>
    <row r="31" spans="1:7" x14ac:dyDescent="0.3">
      <c r="A31" s="4"/>
      <c r="B31" s="3"/>
      <c r="C31" s="3"/>
      <c r="D31" s="3"/>
      <c r="E31" s="2"/>
    </row>
    <row r="33" spans="1:7" x14ac:dyDescent="0.3">
      <c r="A33" s="20" t="s">
        <v>13</v>
      </c>
      <c r="B33" s="21"/>
      <c r="C33" s="21"/>
      <c r="D33" s="21"/>
      <c r="E33" s="22"/>
    </row>
    <row r="34" spans="1:7" x14ac:dyDescent="0.3">
      <c r="A34" s="23" t="s">
        <v>12</v>
      </c>
      <c r="B34" s="24"/>
      <c r="C34" s="24"/>
      <c r="D34" s="24"/>
      <c r="E34" s="25"/>
    </row>
    <row r="35" spans="1:7" x14ac:dyDescent="0.3">
      <c r="A35" s="7" t="s">
        <v>11</v>
      </c>
      <c r="B35" s="6"/>
      <c r="C35" s="6"/>
      <c r="D35" s="6"/>
      <c r="E35" s="15">
        <f>'[1]2023'!$H$15</f>
        <v>1349811178.5599999</v>
      </c>
    </row>
    <row r="36" spans="1:7" x14ac:dyDescent="0.3">
      <c r="A36" s="7" t="s">
        <v>10</v>
      </c>
      <c r="B36" s="6"/>
      <c r="C36" s="6"/>
      <c r="D36" s="6"/>
      <c r="E36" s="8">
        <f>E35</f>
        <v>1349811178.5599999</v>
      </c>
    </row>
    <row r="37" spans="1:7" x14ac:dyDescent="0.3">
      <c r="A37" s="7"/>
      <c r="B37" s="6"/>
      <c r="C37" s="6"/>
      <c r="D37" s="6"/>
      <c r="E37" s="8"/>
    </row>
    <row r="38" spans="1:7" x14ac:dyDescent="0.3">
      <c r="A38" s="7" t="s">
        <v>9</v>
      </c>
      <c r="B38" s="6"/>
      <c r="C38" s="6"/>
      <c r="D38" s="14">
        <f>[2]Hoja2!$E$8*[1]proyeccion!$D$16</f>
        <v>680390304</v>
      </c>
      <c r="E38" s="12"/>
    </row>
    <row r="39" spans="1:7" x14ac:dyDescent="0.3">
      <c r="A39" s="7" t="s">
        <v>8</v>
      </c>
      <c r="B39" s="6"/>
      <c r="C39" s="6"/>
      <c r="D39" s="14">
        <f>[2]Hoja2!$E$19*[1]proyeccion!$D$16</f>
        <v>198563376</v>
      </c>
      <c r="E39" s="12"/>
    </row>
    <row r="40" spans="1:7" x14ac:dyDescent="0.3">
      <c r="A40" s="7" t="s">
        <v>7</v>
      </c>
      <c r="B40" s="6"/>
      <c r="C40" s="6"/>
      <c r="D40" s="14">
        <v>19800000</v>
      </c>
      <c r="E40" s="12"/>
    </row>
    <row r="41" spans="1:7" x14ac:dyDescent="0.3">
      <c r="A41" s="7" t="s">
        <v>6</v>
      </c>
      <c r="B41" s="6"/>
      <c r="C41" s="6"/>
      <c r="D41" s="14">
        <v>12240000</v>
      </c>
      <c r="E41" s="12"/>
    </row>
    <row r="42" spans="1:7" x14ac:dyDescent="0.3">
      <c r="A42" s="7" t="s">
        <v>5</v>
      </c>
      <c r="B42" s="6"/>
      <c r="C42" s="6"/>
      <c r="D42" s="13">
        <v>19732740</v>
      </c>
      <c r="E42" s="12"/>
    </row>
    <row r="43" spans="1:7" x14ac:dyDescent="0.3">
      <c r="A43" s="7" t="s">
        <v>4</v>
      </c>
      <c r="B43" s="6"/>
      <c r="C43" s="6"/>
      <c r="D43" s="11">
        <v>81880126.20480001</v>
      </c>
      <c r="E43" s="10">
        <f>SUM(D38:D43)</f>
        <v>1012606546.2048</v>
      </c>
    </row>
    <row r="44" spans="1:7" x14ac:dyDescent="0.3">
      <c r="A44" s="7" t="s">
        <v>3</v>
      </c>
      <c r="B44" s="6"/>
      <c r="C44" s="6"/>
      <c r="D44" s="6"/>
      <c r="E44" s="8">
        <f>E36-E43</f>
        <v>337204632.35519993</v>
      </c>
      <c r="G44" s="9"/>
    </row>
    <row r="45" spans="1:7" x14ac:dyDescent="0.3">
      <c r="A45" s="7" t="s">
        <v>2</v>
      </c>
      <c r="B45" s="6"/>
      <c r="C45" s="6"/>
      <c r="D45" s="6"/>
      <c r="E45" s="8">
        <f>(E44*33%)*25%</f>
        <v>27819382.169303995</v>
      </c>
      <c r="G45" s="9"/>
    </row>
    <row r="46" spans="1:7" x14ac:dyDescent="0.3">
      <c r="A46" s="7" t="s">
        <v>1</v>
      </c>
      <c r="B46" s="6"/>
      <c r="C46" s="6"/>
      <c r="D46" s="6"/>
      <c r="E46" s="8">
        <f>(E35/1000)*6.9</f>
        <v>9313697.1320639998</v>
      </c>
      <c r="G46" s="9"/>
    </row>
    <row r="47" spans="1:7" x14ac:dyDescent="0.3">
      <c r="A47" s="7" t="s">
        <v>0</v>
      </c>
      <c r="B47" s="6"/>
      <c r="C47" s="6"/>
      <c r="D47" s="6"/>
      <c r="E47" s="5">
        <f>E44-E46-E45</f>
        <v>300071553.05383193</v>
      </c>
    </row>
    <row r="48" spans="1:7" x14ac:dyDescent="0.3">
      <c r="A48" s="4"/>
      <c r="B48" s="3"/>
      <c r="C48" s="3"/>
      <c r="D48" s="3"/>
      <c r="E48" s="2"/>
    </row>
  </sheetData>
  <mergeCells count="6">
    <mergeCell ref="A1:E1"/>
    <mergeCell ref="A2:E2"/>
    <mergeCell ref="A17:E17"/>
    <mergeCell ref="A18:E18"/>
    <mergeCell ref="A34:E34"/>
    <mergeCell ref="A33:E3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07 Estado de GyP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reyes holguin</dc:creator>
  <cp:lastModifiedBy>tomas reyes holguin</cp:lastModifiedBy>
  <dcterms:created xsi:type="dcterms:W3CDTF">2021-05-14T21:07:48Z</dcterms:created>
  <dcterms:modified xsi:type="dcterms:W3CDTF">2021-05-19T19:20:09Z</dcterms:modified>
</cp:coreProperties>
</file>