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17\"/>
    </mc:Choice>
  </mc:AlternateContent>
  <bookViews>
    <workbookView xWindow="0" yWindow="0" windowWidth="19200" windowHeight="6930"/>
  </bookViews>
  <sheets>
    <sheet name="RECUPERACIO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H78" i="1"/>
  <c r="H77" i="1"/>
  <c r="H72" i="1"/>
  <c r="H71" i="1"/>
  <c r="H52" i="1"/>
  <c r="H51" i="1"/>
  <c r="H57" i="1" s="1"/>
  <c r="H35" i="1"/>
  <c r="H13" i="1"/>
  <c r="E74" i="1"/>
  <c r="E76" i="1" s="1"/>
  <c r="D80" i="1"/>
  <c r="D78" i="1"/>
  <c r="E54" i="1"/>
  <c r="E56" i="1" s="1"/>
  <c r="D60" i="1"/>
  <c r="D58" i="1"/>
  <c r="E13" i="1"/>
  <c r="E34" i="1"/>
  <c r="E36" i="1" s="1"/>
  <c r="D40" i="1"/>
  <c r="D38" i="1"/>
  <c r="F7" i="1" l="1"/>
  <c r="E77" i="1"/>
  <c r="E81" i="1" s="1"/>
  <c r="E86" i="1" s="1"/>
  <c r="E87" i="1" s="1"/>
  <c r="E88" i="1" s="1"/>
  <c r="C6" i="1" s="1"/>
  <c r="E57" i="1"/>
  <c r="E61" i="1" s="1"/>
  <c r="E66" i="1" s="1"/>
  <c r="E67" i="1" s="1"/>
  <c r="E68" i="1" s="1"/>
  <c r="C5" i="1" s="1"/>
  <c r="E37" i="1"/>
  <c r="E41" i="1" s="1"/>
  <c r="E46" i="1" s="1"/>
  <c r="D19" i="1"/>
  <c r="D17" i="1"/>
  <c r="E16" i="1" s="1"/>
  <c r="E15" i="1"/>
  <c r="E47" i="1" l="1"/>
  <c r="E48" i="1" s="1"/>
  <c r="C4" i="1" s="1"/>
  <c r="E21" i="1"/>
  <c r="E26" i="1" l="1"/>
  <c r="E27" i="1" s="1"/>
  <c r="E28" i="1" l="1"/>
  <c r="C3" i="1" s="1"/>
  <c r="C7" i="1" s="1"/>
  <c r="E7" i="1" s="1"/>
</calcChain>
</file>

<file path=xl/sharedStrings.xml><?xml version="1.0" encoding="utf-8"?>
<sst xmlns="http://schemas.openxmlformats.org/spreadsheetml/2006/main" count="112" uniqueCount="40">
  <si>
    <t>TIEMPO</t>
  </si>
  <si>
    <t>Primer Cuatrimestre</t>
  </si>
  <si>
    <t>Segundo Cuatrimestre</t>
  </si>
  <si>
    <t>Tercer Cuatrimestre</t>
  </si>
  <si>
    <t>Cuarto Cuatrimestre</t>
  </si>
  <si>
    <t>(=)31 De Dicimebre</t>
  </si>
  <si>
    <t>UTILIDAD DEL EJERCICIO</t>
  </si>
  <si>
    <t>ingresos</t>
  </si>
  <si>
    <t>(-)costos de venta</t>
  </si>
  <si>
    <t>(=)utilidad bruta en ventas</t>
  </si>
  <si>
    <t>(-) gastos</t>
  </si>
  <si>
    <t>Gasto de arriendos</t>
  </si>
  <si>
    <t>(=) utilidad operacional</t>
  </si>
  <si>
    <t>(+) ingresos no operacionales</t>
  </si>
  <si>
    <t>(-) gastos no operacionales</t>
  </si>
  <si>
    <t>gastos finacieros</t>
  </si>
  <si>
    <t>(+)ingresos rendimientos</t>
  </si>
  <si>
    <t>(=) utilidad antes de impuesto</t>
  </si>
  <si>
    <t>(-) provision impuesto de renta</t>
  </si>
  <si>
    <t>(=) utilidad neta del ejercicio</t>
  </si>
  <si>
    <t xml:space="preserve">ESTADO DE RESULTADOS </t>
  </si>
  <si>
    <t>EXPRESADO EN PESOS</t>
  </si>
  <si>
    <t>gastos de servicios</t>
  </si>
  <si>
    <t xml:space="preserve">Gastos de adecuacion e instalacion </t>
  </si>
  <si>
    <t>1  DE ENERO - 31 ABRIL -2017</t>
  </si>
  <si>
    <t>Gastos administrativos</t>
  </si>
  <si>
    <t>1  DE MAYO - 31 AGOSTO 2017</t>
  </si>
  <si>
    <t>1  DE SEPTIEMBRE - 31 DICIEMBRE 2017</t>
  </si>
  <si>
    <t>Realización  PEST</t>
  </si>
  <si>
    <t>Asesoría de gestión de medios</t>
  </si>
  <si>
    <t>Marketing de Contenidos</t>
  </si>
  <si>
    <t>TOTAL</t>
  </si>
  <si>
    <t>Posicionamiento de la  Imagen</t>
  </si>
  <si>
    <t>Evento(lanzamiento, cócteles, desayunos</t>
  </si>
  <si>
    <t>Realización de PECO</t>
  </si>
  <si>
    <t>Monitoreo de medios</t>
  </si>
  <si>
    <t xml:space="preserve">Implementación y mantenimiento de Redes </t>
  </si>
  <si>
    <t xml:space="preserve"> M&amp;A DIGITAL COMMUNICATION S.A.S</t>
  </si>
  <si>
    <t>M&amp;A DIGITAL COMMUNICATION S.A.S</t>
  </si>
  <si>
    <t>Servicios Proyectados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</si>
</sst>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-&quot;$&quot;\ * #,##0_-;\-&quot;$&quot;\ * #,##0_-;_-&quot;$&quot;\ * &quot;-&quot;_-;_-@_-"/>
    <numFmt numFmtId="165" formatCode="_-* #,##0.000_-;\-* #,##0.00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333333"/>
      <name val="Times New Roman"/>
      <family val="1"/>
    </font>
    <font>
      <b/>
      <sz val="12"/>
      <color rgb="FF333333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4">
    <xf numFmtId="0" fontId="0" fillId="0" borderId="0" xfId="0"/>
    <xf numFmtId="164" fontId="0" fillId="0" borderId="0" xfId="1" applyFont="1" applyBorder="1"/>
    <xf numFmtId="164" fontId="0" fillId="0" borderId="6" xfId="1" applyFont="1" applyBorder="1"/>
    <xf numFmtId="164" fontId="2" fillId="0" borderId="6" xfId="1" applyFont="1" applyBorder="1"/>
    <xf numFmtId="164" fontId="1" fillId="0" borderId="0" xfId="1" applyFont="1" applyBorder="1"/>
    <xf numFmtId="164" fontId="0" fillId="0" borderId="7" xfId="1" applyFont="1" applyBorder="1"/>
    <xf numFmtId="164" fontId="2" fillId="0" borderId="3" xfId="1" applyFont="1" applyBorder="1"/>
    <xf numFmtId="164" fontId="0" fillId="0" borderId="0" xfId="1" applyFont="1"/>
    <xf numFmtId="0" fontId="5" fillId="0" borderId="0" xfId="0" applyFont="1"/>
    <xf numFmtId="0" fontId="5" fillId="0" borderId="9" xfId="0" applyFont="1" applyBorder="1"/>
    <xf numFmtId="164" fontId="3" fillId="0" borderId="1" xfId="1" applyFont="1" applyBorder="1" applyAlignment="1">
      <alignment horizontal="center" vertical="center" wrapText="1"/>
    </xf>
    <xf numFmtId="164" fontId="3" fillId="0" borderId="1" xfId="1" applyFont="1" applyBorder="1" applyAlignment="1">
      <alignment horizontal="left" vertical="center" indent="5"/>
    </xf>
    <xf numFmtId="164" fontId="3" fillId="0" borderId="2" xfId="1" applyFont="1" applyBorder="1" applyAlignment="1">
      <alignment horizontal="center" vertical="center" wrapText="1"/>
    </xf>
    <xf numFmtId="164" fontId="3" fillId="0" borderId="3" xfId="1" applyFont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164" fontId="2" fillId="0" borderId="1" xfId="1" applyFont="1" applyBorder="1"/>
    <xf numFmtId="164" fontId="2" fillId="0" borderId="0" xfId="1" applyFont="1"/>
    <xf numFmtId="164" fontId="3" fillId="0" borderId="0" xfId="1" applyFont="1" applyFill="1" applyBorder="1" applyAlignment="1">
      <alignment horizontal="center" vertical="center" wrapText="1"/>
    </xf>
    <xf numFmtId="164" fontId="0" fillId="0" borderId="0" xfId="1" applyFont="1" applyBorder="1" applyAlignment="1">
      <alignment wrapText="1"/>
    </xf>
    <xf numFmtId="164" fontId="2" fillId="0" borderId="8" xfId="1" applyFont="1" applyBorder="1" applyAlignment="1">
      <alignment horizontal="center"/>
    </xf>
    <xf numFmtId="164" fontId="0" fillId="0" borderId="5" xfId="1" applyFont="1" applyBorder="1"/>
    <xf numFmtId="164" fontId="5" fillId="0" borderId="9" xfId="1" applyFont="1" applyBorder="1"/>
    <xf numFmtId="164" fontId="6" fillId="0" borderId="9" xfId="1" applyFont="1" applyBorder="1" applyAlignment="1">
      <alignment horizontal="left" vertical="center"/>
    </xf>
    <xf numFmtId="164" fontId="0" fillId="0" borderId="9" xfId="1" applyFont="1" applyBorder="1"/>
    <xf numFmtId="164" fontId="2" fillId="0" borderId="10" xfId="1" applyFont="1" applyBorder="1"/>
    <xf numFmtId="164" fontId="0" fillId="0" borderId="0" xfId="1" applyFont="1" applyFill="1" applyBorder="1"/>
    <xf numFmtId="164" fontId="0" fillId="0" borderId="10" xfId="1" applyFont="1" applyBorder="1"/>
    <xf numFmtId="165" fontId="0" fillId="0" borderId="0" xfId="2" applyNumberFormat="1" applyFont="1"/>
    <xf numFmtId="164" fontId="0" fillId="0" borderId="9" xfId="1" applyFont="1" applyBorder="1" applyAlignment="1">
      <alignment horizontal="center"/>
    </xf>
    <xf numFmtId="164" fontId="0" fillId="0" borderId="0" xfId="1" applyFont="1" applyBorder="1" applyAlignment="1">
      <alignment horizontal="center"/>
    </xf>
    <xf numFmtId="164" fontId="0" fillId="0" borderId="6" xfId="1" applyFont="1" applyBorder="1" applyAlignment="1">
      <alignment horizontal="center"/>
    </xf>
    <xf numFmtId="164" fontId="0" fillId="0" borderId="8" xfId="1" applyFont="1" applyBorder="1" applyAlignment="1">
      <alignment horizontal="center"/>
    </xf>
    <xf numFmtId="164" fontId="0" fillId="0" borderId="4" xfId="1" applyFont="1" applyBorder="1" applyAlignment="1">
      <alignment horizontal="center"/>
    </xf>
    <xf numFmtId="164" fontId="0" fillId="0" borderId="5" xfId="1" applyFont="1" applyBorder="1" applyAlignment="1">
      <alignment horizontal="center"/>
    </xf>
  </cellXfs>
  <cellStyles count="3">
    <cellStyle name="Millares [0]" xfId="2" builtinId="6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88"/>
  <sheetViews>
    <sheetView tabSelected="1" zoomScale="86" zoomScaleNormal="86" workbookViewId="0">
      <selection activeCell="H18" sqref="H18"/>
    </sheetView>
  </sheetViews>
  <sheetFormatPr baseColWidth="10" defaultRowHeight="15" x14ac:dyDescent="0.25"/>
  <cols>
    <col min="1" max="1" width="11.42578125" style="7"/>
    <col min="2" max="2" width="28.7109375" style="7" customWidth="1"/>
    <col min="3" max="3" width="38.42578125" style="7" customWidth="1"/>
    <col min="4" max="4" width="14.7109375" style="7" customWidth="1"/>
    <col min="5" max="5" width="14.5703125" style="7" customWidth="1"/>
    <col min="6" max="6" width="14.42578125" style="7" bestFit="1" customWidth="1"/>
    <col min="7" max="7" width="43.7109375" style="7" customWidth="1"/>
    <col min="8" max="8" width="17.140625" style="7" customWidth="1"/>
    <col min="9" max="16384" width="11.42578125" style="7"/>
  </cols>
  <sheetData>
    <row r="1" spans="2:8" ht="15.75" thickBot="1" x14ac:dyDescent="0.3"/>
    <row r="2" spans="2:8" ht="24" customHeight="1" thickBot="1" x14ac:dyDescent="0.3">
      <c r="B2" s="10" t="s">
        <v>0</v>
      </c>
      <c r="C2" s="11" t="s">
        <v>6</v>
      </c>
    </row>
    <row r="3" spans="2:8" ht="25.5" customHeight="1" thickBot="1" x14ac:dyDescent="0.3">
      <c r="B3" s="12" t="s">
        <v>1</v>
      </c>
      <c r="C3" s="13">
        <f>+E28</f>
        <v>2696200</v>
      </c>
    </row>
    <row r="4" spans="2:8" ht="15" customHeight="1" thickBot="1" x14ac:dyDescent="0.3">
      <c r="B4" s="12" t="s">
        <v>2</v>
      </c>
      <c r="C4" s="13">
        <f>+E48</f>
        <v>8221200</v>
      </c>
    </row>
    <row r="5" spans="2:8" ht="19.5" customHeight="1" thickBot="1" x14ac:dyDescent="0.3">
      <c r="B5" s="12" t="s">
        <v>3</v>
      </c>
      <c r="C5" s="13">
        <f>+E68</f>
        <v>10155600</v>
      </c>
      <c r="G5" s="27"/>
    </row>
    <row r="6" spans="2:8" ht="18" customHeight="1" thickBot="1" x14ac:dyDescent="0.3">
      <c r="B6" s="12" t="s">
        <v>4</v>
      </c>
      <c r="C6" s="13">
        <f>+E88</f>
        <v>16811600</v>
      </c>
      <c r="G6" s="16">
        <f>+F7-G7</f>
        <v>67804000</v>
      </c>
    </row>
    <row r="7" spans="2:8" ht="16.5" thickBot="1" x14ac:dyDescent="0.3">
      <c r="B7" s="14" t="s">
        <v>5</v>
      </c>
      <c r="C7" s="15">
        <f>SUM(C3:C6)</f>
        <v>37884600</v>
      </c>
      <c r="D7" s="7">
        <v>9000000</v>
      </c>
      <c r="E7" s="16">
        <f>+C7-D7</f>
        <v>28884600</v>
      </c>
      <c r="F7" s="16">
        <f>+E13+E34+E54+E74</f>
        <v>82644000</v>
      </c>
      <c r="G7" s="7">
        <f>+E16+D20</f>
        <v>14840000</v>
      </c>
    </row>
    <row r="8" spans="2:8" ht="16.5" thickBot="1" x14ac:dyDescent="0.3">
      <c r="B8" s="17"/>
      <c r="C8" s="1"/>
    </row>
    <row r="9" spans="2:8" ht="15.75" customHeight="1" x14ac:dyDescent="0.25">
      <c r="B9" s="31" t="s">
        <v>38</v>
      </c>
      <c r="C9" s="32"/>
      <c r="D9" s="32"/>
      <c r="E9" s="33"/>
      <c r="F9" s="18"/>
      <c r="G9" s="19" t="s">
        <v>39</v>
      </c>
      <c r="H9" s="20"/>
    </row>
    <row r="10" spans="2:8" ht="15.75" x14ac:dyDescent="0.25">
      <c r="B10" s="28" t="s">
        <v>20</v>
      </c>
      <c r="C10" s="29"/>
      <c r="D10" s="29"/>
      <c r="E10" s="30"/>
      <c r="G10" s="21" t="s">
        <v>28</v>
      </c>
      <c r="H10" s="2">
        <v>1488000</v>
      </c>
    </row>
    <row r="11" spans="2:8" ht="15.75" x14ac:dyDescent="0.25">
      <c r="B11" s="28" t="s">
        <v>24</v>
      </c>
      <c r="C11" s="29"/>
      <c r="D11" s="29"/>
      <c r="E11" s="30"/>
      <c r="G11" s="22" t="s">
        <v>29</v>
      </c>
      <c r="H11" s="2">
        <v>10000000</v>
      </c>
    </row>
    <row r="12" spans="2:8" ht="15.75" x14ac:dyDescent="0.25">
      <c r="B12" s="28" t="s">
        <v>21</v>
      </c>
      <c r="C12" s="29"/>
      <c r="D12" s="29"/>
      <c r="E12" s="30"/>
      <c r="G12" s="21" t="s">
        <v>30</v>
      </c>
      <c r="H12" s="2">
        <v>2500000</v>
      </c>
    </row>
    <row r="13" spans="2:8" ht="15.75" thickBot="1" x14ac:dyDescent="0.3">
      <c r="B13" s="23" t="s">
        <v>7</v>
      </c>
      <c r="C13" s="1"/>
      <c r="D13" s="1"/>
      <c r="E13" s="2">
        <f>1488000+10000000+2500000</f>
        <v>13988000</v>
      </c>
      <c r="G13" s="24" t="s">
        <v>31</v>
      </c>
      <c r="H13" s="6">
        <f>SUM(H9:H12)</f>
        <v>13988000</v>
      </c>
    </row>
    <row r="14" spans="2:8" x14ac:dyDescent="0.25">
      <c r="B14" s="23" t="s">
        <v>8</v>
      </c>
      <c r="C14" s="1"/>
      <c r="D14" s="1"/>
      <c r="E14" s="2">
        <v>0</v>
      </c>
    </row>
    <row r="15" spans="2:8" x14ac:dyDescent="0.25">
      <c r="B15" s="23" t="s">
        <v>9</v>
      </c>
      <c r="C15" s="1"/>
      <c r="D15" s="1"/>
      <c r="E15" s="3">
        <f>+E13-E14</f>
        <v>13988000</v>
      </c>
    </row>
    <row r="16" spans="2:8" x14ac:dyDescent="0.25">
      <c r="B16" s="23" t="s">
        <v>10</v>
      </c>
      <c r="C16" s="1"/>
      <c r="D16" s="1"/>
      <c r="E16" s="3">
        <f>SUM(D17:D20)</f>
        <v>9840000</v>
      </c>
    </row>
    <row r="17" spans="2:8" x14ac:dyDescent="0.25">
      <c r="B17" s="23"/>
      <c r="C17" s="1" t="s">
        <v>11</v>
      </c>
      <c r="D17" s="1">
        <f>800000*4</f>
        <v>3200000</v>
      </c>
      <c r="E17" s="2"/>
    </row>
    <row r="18" spans="2:8" x14ac:dyDescent="0.25">
      <c r="B18" s="23"/>
      <c r="C18" s="1" t="s">
        <v>25</v>
      </c>
      <c r="D18" s="1">
        <v>200000</v>
      </c>
      <c r="E18" s="2"/>
    </row>
    <row r="19" spans="2:8" x14ac:dyDescent="0.25">
      <c r="B19" s="23"/>
      <c r="C19" s="1" t="s">
        <v>22</v>
      </c>
      <c r="D19" s="1">
        <f>360000*4</f>
        <v>1440000</v>
      </c>
      <c r="E19" s="2"/>
    </row>
    <row r="20" spans="2:8" x14ac:dyDescent="0.25">
      <c r="B20" s="23"/>
      <c r="C20" s="25" t="s">
        <v>23</v>
      </c>
      <c r="D20" s="1">
        <v>5000000</v>
      </c>
      <c r="E20" s="2"/>
    </row>
    <row r="21" spans="2:8" x14ac:dyDescent="0.25">
      <c r="B21" s="23" t="s">
        <v>12</v>
      </c>
      <c r="C21" s="1"/>
      <c r="D21" s="1"/>
      <c r="E21" s="3">
        <f>+E15-E16</f>
        <v>4148000</v>
      </c>
    </row>
    <row r="22" spans="2:8" x14ac:dyDescent="0.25">
      <c r="B22" s="23" t="s">
        <v>13</v>
      </c>
      <c r="C22" s="1"/>
      <c r="D22" s="1"/>
      <c r="E22" s="3">
        <v>0</v>
      </c>
    </row>
    <row r="23" spans="2:8" x14ac:dyDescent="0.25">
      <c r="B23" s="23" t="s">
        <v>14</v>
      </c>
      <c r="C23" s="25"/>
      <c r="D23" s="1"/>
      <c r="E23" s="3"/>
    </row>
    <row r="24" spans="2:8" x14ac:dyDescent="0.25">
      <c r="B24" s="23"/>
      <c r="C24" s="25" t="s">
        <v>15</v>
      </c>
      <c r="D24" s="4"/>
      <c r="E24" s="2"/>
    </row>
    <row r="25" spans="2:8" x14ac:dyDescent="0.25">
      <c r="B25" s="23" t="s">
        <v>16</v>
      </c>
      <c r="C25" s="1"/>
      <c r="D25" s="1"/>
      <c r="E25" s="3">
        <v>0</v>
      </c>
    </row>
    <row r="26" spans="2:8" x14ac:dyDescent="0.25">
      <c r="B26" s="23" t="s">
        <v>17</v>
      </c>
      <c r="C26" s="1"/>
      <c r="D26" s="1"/>
      <c r="E26" s="3">
        <f>+E21+E22+E25+E23</f>
        <v>4148000</v>
      </c>
    </row>
    <row r="27" spans="2:8" x14ac:dyDescent="0.25">
      <c r="B27" s="23" t="s">
        <v>18</v>
      </c>
      <c r="C27" s="1"/>
      <c r="D27" s="1"/>
      <c r="E27" s="3">
        <f>+E26*35%</f>
        <v>1451800</v>
      </c>
    </row>
    <row r="28" spans="2:8" ht="15.75" thickBot="1" x14ac:dyDescent="0.3">
      <c r="B28" s="26" t="s">
        <v>19</v>
      </c>
      <c r="C28" s="5"/>
      <c r="D28" s="5"/>
      <c r="E28" s="6">
        <f>+E26-E27</f>
        <v>2696200</v>
      </c>
    </row>
    <row r="29" spans="2:8" ht="15.75" thickBot="1" x14ac:dyDescent="0.3"/>
    <row r="30" spans="2:8" x14ac:dyDescent="0.25">
      <c r="B30" s="31" t="s">
        <v>37</v>
      </c>
      <c r="C30" s="32"/>
      <c r="D30" s="32"/>
      <c r="E30" s="33"/>
      <c r="G30" s="19" t="s">
        <v>39</v>
      </c>
      <c r="H30" s="20"/>
    </row>
    <row r="31" spans="2:8" ht="15.75" x14ac:dyDescent="0.25">
      <c r="B31" s="28" t="s">
        <v>20</v>
      </c>
      <c r="C31" s="29"/>
      <c r="D31" s="29"/>
      <c r="E31" s="30"/>
      <c r="G31" s="9" t="s">
        <v>32</v>
      </c>
      <c r="H31" s="2">
        <v>1488000</v>
      </c>
    </row>
    <row r="32" spans="2:8" ht="15.75" x14ac:dyDescent="0.25">
      <c r="B32" s="28" t="s">
        <v>26</v>
      </c>
      <c r="C32" s="29"/>
      <c r="D32" s="29"/>
      <c r="E32" s="30"/>
      <c r="G32" s="22" t="s">
        <v>29</v>
      </c>
      <c r="H32" s="2">
        <v>10000000</v>
      </c>
    </row>
    <row r="33" spans="2:8" ht="15.75" x14ac:dyDescent="0.25">
      <c r="B33" s="28" t="s">
        <v>21</v>
      </c>
      <c r="C33" s="29"/>
      <c r="D33" s="29"/>
      <c r="E33" s="30"/>
      <c r="G33" s="21" t="s">
        <v>30</v>
      </c>
      <c r="H33" s="2">
        <v>2500000</v>
      </c>
    </row>
    <row r="34" spans="2:8" ht="15.75" x14ac:dyDescent="0.25">
      <c r="B34" s="23" t="s">
        <v>7</v>
      </c>
      <c r="C34" s="1"/>
      <c r="D34" s="1"/>
      <c r="E34" s="2">
        <f>1488000+10000000+2500000+3500000</f>
        <v>17488000</v>
      </c>
      <c r="G34" s="9" t="s">
        <v>33</v>
      </c>
      <c r="H34" s="2">
        <v>3500000</v>
      </c>
    </row>
    <row r="35" spans="2:8" ht="15.75" thickBot="1" x14ac:dyDescent="0.3">
      <c r="B35" s="23" t="s">
        <v>8</v>
      </c>
      <c r="C35" s="1"/>
      <c r="D35" s="1"/>
      <c r="E35" s="2">
        <v>0</v>
      </c>
      <c r="G35" s="24" t="s">
        <v>31</v>
      </c>
      <c r="H35" s="6">
        <f>SUM(H30:H34)</f>
        <v>17488000</v>
      </c>
    </row>
    <row r="36" spans="2:8" x14ac:dyDescent="0.25">
      <c r="B36" s="23" t="s">
        <v>9</v>
      </c>
      <c r="C36" s="1"/>
      <c r="D36" s="1"/>
      <c r="E36" s="3">
        <f>+E34-E35</f>
        <v>17488000</v>
      </c>
    </row>
    <row r="37" spans="2:8" x14ac:dyDescent="0.25">
      <c r="B37" s="23" t="s">
        <v>10</v>
      </c>
      <c r="C37" s="1"/>
      <c r="D37" s="1"/>
      <c r="E37" s="3">
        <f>SUM(D38:D40)</f>
        <v>4840000</v>
      </c>
    </row>
    <row r="38" spans="2:8" x14ac:dyDescent="0.25">
      <c r="B38" s="23"/>
      <c r="C38" s="1" t="s">
        <v>11</v>
      </c>
      <c r="D38" s="1">
        <f>800000*4</f>
        <v>3200000</v>
      </c>
      <c r="E38" s="2"/>
    </row>
    <row r="39" spans="2:8" x14ac:dyDescent="0.25">
      <c r="B39" s="23"/>
      <c r="C39" s="1" t="s">
        <v>25</v>
      </c>
      <c r="D39" s="1">
        <v>200000</v>
      </c>
      <c r="E39" s="2"/>
    </row>
    <row r="40" spans="2:8" x14ac:dyDescent="0.25">
      <c r="B40" s="23"/>
      <c r="C40" s="1" t="s">
        <v>22</v>
      </c>
      <c r="D40" s="1">
        <f>360000*4</f>
        <v>1440000</v>
      </c>
      <c r="E40" s="2"/>
    </row>
    <row r="41" spans="2:8" x14ac:dyDescent="0.25">
      <c r="B41" s="23" t="s">
        <v>12</v>
      </c>
      <c r="C41" s="1"/>
      <c r="D41" s="1"/>
      <c r="E41" s="3">
        <f>+E36-E37</f>
        <v>12648000</v>
      </c>
    </row>
    <row r="42" spans="2:8" x14ac:dyDescent="0.25">
      <c r="B42" s="23" t="s">
        <v>13</v>
      </c>
      <c r="C42" s="1"/>
      <c r="D42" s="1"/>
      <c r="E42" s="3">
        <v>0</v>
      </c>
    </row>
    <row r="43" spans="2:8" x14ac:dyDescent="0.25">
      <c r="B43" s="23" t="s">
        <v>14</v>
      </c>
      <c r="C43" s="25"/>
      <c r="D43" s="1"/>
      <c r="E43" s="3"/>
    </row>
    <row r="44" spans="2:8" x14ac:dyDescent="0.25">
      <c r="B44" s="23"/>
      <c r="C44" s="25" t="s">
        <v>15</v>
      </c>
      <c r="D44" s="4"/>
      <c r="E44" s="2"/>
    </row>
    <row r="45" spans="2:8" x14ac:dyDescent="0.25">
      <c r="B45" s="23" t="s">
        <v>16</v>
      </c>
      <c r="C45" s="1"/>
      <c r="D45" s="1"/>
      <c r="E45" s="3">
        <v>0</v>
      </c>
    </row>
    <row r="46" spans="2:8" x14ac:dyDescent="0.25">
      <c r="B46" s="23" t="s">
        <v>17</v>
      </c>
      <c r="C46" s="1"/>
      <c r="D46" s="1"/>
      <c r="E46" s="3">
        <f>+E41+E42+E45+E43</f>
        <v>12648000</v>
      </c>
    </row>
    <row r="47" spans="2:8" x14ac:dyDescent="0.25">
      <c r="B47" s="23" t="s">
        <v>18</v>
      </c>
      <c r="C47" s="1"/>
      <c r="D47" s="1"/>
      <c r="E47" s="3">
        <f>+E46*35%</f>
        <v>4426800</v>
      </c>
    </row>
    <row r="48" spans="2:8" ht="15.75" thickBot="1" x14ac:dyDescent="0.3">
      <c r="B48" s="26" t="s">
        <v>19</v>
      </c>
      <c r="C48" s="5"/>
      <c r="D48" s="5"/>
      <c r="E48" s="6">
        <f>+E46-E47</f>
        <v>8221200</v>
      </c>
    </row>
    <row r="49" spans="2:8" ht="15.75" thickBot="1" x14ac:dyDescent="0.3"/>
    <row r="50" spans="2:8" x14ac:dyDescent="0.25">
      <c r="B50" s="31" t="s">
        <v>38</v>
      </c>
      <c r="C50" s="32"/>
      <c r="D50" s="32"/>
      <c r="E50" s="33"/>
      <c r="G50" s="19" t="s">
        <v>39</v>
      </c>
      <c r="H50" s="20"/>
    </row>
    <row r="51" spans="2:8" ht="15.75" x14ac:dyDescent="0.25">
      <c r="B51" s="28" t="s">
        <v>20</v>
      </c>
      <c r="C51" s="29"/>
      <c r="D51" s="29"/>
      <c r="E51" s="30"/>
      <c r="G51" s="9" t="s">
        <v>34</v>
      </c>
      <c r="H51" s="2">
        <f>+H53</f>
        <v>1488000</v>
      </c>
    </row>
    <row r="52" spans="2:8" ht="15.75" x14ac:dyDescent="0.25">
      <c r="B52" s="28" t="s">
        <v>26</v>
      </c>
      <c r="C52" s="29"/>
      <c r="D52" s="29"/>
      <c r="E52" s="30"/>
      <c r="G52" s="9" t="s">
        <v>35</v>
      </c>
      <c r="H52" s="2">
        <f>+H53</f>
        <v>1488000</v>
      </c>
    </row>
    <row r="53" spans="2:8" ht="15.75" x14ac:dyDescent="0.25">
      <c r="B53" s="28" t="s">
        <v>21</v>
      </c>
      <c r="C53" s="29"/>
      <c r="D53" s="29"/>
      <c r="E53" s="30"/>
      <c r="G53" s="9" t="s">
        <v>32</v>
      </c>
      <c r="H53" s="2">
        <v>1488000</v>
      </c>
    </row>
    <row r="54" spans="2:8" ht="15.75" x14ac:dyDescent="0.25">
      <c r="B54" s="23" t="s">
        <v>7</v>
      </c>
      <c r="C54" s="1"/>
      <c r="D54" s="1"/>
      <c r="E54" s="2">
        <f>1488000+1488000+1488000+10000000+2500000+3500000</f>
        <v>20464000</v>
      </c>
      <c r="G54" s="22" t="s">
        <v>29</v>
      </c>
      <c r="H54" s="2">
        <v>10000000</v>
      </c>
    </row>
    <row r="55" spans="2:8" ht="15.75" x14ac:dyDescent="0.25">
      <c r="B55" s="23" t="s">
        <v>8</v>
      </c>
      <c r="C55" s="1"/>
      <c r="D55" s="1"/>
      <c r="E55" s="2">
        <v>0</v>
      </c>
      <c r="G55" s="21" t="s">
        <v>30</v>
      </c>
      <c r="H55" s="2">
        <v>2500000</v>
      </c>
    </row>
    <row r="56" spans="2:8" ht="15.75" x14ac:dyDescent="0.25">
      <c r="B56" s="23" t="s">
        <v>9</v>
      </c>
      <c r="C56" s="1"/>
      <c r="D56" s="1"/>
      <c r="E56" s="3">
        <f>+E54-E55</f>
        <v>20464000</v>
      </c>
      <c r="G56" s="9" t="s">
        <v>33</v>
      </c>
      <c r="H56" s="2">
        <v>3500000</v>
      </c>
    </row>
    <row r="57" spans="2:8" ht="15.75" thickBot="1" x14ac:dyDescent="0.3">
      <c r="B57" s="23" t="s">
        <v>10</v>
      </c>
      <c r="C57" s="1"/>
      <c r="D57" s="1"/>
      <c r="E57" s="3">
        <f>SUM(D58:D60)</f>
        <v>4840000</v>
      </c>
      <c r="G57" s="24" t="s">
        <v>31</v>
      </c>
      <c r="H57" s="6">
        <f>SUM(H50:H56)</f>
        <v>20464000</v>
      </c>
    </row>
    <row r="58" spans="2:8" x14ac:dyDescent="0.25">
      <c r="B58" s="23"/>
      <c r="C58" s="1" t="s">
        <v>11</v>
      </c>
      <c r="D58" s="1">
        <f>800000*4</f>
        <v>3200000</v>
      </c>
      <c r="E58" s="2"/>
    </row>
    <row r="59" spans="2:8" x14ac:dyDescent="0.25">
      <c r="B59" s="23"/>
      <c r="C59" s="1" t="s">
        <v>25</v>
      </c>
      <c r="D59" s="1">
        <v>200000</v>
      </c>
      <c r="E59" s="2"/>
    </row>
    <row r="60" spans="2:8" x14ac:dyDescent="0.25">
      <c r="B60" s="23"/>
      <c r="C60" s="1" t="s">
        <v>22</v>
      </c>
      <c r="D60" s="1">
        <f>360000*4</f>
        <v>1440000</v>
      </c>
      <c r="E60" s="2"/>
    </row>
    <row r="61" spans="2:8" x14ac:dyDescent="0.25">
      <c r="B61" s="23" t="s">
        <v>12</v>
      </c>
      <c r="C61" s="1"/>
      <c r="D61" s="1"/>
      <c r="E61" s="3">
        <f>+E56-E57</f>
        <v>15624000</v>
      </c>
    </row>
    <row r="62" spans="2:8" x14ac:dyDescent="0.25">
      <c r="B62" s="23" t="s">
        <v>13</v>
      </c>
      <c r="C62" s="1"/>
      <c r="D62" s="1"/>
      <c r="E62" s="3">
        <v>0</v>
      </c>
    </row>
    <row r="63" spans="2:8" x14ac:dyDescent="0.25">
      <c r="B63" s="23" t="s">
        <v>14</v>
      </c>
      <c r="C63" s="25"/>
      <c r="D63" s="1"/>
      <c r="E63" s="3"/>
    </row>
    <row r="64" spans="2:8" x14ac:dyDescent="0.25">
      <c r="B64" s="23"/>
      <c r="C64" s="25" t="s">
        <v>15</v>
      </c>
      <c r="D64" s="4"/>
      <c r="E64" s="2"/>
    </row>
    <row r="65" spans="2:8" x14ac:dyDescent="0.25">
      <c r="B65" s="23" t="s">
        <v>16</v>
      </c>
      <c r="C65" s="1"/>
      <c r="D65" s="1"/>
      <c r="E65" s="3">
        <v>0</v>
      </c>
    </row>
    <row r="66" spans="2:8" x14ac:dyDescent="0.25">
      <c r="B66" s="23" t="s">
        <v>17</v>
      </c>
      <c r="C66" s="1"/>
      <c r="D66" s="1"/>
      <c r="E66" s="3">
        <f>+E61+E62+E65+E63</f>
        <v>15624000</v>
      </c>
    </row>
    <row r="67" spans="2:8" x14ac:dyDescent="0.25">
      <c r="B67" s="23" t="s">
        <v>18</v>
      </c>
      <c r="C67" s="1"/>
      <c r="D67" s="1"/>
      <c r="E67" s="3">
        <f>+E66*35%</f>
        <v>5468400</v>
      </c>
    </row>
    <row r="68" spans="2:8" ht="15.75" thickBot="1" x14ac:dyDescent="0.3">
      <c r="B68" s="26" t="s">
        <v>19</v>
      </c>
      <c r="C68" s="5"/>
      <c r="D68" s="5"/>
      <c r="E68" s="6">
        <f>+E66-E67</f>
        <v>10155600</v>
      </c>
    </row>
    <row r="69" spans="2:8" ht="15.75" thickBot="1" x14ac:dyDescent="0.3"/>
    <row r="70" spans="2:8" x14ac:dyDescent="0.25">
      <c r="B70" s="31" t="s">
        <v>38</v>
      </c>
      <c r="C70" s="32"/>
      <c r="D70" s="32"/>
      <c r="E70" s="33"/>
      <c r="G70" s="19" t="s">
        <v>39</v>
      </c>
      <c r="H70" s="20"/>
    </row>
    <row r="71" spans="2:8" ht="15.75" x14ac:dyDescent="0.25">
      <c r="B71" s="28" t="s">
        <v>20</v>
      </c>
      <c r="C71" s="29"/>
      <c r="D71" s="29"/>
      <c r="E71" s="30"/>
      <c r="G71" s="9" t="s">
        <v>34</v>
      </c>
      <c r="H71" s="2">
        <f>+H73</f>
        <v>1488000</v>
      </c>
    </row>
    <row r="72" spans="2:8" ht="15.75" x14ac:dyDescent="0.25">
      <c r="B72" s="28" t="s">
        <v>27</v>
      </c>
      <c r="C72" s="29"/>
      <c r="D72" s="29"/>
      <c r="E72" s="30"/>
      <c r="G72" s="9" t="s">
        <v>35</v>
      </c>
      <c r="H72" s="2">
        <f>+H73</f>
        <v>1488000</v>
      </c>
    </row>
    <row r="73" spans="2:8" ht="15.75" x14ac:dyDescent="0.25">
      <c r="B73" s="28" t="s">
        <v>21</v>
      </c>
      <c r="C73" s="29"/>
      <c r="D73" s="29"/>
      <c r="E73" s="30"/>
      <c r="G73" s="9" t="s">
        <v>32</v>
      </c>
      <c r="H73" s="2">
        <v>1488000</v>
      </c>
    </row>
    <row r="74" spans="2:8" ht="15.75" x14ac:dyDescent="0.25">
      <c r="B74" s="23" t="s">
        <v>7</v>
      </c>
      <c r="C74" s="1"/>
      <c r="D74" s="1"/>
      <c r="E74" s="2">
        <f>1488000+1488000+1488000+10000000+2500000+3500000+(2560000*4)</f>
        <v>30704000</v>
      </c>
      <c r="G74" s="22" t="s">
        <v>29</v>
      </c>
      <c r="H74" s="2">
        <v>10000000</v>
      </c>
    </row>
    <row r="75" spans="2:8" ht="15.75" x14ac:dyDescent="0.25">
      <c r="B75" s="23" t="s">
        <v>8</v>
      </c>
      <c r="C75" s="1"/>
      <c r="D75" s="1"/>
      <c r="E75" s="2">
        <v>0</v>
      </c>
      <c r="G75" s="21" t="s">
        <v>30</v>
      </c>
      <c r="H75" s="2">
        <v>2500000</v>
      </c>
    </row>
    <row r="76" spans="2:8" ht="15.75" x14ac:dyDescent="0.25">
      <c r="B76" s="23" t="s">
        <v>9</v>
      </c>
      <c r="C76" s="1"/>
      <c r="D76" s="1"/>
      <c r="E76" s="3">
        <f>+E74-E75</f>
        <v>30704000</v>
      </c>
      <c r="G76" s="9" t="s">
        <v>33</v>
      </c>
      <c r="H76" s="2">
        <v>3500000</v>
      </c>
    </row>
    <row r="77" spans="2:8" ht="15.75" x14ac:dyDescent="0.25">
      <c r="B77" s="23" t="s">
        <v>10</v>
      </c>
      <c r="C77" s="1"/>
      <c r="D77" s="1"/>
      <c r="E77" s="3">
        <f>SUM(D78:D80)</f>
        <v>4840000</v>
      </c>
      <c r="G77" s="8" t="s">
        <v>36</v>
      </c>
      <c r="H77" s="2">
        <f>2560000*4</f>
        <v>10240000</v>
      </c>
    </row>
    <row r="78" spans="2:8" ht="15.75" thickBot="1" x14ac:dyDescent="0.3">
      <c r="B78" s="23"/>
      <c r="C78" s="1" t="s">
        <v>11</v>
      </c>
      <c r="D78" s="1">
        <f>800000*4</f>
        <v>3200000</v>
      </c>
      <c r="E78" s="2"/>
      <c r="G78" s="24" t="s">
        <v>31</v>
      </c>
      <c r="H78" s="6">
        <f>SUM(H70:H71:H77)</f>
        <v>30704000</v>
      </c>
    </row>
    <row r="79" spans="2:8" x14ac:dyDescent="0.25">
      <c r="B79" s="23"/>
      <c r="C79" s="1" t="s">
        <v>25</v>
      </c>
      <c r="D79" s="1">
        <v>200000</v>
      </c>
      <c r="E79" s="2"/>
    </row>
    <row r="80" spans="2:8" x14ac:dyDescent="0.25">
      <c r="B80" s="23"/>
      <c r="C80" s="1" t="s">
        <v>22</v>
      </c>
      <c r="D80" s="1">
        <f>360000*4</f>
        <v>1440000</v>
      </c>
      <c r="E80" s="2"/>
    </row>
    <row r="81" spans="2:5" x14ac:dyDescent="0.25">
      <c r="B81" s="23" t="s">
        <v>12</v>
      </c>
      <c r="C81" s="1"/>
      <c r="D81" s="1"/>
      <c r="E81" s="3">
        <f>+E76-E77</f>
        <v>25864000</v>
      </c>
    </row>
    <row r="82" spans="2:5" x14ac:dyDescent="0.25">
      <c r="B82" s="23" t="s">
        <v>13</v>
      </c>
      <c r="C82" s="1"/>
      <c r="D82" s="1"/>
      <c r="E82" s="3">
        <v>0</v>
      </c>
    </row>
    <row r="83" spans="2:5" x14ac:dyDescent="0.25">
      <c r="B83" s="23" t="s">
        <v>14</v>
      </c>
      <c r="C83" s="25"/>
      <c r="D83" s="1"/>
      <c r="E83" s="3"/>
    </row>
    <row r="84" spans="2:5" x14ac:dyDescent="0.25">
      <c r="B84" s="23"/>
      <c r="C84" s="25" t="s">
        <v>15</v>
      </c>
      <c r="D84" s="4"/>
      <c r="E84" s="2"/>
    </row>
    <row r="85" spans="2:5" x14ac:dyDescent="0.25">
      <c r="B85" s="23" t="s">
        <v>16</v>
      </c>
      <c r="C85" s="1"/>
      <c r="D85" s="1"/>
      <c r="E85" s="3">
        <v>0</v>
      </c>
    </row>
    <row r="86" spans="2:5" x14ac:dyDescent="0.25">
      <c r="B86" s="23" t="s">
        <v>17</v>
      </c>
      <c r="C86" s="1"/>
      <c r="D86" s="1"/>
      <c r="E86" s="3">
        <f>+E81+E82+E85+E83</f>
        <v>25864000</v>
      </c>
    </row>
    <row r="87" spans="2:5" x14ac:dyDescent="0.25">
      <c r="B87" s="23" t="s">
        <v>18</v>
      </c>
      <c r="C87" s="1"/>
      <c r="D87" s="1"/>
      <c r="E87" s="3">
        <f>+E86*35%</f>
        <v>9052400</v>
      </c>
    </row>
    <row r="88" spans="2:5" ht="15.75" thickBot="1" x14ac:dyDescent="0.3">
      <c r="B88" s="26" t="s">
        <v>19</v>
      </c>
      <c r="C88" s="5"/>
      <c r="D88" s="5"/>
      <c r="E88" s="6">
        <f>+E86-E87</f>
        <v>16811600</v>
      </c>
    </row>
  </sheetData>
  <mergeCells count="16">
    <mergeCell ref="B9:E9"/>
    <mergeCell ref="B10:E10"/>
    <mergeCell ref="B11:E11"/>
    <mergeCell ref="B12:E12"/>
    <mergeCell ref="B30:E30"/>
    <mergeCell ref="B31:E31"/>
    <mergeCell ref="B32:E32"/>
    <mergeCell ref="B33:E33"/>
    <mergeCell ref="B50:E50"/>
    <mergeCell ref="B51:E51"/>
    <mergeCell ref="B73:E73"/>
    <mergeCell ref="B52:E52"/>
    <mergeCell ref="B53:E53"/>
    <mergeCell ref="B70:E70"/>
    <mergeCell ref="B71:E71"/>
    <mergeCell ref="B72:E72"/>
  </mergeCells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RECUPERACION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 Castro</dc:creator>
  <cp:lastModifiedBy>Sala Biblioteca</cp:lastModifiedBy>
  <dcterms:created xsi:type="dcterms:W3CDTF">2017-05-21T17:47:38Z</dcterms:created>
  <dcterms:modified xsi:type="dcterms:W3CDTF">2017-05-22T20:02:12Z</dcterms:modified>
</cp:coreProperties>
</file>