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
    </mc:Choice>
  </mc:AlternateContent>
  <bookViews>
    <workbookView xWindow="0" yWindow="0" windowWidth="20730" windowHeight="11760" activeTab="5"/>
  </bookViews>
  <sheets>
    <sheet name="CLIENTES" sheetId="1" r:id="rId1"/>
    <sheet name="PLAN DE MEDIOS" sheetId="2" r:id="rId2"/>
    <sheet name="FUENTES PRESUPUESTO " sheetId="3" r:id="rId3"/>
    <sheet name="INVERSIÓN INICIAL" sheetId="5" r:id="rId4"/>
    <sheet name="PLANES DE PRESUPUESTO" sheetId="4" r:id="rId5"/>
    <sheet name="DOFA" sheetId="8" r:id="rId6"/>
  </sheets>
  <definedNames>
    <definedName name="_xlnm.Print_Area" localSheetId="5">DOFA!$A$1:$E$14</definedName>
    <definedName name="_xlnm.Print_Area" localSheetId="2">'FUENTES PRESUPUESTO '!$A$1:$D$9</definedName>
    <definedName name="_xlnm.Print_Area" localSheetId="3">'INVERSIÓN INICIAL'!$A$1:$E$29</definedName>
    <definedName name="_xlnm.Print_Area" localSheetId="1">'PLAN DE MEDIOS'!$A$1:$H$36</definedName>
  </definedNames>
  <calcPr calcId="152511"/>
</workbook>
</file>

<file path=xl/calcChain.xml><?xml version="1.0" encoding="utf-8"?>
<calcChain xmlns="http://schemas.openxmlformats.org/spreadsheetml/2006/main">
  <c r="K76" i="4" l="1"/>
  <c r="J69" i="4"/>
  <c r="J70" i="4"/>
  <c r="J71" i="4"/>
  <c r="K71" i="4" s="1"/>
  <c r="J72" i="4"/>
  <c r="K72" i="4" s="1"/>
  <c r="J73" i="4"/>
  <c r="K73" i="4" s="1"/>
  <c r="J74" i="4"/>
  <c r="J75" i="4"/>
  <c r="J76" i="4"/>
  <c r="J77" i="4"/>
  <c r="J78" i="4"/>
  <c r="J79" i="4"/>
  <c r="K79" i="4" s="1"/>
  <c r="J80" i="4"/>
  <c r="J81" i="4"/>
  <c r="J82" i="4"/>
  <c r="J83" i="4"/>
  <c r="J84" i="4"/>
  <c r="J85" i="4"/>
  <c r="J86" i="4"/>
  <c r="J87" i="4"/>
  <c r="J88" i="4"/>
  <c r="K88" i="4" s="1"/>
  <c r="J68" i="4"/>
  <c r="K42" i="4"/>
  <c r="J42" i="4"/>
  <c r="J67" i="4"/>
  <c r="J66" i="4"/>
  <c r="K65" i="4" s="1"/>
  <c r="J65" i="4"/>
  <c r="C103" i="4"/>
  <c r="J64" i="4"/>
  <c r="J63" i="4"/>
  <c r="J62" i="4"/>
  <c r="J61" i="4"/>
  <c r="J60" i="4"/>
  <c r="J59" i="4"/>
  <c r="J58" i="4"/>
  <c r="J57" i="4"/>
  <c r="J45" i="4"/>
  <c r="K45" i="4" s="1"/>
  <c r="J56" i="4"/>
  <c r="J55" i="4"/>
  <c r="J54" i="4"/>
  <c r="J53" i="4"/>
  <c r="J52" i="4"/>
  <c r="J51" i="4"/>
  <c r="J50" i="4"/>
  <c r="J49" i="4"/>
  <c r="J48" i="4"/>
  <c r="K44" i="4"/>
  <c r="J47" i="4"/>
  <c r="J46" i="4"/>
  <c r="J44" i="4"/>
  <c r="J43" i="4"/>
  <c r="J41" i="4"/>
  <c r="J40" i="4"/>
  <c r="J39" i="4"/>
  <c r="J38" i="4"/>
  <c r="J37" i="4"/>
  <c r="J36" i="4"/>
  <c r="J35" i="4"/>
  <c r="J6" i="4"/>
  <c r="J7" i="4"/>
  <c r="J8" i="4"/>
  <c r="J9" i="4"/>
  <c r="J10" i="4"/>
  <c r="J11" i="4"/>
  <c r="J12" i="4"/>
  <c r="J13" i="4"/>
  <c r="J14" i="4"/>
  <c r="J15" i="4"/>
  <c r="J16" i="4"/>
  <c r="J17" i="4"/>
  <c r="J18" i="4"/>
  <c r="J19" i="4"/>
  <c r="J20" i="4"/>
  <c r="J21" i="4"/>
  <c r="J22" i="4"/>
  <c r="J23" i="4"/>
  <c r="J24" i="4"/>
  <c r="J26" i="4"/>
  <c r="J27" i="4"/>
  <c r="J28" i="4"/>
  <c r="J29" i="4"/>
  <c r="J30" i="4"/>
  <c r="J31" i="4"/>
  <c r="J32" i="4"/>
  <c r="K32" i="4" s="1"/>
  <c r="J33" i="4"/>
  <c r="J34" i="4"/>
  <c r="J5" i="4"/>
  <c r="K19" i="4" l="1"/>
  <c r="K5" i="4"/>
  <c r="K27" i="4"/>
  <c r="K13" i="4"/>
  <c r="E28" i="5" l="1"/>
  <c r="E27" i="5"/>
  <c r="E26" i="5"/>
  <c r="E25" i="5"/>
  <c r="E24" i="5"/>
  <c r="E23" i="5"/>
  <c r="E22" i="5"/>
  <c r="E21" i="5"/>
  <c r="E20" i="5"/>
  <c r="E19" i="5"/>
  <c r="E18" i="5"/>
  <c r="E16" i="5"/>
  <c r="E15" i="5"/>
  <c r="E14" i="5"/>
  <c r="E13" i="5"/>
  <c r="E12" i="5"/>
  <c r="E11" i="5"/>
  <c r="E10" i="5"/>
  <c r="E9" i="5"/>
  <c r="E8" i="5"/>
  <c r="E7" i="5"/>
  <c r="E6" i="5"/>
  <c r="E5" i="5"/>
  <c r="E4" i="5"/>
  <c r="E3" i="5"/>
  <c r="E29" i="5" l="1"/>
</calcChain>
</file>

<file path=xl/sharedStrings.xml><?xml version="1.0" encoding="utf-8"?>
<sst xmlns="http://schemas.openxmlformats.org/spreadsheetml/2006/main" count="345" uniqueCount="283">
  <si>
    <t xml:space="preserve">Cliente </t>
  </si>
  <si>
    <t>PLAN DE MEDIOS</t>
  </si>
  <si>
    <t xml:space="preserve">Descripción </t>
  </si>
  <si>
    <t xml:space="preserve">Relación 1 (Clientes o grupos potenciales) </t>
  </si>
  <si>
    <t xml:space="preserve">Necesidades </t>
  </si>
  <si>
    <t xml:space="preserve">S&amp;S Soluciones Empresariales </t>
  </si>
  <si>
    <t>S&amp;S Soluciones, es una compañía de servicios integrales que cuenta con la experiencia de todos sus accionistas con una trayectoria de más de 20 años de uso en el mercado, somos una empresa especializada en: Manejo de Talento Humano; Implementación y puesta en marcha de sistemas de gestión en calidad, seguridad, medio ambiental, sellos de producto y calificación RUC; Auditoría y Control de Activos fijos e Inventarios, Servicios de tecnología de la información, mantenimiento de Software, Hardware y telecomunicaciones; manejo de la información contable, tributaria y financiera; asesorías Jurídicas en el ámbito civil y laboral. Nuestra organización actualmente está en capacidad de prestar sus servicios en cualquier lugar del territorio nacional. Somos su aliado estratégico aportando nuestro conocimiento y experiencia en la evaluación y mejoramiento para su organización buscando con ello:
• Reducir y controlar los gastos de operación de la empresa.
• Administrar eficientemente las funciones que están fuera de su control.
• Enfocar mejor la empresa, concentrándose únicamente al desarrollo de su objeto social, delegando en terceros todas aquellas actividades que consumen tiempo y recursos sin agregar valor a la empresa.</t>
  </si>
  <si>
    <t xml:space="preserve">Cliente externo - Aliado estratégico </t>
  </si>
  <si>
    <t xml:space="preserve">Cubrimiento y realización  de eventos empresariales, familiares </t>
  </si>
  <si>
    <t>Gnostika</t>
  </si>
  <si>
    <t>GNOSTIKA es un Centro de Imágenes Diagnósticas ubicado en el norte de Bogotá. Cuenta con profesionales especializados en cada una de las áreas diagnósticas ofreciendo su experiencia, calidad humana y servicios especializados.
Gnostika tiene como finalidad mejorar la calidad de vida de nuestros pacientes brindando calidad, excelencia y ética en el servicio con talento humano especializado, garantizando los estudios diagnósticos con confiabilidad y oportunidad.
Especialistas en Medicina Deportiva</t>
  </si>
  <si>
    <t>Cliente externo</t>
  </si>
  <si>
    <t>Fix Medical</t>
  </si>
  <si>
    <t>ESENCIA
Desde 2.013 buscamos a cada instante generar una experiencia de respaldo y atención, a nuestros usuarios y empleados, buscando hacer equipo con todos potenciando habilidades. Siempre siendo una empresa consciente que apuesta a los detalles que aporten beneficios. Fixmedical se ve en el futuro siendo una empresa referente por su emprendimiento constante, dando valor a los pacientes personificando sus necesidades de salud y bienestar creando un mejor futuro para la sociedad.
VISIÓN
Para  2018 nos proyectamos como una organización empresarial moderna que agrupa diferentes unidades de negocio brindando al sector salud variedad de soluciones integrales.
POLÍTICA DE CALIDAD
“Integrar la eficacia del trabajo en equipo logrando propósitos en común, con calidez, inclusión, mejoramiento continuo  e innvocación constante”</t>
  </si>
  <si>
    <t>W Lorenz</t>
  </si>
  <si>
    <t>En W. Lorenz encontrarás una amplia variedad de productos, Cráneo - Maxilofaciales, Instrumental, Fijación Torácica y productos especializados para procedimientos de reconstrucción incluyendo corrección de deformidades de Tórax, reemplazo de ATM y la innovación de los productos hechos a la medida del paciente.</t>
  </si>
  <si>
    <r>
      <rPr>
        <b/>
        <sz val="11"/>
        <color rgb="FF000000"/>
        <rFont val="Calibri"/>
        <family val="2"/>
      </rPr>
      <t xml:space="preserve">Objetivo general: </t>
    </r>
    <r>
      <rPr>
        <sz val="11"/>
        <color rgb="FF000000"/>
        <rFont val="Calibri"/>
        <family val="2"/>
      </rPr>
      <t>Establecer estrategias de comunicación para dar conocimiento a los stakeholders de nuestra compañía</t>
    </r>
  </si>
  <si>
    <t xml:space="preserve">Cliente externo </t>
  </si>
  <si>
    <t>INGENIERÍA JYC S.A.S.</t>
  </si>
  <si>
    <t>Actividades de arquitectura e ingenieria y otras actividades conexas de consultoria tecnica</t>
  </si>
  <si>
    <t>EJE EXTERNO</t>
  </si>
  <si>
    <t>PROY. 1 Manual de imagen corporativa</t>
  </si>
  <si>
    <t>PROY. 2 Social Sorpresa media / web</t>
  </si>
  <si>
    <t xml:space="preserve">PROY. 3 Plan de difusión - Momento Sorpresa para celebrar </t>
  </si>
  <si>
    <t>Dar a conocer a los Stakeholders la identidad e imagen corporativa de Momento Sorpresa S.A.S.</t>
  </si>
  <si>
    <t>Dar a conocer por medio de los escenarios virtuales (página web, Facebook y Instagram) nuestros productos y servicios.</t>
  </si>
  <si>
    <t xml:space="preserve">Dar a conocer los productos y servicios por medio de publicidad impresa a los stakeholders nuestros productos y servicios. </t>
  </si>
  <si>
    <t>Act. 1. Social Sorpresa Media</t>
  </si>
  <si>
    <t>Act. 2. Sorpresa web</t>
  </si>
  <si>
    <t>DISEÑO</t>
  </si>
  <si>
    <t xml:space="preserve">DISEÑO </t>
  </si>
  <si>
    <r>
      <t xml:space="preserve"> - Diseño de la caratula: </t>
    </r>
    <r>
      <rPr>
        <sz val="11"/>
        <color rgb="FF000000"/>
        <rFont val="Calibri"/>
        <family val="2"/>
      </rPr>
      <t>En los programa de Adobe que se requieran para crear la imagen visual de Momento Sorpresa.</t>
    </r>
    <r>
      <rPr>
        <b/>
        <sz val="11"/>
        <color rgb="FF000000"/>
        <rFont val="Calibri"/>
        <family val="2"/>
      </rPr>
      <t xml:space="preserve"> </t>
    </r>
  </si>
  <si>
    <r>
      <rPr>
        <b/>
        <sz val="11"/>
        <color rgb="FF000000"/>
        <rFont val="Calibri"/>
        <family val="2"/>
      </rPr>
      <t>Creación del perfil de Momento Sorpresa:</t>
    </r>
    <r>
      <rPr>
        <sz val="11"/>
        <color rgb="FF000000"/>
        <rFont val="Calibri"/>
        <family val="2"/>
      </rPr>
      <t xml:space="preserve"> Por medio de Instagram y Facebook se dará creación de las redes sociales de la organización. </t>
    </r>
  </si>
  <si>
    <r>
      <t xml:space="preserve">Diseño página web: </t>
    </r>
    <r>
      <rPr>
        <sz val="11"/>
        <color rgb="FF000000"/>
        <rFont val="Calibri"/>
        <family val="2"/>
      </rPr>
      <t>Por medio de la herramienta virtual WIX.com que ayudará a las personas que estén interesadas en buscar información de eventos Momento Sorpresa S.A.S.</t>
    </r>
  </si>
  <si>
    <r>
      <t xml:space="preserve">Diseño de la publicidad: </t>
    </r>
    <r>
      <rPr>
        <sz val="11"/>
        <color rgb="FF000000"/>
        <rFont val="Calibri"/>
        <family val="2"/>
      </rPr>
      <t xml:space="preserve">Se diseñará la publicidad en la suite de Adobe que se requieran para crear una buena imagen visual de Momento Sorpresa S.A.S. </t>
    </r>
  </si>
  <si>
    <r>
      <t>-Diseño de la marca Momento Sorpresa:</t>
    </r>
    <r>
      <rPr>
        <sz val="11"/>
        <color rgb="FF000000"/>
        <rFont val="Calibri"/>
        <family val="2"/>
      </rPr>
      <t xml:space="preserve"> (Filosofía de la empresa: Misión, Visión, valores corporativos). </t>
    </r>
  </si>
  <si>
    <r>
      <t xml:space="preserve">Selección imágenes y gráficos: </t>
    </r>
    <r>
      <rPr>
        <sz val="11"/>
        <color rgb="FF000000"/>
        <rFont val="Calibri"/>
        <family val="2"/>
      </rPr>
      <t xml:space="preserve">Para complementar las redes sociales, se seleccionará una serie de ilustraciones que ayudarán en la consolidación de la información dada en las redes sociales. </t>
    </r>
  </si>
  <si>
    <r>
      <t xml:space="preserve">Selección imágenes y gráficos: </t>
    </r>
    <r>
      <rPr>
        <sz val="11"/>
        <color rgb="FF000000"/>
        <rFont val="Calibri"/>
        <family val="2"/>
      </rPr>
      <t>Para complementar la página web, se seleccionará una serie de ilustraciones que ayudarán en la consolidación de la información dada en el sitio web.</t>
    </r>
    <r>
      <rPr>
        <b/>
        <sz val="11"/>
        <color rgb="FF000000"/>
        <rFont val="Calibri"/>
        <family val="2"/>
      </rPr>
      <t xml:space="preserve"> </t>
    </r>
  </si>
  <si>
    <r>
      <rPr>
        <b/>
        <sz val="11"/>
        <color rgb="FF000000"/>
        <rFont val="Calibri"/>
        <family val="2"/>
      </rPr>
      <t xml:space="preserve">Diseño de stickers: </t>
    </r>
    <r>
      <rPr>
        <sz val="11"/>
        <color rgb="FF000000"/>
        <rFont val="Calibri"/>
        <family val="2"/>
      </rPr>
      <t xml:space="preserve">Todos los productos que ofrecemos tendrán un sticker representativo de la organización para dar a conocer la originalidad de nuestros productos. </t>
    </r>
  </si>
  <si>
    <r>
      <t>- Diseño de la construcción y aplicación de la empresa:</t>
    </r>
    <r>
      <rPr>
        <sz val="11"/>
        <color rgb="FF000000"/>
        <rFont val="Calibri"/>
        <family val="2"/>
      </rPr>
      <t xml:space="preserve"> (Logotipo, símbolo, modulación, área de protección, tamaño mínimo de reproducción. </t>
    </r>
  </si>
  <si>
    <r>
      <t xml:space="preserve">Creación de contenido digital: </t>
    </r>
    <r>
      <rPr>
        <sz val="11"/>
        <color rgb="FF000000"/>
        <rFont val="Calibri"/>
        <family val="2"/>
      </rPr>
      <t>Como complemento de información, se creará  contenido digital donde se podrá dar a conocer la empresa para que nuestra audiencia compartir la información de Momento Sorpresa.</t>
    </r>
  </si>
  <si>
    <r>
      <t xml:space="preserve">Creación del folleto digital: </t>
    </r>
    <r>
      <rPr>
        <sz val="11"/>
        <color rgb="FF000000"/>
        <rFont val="Calibri"/>
        <family val="2"/>
      </rPr>
      <t>Como complemento de información, se creará un  folleto digital donde se podrá descargar para que nuestra audiencia pueda conocer y compartir la información de Momento Sorpresa.</t>
    </r>
  </si>
  <si>
    <r>
      <t xml:space="preserve">Creación de poster informativo: </t>
    </r>
    <r>
      <rPr>
        <sz val="11"/>
        <color rgb="FF000000"/>
        <rFont val="Calibri"/>
        <family val="2"/>
      </rPr>
      <t>El poster tendrá información puntual de la empresa ( imágenes,  explicación de los productos y servicios)</t>
    </r>
  </si>
  <si>
    <r>
      <t xml:space="preserve">- </t>
    </r>
    <r>
      <rPr>
        <b/>
        <sz val="11"/>
        <color rgb="FF000000"/>
        <rFont val="Calibri"/>
        <family val="2"/>
      </rPr>
      <t>Diseño del color:</t>
    </r>
    <r>
      <rPr>
        <sz val="11"/>
        <color rgb="FF000000"/>
        <rFont val="Calibri"/>
        <family val="2"/>
      </rPr>
      <t xml:space="preserve"> Explicación color corporativo representativo (aplicación cromática). </t>
    </r>
  </si>
  <si>
    <r>
      <t xml:space="preserve">Creación de imagen promocionales: </t>
    </r>
    <r>
      <rPr>
        <sz val="11"/>
        <color rgb="FF000000"/>
        <rFont val="Calibri"/>
        <family val="2"/>
      </rPr>
      <t>Se diseñarán descuentos promocionales para dar a las personas interesadas a acudir a nuestros servicios.</t>
    </r>
  </si>
  <si>
    <r>
      <t xml:space="preserve">Creación de imagen promocional: </t>
    </r>
    <r>
      <rPr>
        <sz val="11"/>
        <color rgb="FF000000"/>
        <rFont val="Calibri"/>
        <family val="2"/>
      </rPr>
      <t>Se diseñará en hoja media carta descuentos promocionales para dar a las personas interesadas a acudir a nuestros servicios.</t>
    </r>
  </si>
  <si>
    <r>
      <rPr>
        <b/>
        <sz val="11"/>
        <color rgb="FF000000"/>
        <rFont val="Calibri"/>
        <family val="2"/>
      </rPr>
      <t>Selección de imágenes e información:</t>
    </r>
    <r>
      <rPr>
        <sz val="11"/>
        <color rgb="FF000000"/>
        <rFont val="Calibri"/>
        <family val="2"/>
      </rPr>
      <t xml:space="preserve"> Seleccionar y editar imágenes, datos importantes de la empresa, además brindar información para dar a conocer a los stakeholders nuestros productos y servicios. </t>
    </r>
  </si>
  <si>
    <r>
      <t xml:space="preserve">Diseño tipografía corporativa: </t>
    </r>
    <r>
      <rPr>
        <sz val="11"/>
        <color rgb="FF000000"/>
        <rFont val="Calibri"/>
        <family val="2"/>
      </rPr>
      <t>Explicación tipo de letra en cuanto a la comunicación interna y externa.</t>
    </r>
  </si>
  <si>
    <r>
      <t xml:space="preserve">Diseño de la foto de perfil de las redes sociales (Facebook - Instagram): </t>
    </r>
    <r>
      <rPr>
        <sz val="11"/>
        <color rgb="FF000000"/>
        <rFont val="Calibri"/>
        <family val="2"/>
      </rPr>
      <t xml:space="preserve">Diseñar foto en la que se dará a conocer por medio del logo corporativo. </t>
    </r>
  </si>
  <si>
    <r>
      <t xml:space="preserve">Diseño del perfil de la página web: </t>
    </r>
    <r>
      <rPr>
        <sz val="11"/>
        <color rgb="FF000000"/>
        <rFont val="Calibri"/>
        <family val="2"/>
      </rPr>
      <t xml:space="preserve">Primera visibilización que tendrán nuestros stakeholders hacia nuestra microempresa. </t>
    </r>
  </si>
  <si>
    <r>
      <t>Diseño visita a las compañias de revistas:</t>
    </r>
    <r>
      <rPr>
        <sz val="11"/>
        <color rgb="FF000000"/>
        <rFont val="Calibri"/>
        <family val="2"/>
      </rPr>
      <t xml:space="preserve"> Diseñar apertura en linea de la página web que se dará a conocer a la audiencia.  </t>
    </r>
  </si>
  <si>
    <r>
      <t xml:space="preserve">- </t>
    </r>
    <r>
      <rPr>
        <b/>
        <sz val="11"/>
        <color rgb="FF000000"/>
        <rFont val="Calibri"/>
        <family val="2"/>
      </rPr>
      <t xml:space="preserve">Diseño usos no correctos: </t>
    </r>
    <r>
      <rPr>
        <sz val="11"/>
        <color rgb="FF000000"/>
        <rFont val="Calibri"/>
        <family val="2"/>
      </rPr>
      <t xml:space="preserve">Explicación de los usos no correctos que afectan la imagen de la identidad corporativa. </t>
    </r>
  </si>
  <si>
    <r>
      <t xml:space="preserve">Diseñar información en el perfil: </t>
    </r>
    <r>
      <rPr>
        <sz val="11"/>
        <color rgb="FF000000"/>
        <rFont val="Calibri"/>
        <family val="2"/>
      </rPr>
      <t>dar a conocer la filosofía de nuestra empresa.</t>
    </r>
  </si>
  <si>
    <r>
      <t xml:space="preserve">Diseño de quienes somos: </t>
    </r>
    <r>
      <rPr>
        <sz val="11"/>
        <color rgb="FF000000"/>
        <rFont val="Calibri"/>
        <family val="2"/>
      </rPr>
      <t>Explicar por medio de la página web nuestra filosofía organizacional.</t>
    </r>
  </si>
  <si>
    <r>
      <t xml:space="preserve">- Diseño papelería: </t>
    </r>
    <r>
      <rPr>
        <sz val="11"/>
        <color rgb="FF000000"/>
        <rFont val="Calibri"/>
        <family val="2"/>
      </rPr>
      <t xml:space="preserve">tarjetas de presentación y plantilla de presentación. </t>
    </r>
  </si>
  <si>
    <r>
      <t xml:space="preserve">Diseñar el contacto: </t>
    </r>
    <r>
      <rPr>
        <sz val="11"/>
        <color rgb="FF000000"/>
        <rFont val="Calibri"/>
        <family val="2"/>
      </rPr>
      <t xml:space="preserve">Añadir el correo electrónico, teléfonos de contactos donde puedan hacer sus pedidos. </t>
    </r>
  </si>
  <si>
    <r>
      <t xml:space="preserve">Diseño de la galería: </t>
    </r>
    <r>
      <rPr>
        <sz val="11"/>
        <color rgb="FF000000"/>
        <rFont val="Calibri"/>
        <family val="2"/>
      </rPr>
      <t>Dar a conocer a la audiencia nuestros productos por medio de videos y fotogalerías.</t>
    </r>
  </si>
  <si>
    <r>
      <t xml:space="preserve">- </t>
    </r>
    <r>
      <rPr>
        <b/>
        <sz val="11"/>
        <color rgb="FF000000"/>
        <rFont val="Calibri"/>
        <family val="2"/>
      </rPr>
      <t xml:space="preserve">Diseño del merchandising: </t>
    </r>
    <r>
      <rPr>
        <sz val="11"/>
        <color rgb="FF000000"/>
        <rFont val="Calibri"/>
        <family val="2"/>
      </rPr>
      <t xml:space="preserve">Aplicación en esfero, anti bacterial, caja sorpresa. </t>
    </r>
  </si>
  <si>
    <r>
      <t>Diseñar Fotogalería:</t>
    </r>
    <r>
      <rPr>
        <sz val="11"/>
        <color rgb="FF000000"/>
        <rFont val="Calibri"/>
        <family val="2"/>
      </rPr>
      <t xml:space="preserve"> Dar a conocer nuestros productos para que los stakeholders se informen. </t>
    </r>
  </si>
  <si>
    <r>
      <t xml:space="preserve">Diseño del contacto: </t>
    </r>
    <r>
      <rPr>
        <sz val="11"/>
        <color rgb="FF000000"/>
        <rFont val="Calibri"/>
        <family val="2"/>
      </rPr>
      <t>Añadir el contacto de la empresa (correo, teléfonos)</t>
    </r>
  </si>
  <si>
    <r>
      <t>- Diseño de la terminología:</t>
    </r>
    <r>
      <rPr>
        <sz val="11"/>
        <color rgb="FF000000"/>
        <rFont val="Calibri"/>
        <family val="2"/>
      </rPr>
      <t xml:space="preserve"> Explicación con mejor comprensión el manual.</t>
    </r>
  </si>
  <si>
    <r>
      <t xml:space="preserve">Diseño del lanzamiento del Social Sorpresa Media: </t>
    </r>
    <r>
      <rPr>
        <sz val="11"/>
        <color rgb="FF000000"/>
        <rFont val="Calibri"/>
        <family val="2"/>
      </rPr>
      <t>Diseñar la divulgación publicitaria como invitación para que la audiencia conozca más sobre nuestros productos y servicios por las redes y posteriormente a la página web.</t>
    </r>
  </si>
  <si>
    <r>
      <t xml:space="preserve">Diseño de los productos y servicios: </t>
    </r>
    <r>
      <rPr>
        <sz val="11"/>
        <color rgb="FF000000"/>
        <rFont val="Calibri"/>
        <family val="2"/>
      </rPr>
      <t xml:space="preserve">En las imágenes se dará una idea a los stakeholders de lo que la organización ofrece. </t>
    </r>
    <r>
      <rPr>
        <b/>
        <sz val="11"/>
        <color rgb="FF000000"/>
        <rFont val="Calibri"/>
        <family val="2"/>
      </rPr>
      <t xml:space="preserve"> </t>
    </r>
  </si>
  <si>
    <r>
      <rPr>
        <b/>
        <sz val="11"/>
        <color rgb="FF000000"/>
        <rFont val="Calibri"/>
        <family val="2"/>
      </rPr>
      <t xml:space="preserve">Diseño de la impresión del manual: </t>
    </r>
    <r>
      <rPr>
        <sz val="11"/>
        <color rgb="FF000000"/>
        <rFont val="Calibri"/>
        <family val="2"/>
      </rPr>
      <t>Diseñar el formato y tamaño con el que se va a mandar a imprimir el manual.</t>
    </r>
  </si>
  <si>
    <r>
      <t xml:space="preserve">Diseño del lanzamiento de la pagina web: </t>
    </r>
    <r>
      <rPr>
        <sz val="11"/>
        <color rgb="FF000000"/>
        <rFont val="Calibri"/>
        <family val="2"/>
      </rPr>
      <t xml:space="preserve">Diseñar apertura en linea de la página web que se dará a conocer a la audiencia.  </t>
    </r>
  </si>
  <si>
    <t>PLANEACIÓN</t>
  </si>
  <si>
    <t xml:space="preserve">PLANEACIÓN </t>
  </si>
  <si>
    <r>
      <rPr>
        <b/>
        <sz val="11"/>
        <color rgb="FF000000"/>
        <rFont val="Calibri"/>
        <family val="2"/>
      </rPr>
      <t>Cronograma del diseño del manual de identidad corporativa:</t>
    </r>
    <r>
      <rPr>
        <sz val="11"/>
        <color rgb="FF000000"/>
        <rFont val="Calibri"/>
        <family val="2"/>
      </rPr>
      <t xml:space="preserve"> Se dio inicio el 3 de abril y finalizará el 3 de mayo. </t>
    </r>
  </si>
  <si>
    <r>
      <rPr>
        <b/>
        <sz val="11"/>
        <color rgb="FF000000"/>
        <rFont val="Calibri"/>
        <family val="2"/>
      </rPr>
      <t xml:space="preserve">Cronograma del diseño y lanzamiento en las redes sociales: </t>
    </r>
    <r>
      <rPr>
        <sz val="11"/>
        <color rgb="FF000000"/>
        <rFont val="Calibri"/>
        <family val="2"/>
      </rPr>
      <t xml:space="preserve">Del 24 de abril al 1 de mayo se hará sel lanzamiento en las redes sociales. </t>
    </r>
  </si>
  <si>
    <r>
      <t xml:space="preserve">Cronograma del diseño de la página web página web: </t>
    </r>
    <r>
      <rPr>
        <sz val="11"/>
        <color rgb="FF000000"/>
        <rFont val="Calibri"/>
        <family val="2"/>
      </rPr>
      <t xml:space="preserve">Del 17 al 20 de abril y el 21 de abril se hará lanzamiento de de www. momentosorpresa.wix.com. </t>
    </r>
  </si>
  <si>
    <r>
      <rPr>
        <b/>
        <sz val="11"/>
        <color rgb="FF000000"/>
        <rFont val="Calibri"/>
        <family val="2"/>
      </rPr>
      <t xml:space="preserve">Cronograma de visitas en las compañías: </t>
    </r>
    <r>
      <rPr>
        <sz val="11"/>
        <color rgb="FF000000"/>
        <rFont val="Calibri"/>
        <family val="2"/>
      </rPr>
      <t xml:space="preserve">Del 14 al  18 de mayo se realizarán visita a los stakeholder y a otras nuevas empresas que puedan necesitar nuestros servicios. </t>
    </r>
  </si>
  <si>
    <r>
      <rPr>
        <b/>
        <sz val="11"/>
        <color rgb="FF000000"/>
        <rFont val="Calibri"/>
        <family val="2"/>
      </rPr>
      <t>Presupuesto para la impresión:</t>
    </r>
    <r>
      <rPr>
        <sz val="11"/>
        <color rgb="FF000000"/>
        <rFont val="Calibri"/>
        <family val="2"/>
      </rPr>
      <t xml:space="preserve"> Presupuesto estimado de $300.000 aproximadamente. </t>
    </r>
  </si>
  <si>
    <r>
      <rPr>
        <b/>
        <sz val="11"/>
        <color rgb="FF000000"/>
        <rFont val="Calibri"/>
        <family val="2"/>
      </rPr>
      <t>Cronograma de envío de información de publicidad digital:</t>
    </r>
    <r>
      <rPr>
        <sz val="11"/>
        <color rgb="FF000000"/>
        <rFont val="Calibri"/>
        <family val="2"/>
      </rPr>
      <t xml:space="preserve"> Del 9 al 13 de mayo se enviará a los stakeholders la información 'via electronica de nuestra empresa. </t>
    </r>
  </si>
  <si>
    <r>
      <t xml:space="preserve">Capital social: </t>
    </r>
    <r>
      <rPr>
        <sz val="11"/>
        <color rgb="FF000000"/>
        <rFont val="Calibri"/>
        <family val="2"/>
      </rPr>
      <t>Plataforma Adobe $50.000 compra e instalación en el computador</t>
    </r>
  </si>
  <si>
    <r>
      <t xml:space="preserve">Plan de lanzamiento de los perfiles de instagram y facebook: </t>
    </r>
    <r>
      <rPr>
        <sz val="11"/>
        <color rgb="FF000000"/>
        <rFont val="Calibri"/>
        <family val="2"/>
      </rPr>
      <t xml:space="preserve">Se hará plan de difusión por medio de los contactos de redes sociales de los colaboradores </t>
    </r>
  </si>
  <si>
    <r>
      <t xml:space="preserve">Plan de lanzamiento de la pagina web: </t>
    </r>
    <r>
      <rPr>
        <sz val="11"/>
        <color rgb="FF000000"/>
        <rFont val="Calibri"/>
        <family val="2"/>
      </rPr>
      <t>Se insertará un hipervínculo por las redes sociales (Facebook, Instagram) que los llevará a la página web.</t>
    </r>
    <r>
      <rPr>
        <b/>
        <sz val="11"/>
        <color rgb="FF000000"/>
        <rFont val="Calibri"/>
        <family val="2"/>
      </rPr>
      <t xml:space="preserve"> </t>
    </r>
  </si>
  <si>
    <r>
      <rPr>
        <b/>
        <sz val="11"/>
        <color rgb="FF000000"/>
        <rFont val="Calibri"/>
        <family val="2"/>
      </rPr>
      <t>Finalización de la edición y diseño de la publicidad impresa:</t>
    </r>
    <r>
      <rPr>
        <sz val="11"/>
        <color rgb="FF000000"/>
        <rFont val="Calibri"/>
        <family val="2"/>
      </rPr>
      <t xml:space="preserve"> Se imprimirá 20 copias ejemplares para distribuir a revistas de eventos especiales en físico. De igual manera se enviará digital a las compañías que dan información de catering y eventos especiales. </t>
    </r>
  </si>
  <si>
    <r>
      <t>Infraestructura:</t>
    </r>
    <r>
      <rPr>
        <sz val="11"/>
        <color rgb="FF000000"/>
        <rFont val="Calibri"/>
        <family val="2"/>
      </rPr>
      <t xml:space="preserve"> - Instalación (lugar de trabajo hogar de la diseñadora) - Resma de papel propalcote, tinta de colores para la impresora.</t>
    </r>
    <r>
      <rPr>
        <b/>
        <sz val="11"/>
        <color rgb="FF000000"/>
        <rFont val="Calibri"/>
        <family val="2"/>
      </rPr>
      <t xml:space="preserve">  </t>
    </r>
  </si>
  <si>
    <r>
      <t>Recursos tecnologicos: -</t>
    </r>
    <r>
      <rPr>
        <sz val="11"/>
        <color rgb="FF000000"/>
        <rFont val="Calibri"/>
        <family val="2"/>
      </rPr>
      <t xml:space="preserve"> Computador, Impresora, plataforma Adobe (Illustrator, Photoshop, Indesign) </t>
    </r>
  </si>
  <si>
    <r>
      <rPr>
        <b/>
        <sz val="11"/>
        <color rgb="FF000000"/>
        <rFont val="Calibri"/>
        <family val="2"/>
      </rPr>
      <t xml:space="preserve">Recursos tecnologicos: </t>
    </r>
    <r>
      <rPr>
        <sz val="11"/>
        <color rgb="FF000000"/>
        <rFont val="Calibri"/>
        <family val="2"/>
      </rPr>
      <t xml:space="preserve"> - Computador, Impresora, plataforma Adobe (Illustrator, Photoshop, Indesign),</t>
    </r>
  </si>
  <si>
    <t xml:space="preserve">EJECUCIÓN </t>
  </si>
  <si>
    <t>EJECUCIÓN</t>
  </si>
  <si>
    <t xml:space="preserve">Impresión del manual de imagen corporativa </t>
  </si>
  <si>
    <t>Lanzamiento del perfil de Facebook e Instagram.</t>
  </si>
  <si>
    <t>Lanzamiento de la página web</t>
  </si>
  <si>
    <t xml:space="preserve">Visita a las compañías de revistas </t>
  </si>
  <si>
    <t xml:space="preserve">Publicación en redes sociales durante el mes de mayo </t>
  </si>
  <si>
    <t xml:space="preserve">Envío de la información </t>
  </si>
  <si>
    <t>Difusión insumos a los Aliados Estratégicos</t>
  </si>
  <si>
    <t>EVALUACIÓN</t>
  </si>
  <si>
    <r>
      <t xml:space="preserve">Encuesta de aprobación: </t>
    </r>
    <r>
      <rPr>
        <sz val="11"/>
        <color rgb="FF000000"/>
        <rFont val="Calibri"/>
        <family val="2"/>
      </rPr>
      <t xml:space="preserve"> Luego de la repartición del manual visual corporativo, entregaremos una encuesta a los aliados estrategicos para saber si estan de acuerdo con la implementacion y uso de nuestra imagen visual.</t>
    </r>
  </si>
  <si>
    <t xml:space="preserve">Análisis de visitas en el mes. </t>
  </si>
  <si>
    <t>Stakeholders que requieran información por medio de correo electronico, vía telefónica o whatsapp</t>
  </si>
  <si>
    <t xml:space="preserve">FUENTES DE PRESUPUESTO </t>
  </si>
  <si>
    <t xml:space="preserve">INSUMO </t>
  </si>
  <si>
    <t xml:space="preserve">NOMBRE </t>
  </si>
  <si>
    <t>TELÉFONO</t>
  </si>
  <si>
    <t>PAPELERÍA</t>
  </si>
  <si>
    <t>IMPRESIONES</t>
  </si>
  <si>
    <t>DISEÑADOR</t>
  </si>
  <si>
    <t>ALQUILERES TECNOLÓGICOS</t>
  </si>
  <si>
    <t>María Fernanda Salazar</t>
  </si>
  <si>
    <t>Yovany Quiroga</t>
  </si>
  <si>
    <t xml:space="preserve">INVERSION INICIAL </t>
  </si>
  <si>
    <t>UTENCILIOS DE COCINA</t>
  </si>
  <si>
    <t>UNIDADES</t>
  </si>
  <si>
    <t>PRECIO UNITARIO</t>
  </si>
  <si>
    <t>PRECIO TOTAL</t>
  </si>
  <si>
    <t xml:space="preserve">TABLA </t>
  </si>
  <si>
    <t>CUCHILLO</t>
  </si>
  <si>
    <t>LICUADORA</t>
  </si>
  <si>
    <t>ESPRIMIDORA</t>
  </si>
  <si>
    <t>OLLAS</t>
  </si>
  <si>
    <t>TENEDORES</t>
  </si>
  <si>
    <t>VAJILLAS</t>
  </si>
  <si>
    <t>PAPEL ALUMINIO</t>
  </si>
  <si>
    <t xml:space="preserve">PAPEL </t>
  </si>
  <si>
    <t xml:space="preserve">PAPEL DE COCINA </t>
  </si>
  <si>
    <t>SERVILLETAS</t>
  </si>
  <si>
    <t>VASOS</t>
  </si>
  <si>
    <t xml:space="preserve">COPAS DE VINO </t>
  </si>
  <si>
    <t xml:space="preserve">PUBLICIDAD </t>
  </si>
  <si>
    <t>PROVEEDOR</t>
  </si>
  <si>
    <t xml:space="preserve">PAPELERÍA </t>
  </si>
  <si>
    <t>RESMA DE PAPEL</t>
  </si>
  <si>
    <t>LAPICES</t>
  </si>
  <si>
    <t>ESFEROS</t>
  </si>
  <si>
    <t>FACTURAS CAJA MENOR</t>
  </si>
  <si>
    <t>GANCHOS LEGAJADORES</t>
  </si>
  <si>
    <t>COSEDORA</t>
  </si>
  <si>
    <t>REGLAS</t>
  </si>
  <si>
    <t>RESALTADORES</t>
  </si>
  <si>
    <t>PAPEL CONTAC</t>
  </si>
  <si>
    <t>SERVICIO DE TELECOMUNICACIONES</t>
  </si>
  <si>
    <t>TOTAL DE INVERSIÓN</t>
  </si>
  <si>
    <t>INSUMO</t>
  </si>
  <si>
    <t>GAS</t>
  </si>
  <si>
    <t>AGUA</t>
  </si>
  <si>
    <t>LUZ</t>
  </si>
  <si>
    <t>TELEFONO</t>
  </si>
  <si>
    <t>TINTA RGB PARA IMPRESORA</t>
  </si>
  <si>
    <r>
      <t xml:space="preserve">Recursos tecnologicos:  </t>
    </r>
    <r>
      <rPr>
        <sz val="11"/>
        <color rgb="FF000000"/>
        <rFont val="Calibri"/>
        <family val="2"/>
      </rPr>
      <t xml:space="preserve">Computador, plataforma adobe, plataforma web, celulares, modem de internet. </t>
    </r>
  </si>
  <si>
    <r>
      <t xml:space="preserve">Recursos tecnologicos: </t>
    </r>
    <r>
      <rPr>
        <sz val="11"/>
        <color rgb="FF000000"/>
        <rFont val="Calibri"/>
        <family val="2"/>
      </rPr>
      <t>Computador, plataforma adobe, plataforma web, celulares, modem de internet.</t>
    </r>
  </si>
  <si>
    <t>http://www.panamericana.com.co/inicial/inicio_general?gclid=COqRoobo-NMCFQSHswodFNAIDw</t>
  </si>
  <si>
    <t>http://www.comercialpapelera.com.co/store/index.php</t>
  </si>
  <si>
    <t>https://www.matrimonio.com.co/banquetes/banquetes-alfarero--e115893</t>
  </si>
  <si>
    <t>www.audiovisualcolombia.com/alquiler/alquiler-camaras-de-video-bogota.html</t>
  </si>
  <si>
    <t>BANQUETES - CATERING</t>
  </si>
  <si>
    <t>ROUTER INTERNET+ TELEFONO</t>
  </si>
  <si>
    <t xml:space="preserve">PLAN </t>
  </si>
  <si>
    <t>PREFERENCIA</t>
  </si>
  <si>
    <t xml:space="preserve">INSUMOS </t>
  </si>
  <si>
    <t xml:space="preserve">PRECIO UNIDAD </t>
  </si>
  <si>
    <t xml:space="preserve">PRECIO TOTAL </t>
  </si>
  <si>
    <t>PRECIO TOTAL DE PREFERENCIA</t>
  </si>
  <si>
    <t xml:space="preserve">DESAYUNOS SORPRESA </t>
  </si>
  <si>
    <t>SANDWICH DE JAMÓN</t>
  </si>
  <si>
    <t>MAYONESA</t>
  </si>
  <si>
    <t>POLLO</t>
  </si>
  <si>
    <t>APIO</t>
  </si>
  <si>
    <t>CILANTRO</t>
  </si>
  <si>
    <t>QUESO</t>
  </si>
  <si>
    <t>SANDWICH DE POLLO</t>
  </si>
  <si>
    <t>PAPAS CHIP</t>
  </si>
  <si>
    <t>JAMÓN</t>
  </si>
  <si>
    <t>MANTEQUILLA</t>
  </si>
  <si>
    <t>JUGO DE NARANJA</t>
  </si>
  <si>
    <t>LECHUGA</t>
  </si>
  <si>
    <t>PAN TAJADO</t>
  </si>
  <si>
    <t>SANDWICH DE CORDERO</t>
  </si>
  <si>
    <t>CORDERO</t>
  </si>
  <si>
    <t>Libra</t>
  </si>
  <si>
    <t>kilos</t>
  </si>
  <si>
    <t>CEBOLLA</t>
  </si>
  <si>
    <t>Gramos</t>
  </si>
  <si>
    <t>TOMATE</t>
  </si>
  <si>
    <t>SANDWICH DE ATUN</t>
  </si>
  <si>
    <t>ATUN</t>
  </si>
  <si>
    <t>https://merqueo.com/bogota/domicilios-super-ahorro</t>
  </si>
  <si>
    <t>700 Gr</t>
  </si>
  <si>
    <t>700Gr</t>
  </si>
  <si>
    <t>QUESO TAJADO</t>
  </si>
  <si>
    <t>240 Gr</t>
  </si>
  <si>
    <t>400 Gr</t>
  </si>
  <si>
    <t>125 Gr</t>
  </si>
  <si>
    <t>230 Gr</t>
  </si>
  <si>
    <t>240Gr</t>
  </si>
  <si>
    <t>600 Gr</t>
  </si>
  <si>
    <t>media</t>
  </si>
  <si>
    <t xml:space="preserve">PRECIO AL PUBLICO </t>
  </si>
  <si>
    <t>SANDWICH VEGETARIANO</t>
  </si>
  <si>
    <t xml:space="preserve">CILANTRO </t>
  </si>
  <si>
    <t>CHAMPIÑONES</t>
  </si>
  <si>
    <t>MAÍZ</t>
  </si>
  <si>
    <t>ZANAHORIAS</t>
  </si>
  <si>
    <t xml:space="preserve">PEPINO </t>
  </si>
  <si>
    <t>CHOCOLATE</t>
  </si>
  <si>
    <t>1.5 Kg</t>
  </si>
  <si>
    <t>ENSALADA DE FRUTAS</t>
  </si>
  <si>
    <t>BANANO</t>
  </si>
  <si>
    <t>PAPAYA</t>
  </si>
  <si>
    <t>MELOCOTON</t>
  </si>
  <si>
    <t>UVA</t>
  </si>
  <si>
    <t>FRESA</t>
  </si>
  <si>
    <t>KIWI</t>
  </si>
  <si>
    <t>UCHUVA</t>
  </si>
  <si>
    <t>MELON</t>
  </si>
  <si>
    <t>SANDIA</t>
  </si>
  <si>
    <t>CREMA DE LECHE</t>
  </si>
  <si>
    <t>HELADO</t>
  </si>
  <si>
    <t>300 Gr</t>
  </si>
  <si>
    <t>2 K</t>
  </si>
  <si>
    <t>200 Gr</t>
  </si>
  <si>
    <t>ML</t>
  </si>
  <si>
    <t>200 Ml</t>
  </si>
  <si>
    <t>OMELETTE</t>
  </si>
  <si>
    <t>JAMON</t>
  </si>
  <si>
    <t>MAIZ</t>
  </si>
  <si>
    <t>SALCHICHA</t>
  </si>
  <si>
    <t>CARNE</t>
  </si>
  <si>
    <t>NARANJA</t>
  </si>
  <si>
    <t>MERCADO</t>
  </si>
  <si>
    <t>PRESUPUESTO COSTOS FIJOS</t>
  </si>
  <si>
    <t>SERVICIOS</t>
  </si>
  <si>
    <t>SERVICIOS INTERNET</t>
  </si>
  <si>
    <t>PRESUPUESTO PUNTO DE EQUILIBRIO</t>
  </si>
  <si>
    <t>TOTAL</t>
  </si>
  <si>
    <t>CEREAL</t>
  </si>
  <si>
    <t>CHOCOCRISPIS</t>
  </si>
  <si>
    <t>ZUCARITAS</t>
  </si>
  <si>
    <t>FROOT LOOPS</t>
  </si>
  <si>
    <t>KUMIS</t>
  </si>
  <si>
    <t>LECHE</t>
  </si>
  <si>
    <t>YOGURT</t>
  </si>
  <si>
    <t>GALLETAS</t>
  </si>
  <si>
    <t>SODA - DULCE</t>
  </si>
  <si>
    <t>BOMBAS DE HELIO</t>
  </si>
  <si>
    <t>BOMBAS</t>
  </si>
  <si>
    <t>DULCES</t>
  </si>
  <si>
    <t>CHOCOLATINA</t>
  </si>
  <si>
    <t>BOMBOMBUM</t>
  </si>
  <si>
    <t>GOMITAS</t>
  </si>
  <si>
    <t>CAFÉ CON LECHE</t>
  </si>
  <si>
    <t>CAFÉ</t>
  </si>
  <si>
    <t>AZUCAR</t>
  </si>
  <si>
    <t>WAFLES DE FRUTA</t>
  </si>
  <si>
    <t>MERMELADA</t>
  </si>
  <si>
    <t>MERMELADA DE PREFERENCIA)</t>
  </si>
  <si>
    <t xml:space="preserve">PRESUPUESTO COSTOS VARIABLES - PRUEVA PILOTO </t>
  </si>
  <si>
    <t xml:space="preserve">Capital social: - Computador, Impresora, plataforma Adobe (Illustrator, Photoshop, Indesign) </t>
  </si>
  <si>
    <t xml:space="preserve">infraestructura: - Instalación (lugar de trabajo hogar de la diseñadora) - Resma de papel propalcote, tinta de colores para la impresora.  </t>
  </si>
  <si>
    <t>FORTALEZAS 
(F)</t>
  </si>
  <si>
    <t>DEBILIDADES
(D)</t>
  </si>
  <si>
    <r>
      <t>1.</t>
    </r>
    <r>
      <rPr>
        <b/>
        <sz val="7"/>
        <color theme="1"/>
        <rFont val="Times New Roman"/>
        <family val="1"/>
      </rPr>
      <t xml:space="preserve">    </t>
    </r>
    <r>
      <rPr>
        <b/>
        <sz val="11"/>
        <color theme="1"/>
        <rFont val="Arial"/>
        <family val="2"/>
      </rPr>
      <t>Oportunidad de ascenso para los colaboradores de la organización.</t>
    </r>
  </si>
  <si>
    <r>
      <t>1.</t>
    </r>
    <r>
      <rPr>
        <b/>
        <sz val="7"/>
        <color theme="1"/>
        <rFont val="Times New Roman"/>
        <family val="1"/>
      </rPr>
      <t xml:space="preserve">    </t>
    </r>
    <r>
      <rPr>
        <b/>
        <sz val="11"/>
        <color theme="1"/>
        <rFont val="Arial"/>
        <family val="2"/>
      </rPr>
      <t>No hay personal requerido para  cumplir  todas las funciones operacionales  de la organización.</t>
    </r>
  </si>
  <si>
    <r>
      <t xml:space="preserve">2. </t>
    </r>
    <r>
      <rPr>
        <b/>
        <sz val="7"/>
        <color theme="1"/>
        <rFont val="Times New Roman"/>
        <family val="1"/>
      </rPr>
      <t xml:space="preserve">    </t>
    </r>
    <r>
      <rPr>
        <b/>
        <sz val="11"/>
        <color theme="1"/>
        <rFont val="Arial"/>
        <family val="2"/>
      </rPr>
      <t>Todos los funcionarios pueden participación en la toma de decisiones de la organización.</t>
    </r>
  </si>
  <si>
    <r>
      <t>2.</t>
    </r>
    <r>
      <rPr>
        <b/>
        <sz val="7"/>
        <color theme="1"/>
        <rFont val="Times New Roman"/>
        <family val="1"/>
      </rPr>
      <t xml:space="preserve">    </t>
    </r>
    <r>
      <rPr>
        <b/>
        <sz val="11"/>
        <color theme="1"/>
        <rFont val="Arial"/>
        <family val="2"/>
      </rPr>
      <t>A nivel externo no existe aún identidad de la marca.</t>
    </r>
  </si>
  <si>
    <r>
      <rPr>
        <b/>
        <sz val="12"/>
        <color theme="1"/>
        <rFont val="Times New Roman"/>
        <family val="1"/>
      </rPr>
      <t xml:space="preserve">3.   </t>
    </r>
    <r>
      <rPr>
        <b/>
        <sz val="11"/>
        <color theme="1"/>
        <rFont val="Arial"/>
        <family val="2"/>
      </rPr>
      <t>Identificación de la filosofía institucional por parte de los funcionarios (misión).</t>
    </r>
  </si>
  <si>
    <r>
      <t>4.</t>
    </r>
    <r>
      <rPr>
        <b/>
        <sz val="7"/>
        <color theme="1"/>
        <rFont val="Times New Roman"/>
        <family val="1"/>
      </rPr>
      <t xml:space="preserve">    </t>
    </r>
    <r>
      <rPr>
        <b/>
        <sz val="11"/>
        <color theme="1"/>
        <rFont val="Arial"/>
        <family val="2"/>
      </rPr>
      <t>Inclusión de personal: La organización brinda oportunidades laborales a personas desplazadas por la violencia, madres o padres cabeza de familia, jóvenes desempleados, personal con básica primaria etc.</t>
    </r>
  </si>
  <si>
    <r>
      <t>5.</t>
    </r>
    <r>
      <rPr>
        <b/>
        <sz val="7"/>
        <color theme="1"/>
        <rFont val="Times New Roman"/>
        <family val="1"/>
      </rPr>
      <t xml:space="preserve">    </t>
    </r>
    <r>
      <rPr>
        <b/>
        <sz val="11"/>
        <color theme="1"/>
        <rFont val="Arial"/>
        <family val="2"/>
      </rPr>
      <t xml:space="preserve">Manejo e interacción entre la empresa y los clientes  por medio de las redes sociales  y paga  web. </t>
    </r>
  </si>
  <si>
    <r>
      <t>6.</t>
    </r>
    <r>
      <rPr>
        <b/>
        <sz val="7"/>
        <color theme="1"/>
        <rFont val="Times New Roman"/>
        <family val="1"/>
      </rPr>
      <t xml:space="preserve">    </t>
    </r>
    <r>
      <rPr>
        <b/>
        <sz val="11"/>
        <color theme="1"/>
        <rFont val="Arial"/>
        <family val="2"/>
      </rPr>
      <t>Parte de los  funcionarios administrativos tienen experiencias en diferentes ámbitos legales  importantes para  el desarrollo de las actividades de la organización.</t>
    </r>
  </si>
  <si>
    <t>OPORTUNIDADES
(O)</t>
  </si>
  <si>
    <t>ESTRATEGIAS
(FO)</t>
  </si>
  <si>
    <t>ESTRATEGIAS
 (DO)</t>
  </si>
  <si>
    <r>
      <t>1.</t>
    </r>
    <r>
      <rPr>
        <b/>
        <sz val="7"/>
        <color theme="1"/>
        <rFont val="Times New Roman"/>
        <family val="1"/>
      </rPr>
      <t xml:space="preserve">    </t>
    </r>
    <r>
      <rPr>
        <b/>
        <sz val="11"/>
        <color theme="1"/>
        <rFont val="Arial"/>
        <family val="2"/>
      </rPr>
      <t>Generar más alianzas estratégicas con otras organizaciones para  darnos a  conocer y obtener mayores  ingresos a la compañía.</t>
    </r>
  </si>
  <si>
    <t xml:space="preserve">(F1, F2, F3, O3) Brindaremos oportunidades de ascenso a nuestros colaborares que se destaquen en realizar sus funciones de manera acertada y eficaz, así como por participar y aportar conocimientos e ideas en los diferentes proyectos de la organización, también se tendrá en cuenta en nuestros funcionarios el sentido de pertenencia e identificación de la filosofía de nuestra organización; esto nos generara confiabilidad  hacia nuestra empresa.  </t>
  </si>
  <si>
    <t>(D1, D2, O3) Como una estrategia de impacto de responsabilidad social realizaremos convocatorias laborales a personas desplazadas por la violencia, madres o padres cabeza de familia, jóvenes desempleados y personal con básica primaria, de esta manera podremos encontrar personal adecuado  para las diferentes  tareas que  demanda la organización, se  tendrá en cuanta  las habilidades de  cada persona  para el  cargo que  desempeñara.</t>
  </si>
  <si>
    <r>
      <t>2.</t>
    </r>
    <r>
      <rPr>
        <b/>
        <sz val="7"/>
        <color theme="1"/>
        <rFont val="Times New Roman"/>
        <family val="1"/>
      </rPr>
      <t xml:space="preserve">    </t>
    </r>
    <r>
      <rPr>
        <b/>
        <sz val="11"/>
        <color theme="1"/>
        <rFont val="Arial"/>
        <family val="2"/>
      </rPr>
      <t>El uso de las  tecnologías de  información y comunicación nos permiten estar en constante interacción con nuestros clientes, también podremos ampliar nuestro mercado y tipo de consumidores.</t>
    </r>
  </si>
  <si>
    <t>(F5, O2) El uso de las redes sociales nos permitirá contactar y fortalecer alianzas con otros proveedores, de esta  manera podremos tener  un portafolio más completo en nuestros productos y servicios, así como ganar mayor  reconocimiento con nuestros Stakeholders.</t>
  </si>
  <si>
    <t xml:space="preserve">(D1, D2, O2) Por medio de las redes sociales se  realizara publicidad,  promocionando las ofertas  laborales que demande la empresa, esto aplicara para todas las personas que estén interesadas en la vacante. </t>
  </si>
  <si>
    <r>
      <t>3.</t>
    </r>
    <r>
      <rPr>
        <b/>
        <sz val="7"/>
        <color theme="1"/>
        <rFont val="Times New Roman"/>
        <family val="1"/>
      </rPr>
      <t xml:space="preserve">    </t>
    </r>
    <r>
      <rPr>
        <b/>
        <sz val="11"/>
        <color theme="1"/>
        <rFont val="Arial"/>
        <family val="2"/>
      </rPr>
      <t xml:space="preserve">Obtener más confiabilidad ante nuestros </t>
    </r>
    <r>
      <rPr>
        <b/>
        <sz val="11"/>
        <color rgb="FF000000"/>
        <rFont val="Arial"/>
        <family val="2"/>
      </rPr>
      <t>Stakeholders</t>
    </r>
    <r>
      <rPr>
        <b/>
        <sz val="11"/>
        <color theme="1"/>
        <rFont val="Arial"/>
        <family val="2"/>
      </rPr>
      <t xml:space="preserve"> mediante el impacto de responsabilidad social.</t>
    </r>
  </si>
  <si>
    <t>(F4, O3) Como parte de nuestro proyecto de impacto de responsabilidad social Momento Sorpresa realizara  convocatorias de empleo en barrios vulnerables, de esta manera daremos oportunidades de empleo a personas  desplazadas por la violencia, madres o padres cabeza de familia, jóvenes desempleados y personal con básica primaria.</t>
  </si>
  <si>
    <t xml:space="preserve">
(D3, O2) Gracias a nuestras redes sociales lograremos dar a  conocer los productos  y servicios de Momento Sorpresa, las promociones  y descuentos serán nuestro aliados  para que nuestros  Stakeholders reconozcan la  organización.
</t>
  </si>
  <si>
    <t>4. Optimización del tiempo de entrega y organización de los eventos.</t>
  </si>
  <si>
    <r>
      <t xml:space="preserve">(F5, O2, O4) Por medio de las redes sociales, fortaleceremos la comunicación con nuestros clientes para  poder entregar  nuestros productos  y servicios de manera  puntual; mantendremos a nuestros </t>
    </r>
    <r>
      <rPr>
        <b/>
        <sz val="12"/>
        <color rgb="FF000000"/>
        <rFont val="Arial"/>
        <family val="2"/>
      </rPr>
      <t>Stakeholders informados constantemente del estado del servicio que está solicitando, esto también generara confiabilidad.</t>
    </r>
  </si>
  <si>
    <t xml:space="preserve">
(D5, O2, O1) Gracias a las alianzas estratégicas que logremos establecer por medio de las  redes sociales buscaremos tener mayores  ganancias y estabilidad financiera a la  empresa.
</t>
  </si>
  <si>
    <t>AMENAZAS
(A)</t>
  </si>
  <si>
    <t>ESTRATEGIAS
 (FA)</t>
  </si>
  <si>
    <t>ESTRATEGIAS 
(DA)</t>
  </si>
  <si>
    <t>1. No cumplir el  punto de equilibrio por  falta de demanda.</t>
  </si>
  <si>
    <r>
      <t xml:space="preserve">(F5, A1) Teniendo en cuenta que  la oferta  y demanda de nuestro mercado es de mayor competitiva, utilizaremos las redes sociales como el principal  medio de reconocimiento ante nuestros </t>
    </r>
    <r>
      <rPr>
        <b/>
        <sz val="11"/>
        <color rgb="FF000000"/>
        <rFont val="Arial"/>
        <family val="2"/>
      </rPr>
      <t xml:space="preserve">Stakeholders, este medio nos  permitirá estudiar los requerimientos y solicitudes de nuestros clientes, para lograr suplir las necesidades dependiendo del servicio  requerido. </t>
    </r>
  </si>
  <si>
    <t>(D1, A1) La falta de colaboradores en la organización, puede afectar el cumplimiento de nuestro producto y servicio.</t>
  </si>
  <si>
    <t xml:space="preserve">Para Momento Sorpresa es de gran importancia brindar un servicio de alta calidad. Teniendo en cuenta que para  iniciar  nuestra idea de negocio se hizo una inversión de $1´000.000, pudimos analizar que para  tener  un punto de equilibrio es necesario acompañar a nuestros clientes en aproximadamente siete eventos al mes, de mínimos $200.000, para un total de $16`800.000 al año; en estas celebraciones se obtendrá una ganancia del 40%, es decir $80.000, durante un año (12 meses), con un total de $6`720.000 de ganancia.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</si>
</sst>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quot;XDR&quot;* #,##0.00_-;\-&quot;XDR&quot;* #,##0.00_-;_-&quot;XDR&quot;* &quot;-&quot;??_-;_-@_-"/>
    <numFmt numFmtId="165" formatCode="_-* #,##0.00_-;\-* #,##0.00_-;_-* &quot;-&quot;??_-;_-@_-"/>
    <numFmt numFmtId="166" formatCode="[$$-240A]#.##0"/>
    <numFmt numFmtId="167" formatCode="[$$-240A]#.##"/>
    <numFmt numFmtId="168" formatCode="_-[$$-240A]* #.##0_-;\-[$$-240A]* #.##0_-;_-[$$-240A]* &quot;-&quot;_-;_-@_-"/>
  </numFmts>
  <fonts count="19" x14ac:knownFonts="1">
    <font>
      <sz val="11"/>
      <color rgb="FF000000"/>
      <name val="Calibri"/>
    </font>
    <font>
      <b/>
      <sz val="11"/>
      <color rgb="FF000000"/>
      <name val="Calibri"/>
      <family val="2"/>
    </font>
    <font>
      <sz val="11"/>
      <name val="Calibri"/>
      <family val="2"/>
    </font>
    <font>
      <b/>
      <sz val="11"/>
      <name val="Calibri"/>
      <family val="2"/>
    </font>
    <font>
      <sz val="11"/>
      <name val="Calibri"/>
      <family val="2"/>
    </font>
    <font>
      <sz val="10"/>
      <color rgb="FF000000"/>
      <name val="Calibri"/>
      <family val="2"/>
    </font>
    <font>
      <b/>
      <sz val="11"/>
      <color rgb="FF000000"/>
      <name val="Calibri"/>
      <family val="2"/>
    </font>
    <font>
      <sz val="11"/>
      <color rgb="FF000000"/>
      <name val="Calibri"/>
      <family val="2"/>
    </font>
    <font>
      <sz val="11"/>
      <color rgb="FF000000"/>
      <name val="Calibri"/>
      <family val="2"/>
    </font>
    <font>
      <u/>
      <sz val="11"/>
      <color theme="10"/>
      <name val="Calibri"/>
    </font>
    <font>
      <sz val="12"/>
      <color theme="1"/>
      <name val="Arial"/>
      <family val="2"/>
    </font>
    <font>
      <b/>
      <sz val="12"/>
      <color theme="1"/>
      <name val="Arial"/>
      <family val="2"/>
    </font>
    <font>
      <b/>
      <sz val="11"/>
      <color theme="1"/>
      <name val="Arial"/>
      <family val="2"/>
    </font>
    <font>
      <b/>
      <sz val="7"/>
      <color theme="1"/>
      <name val="Times New Roman"/>
      <family val="1"/>
    </font>
    <font>
      <b/>
      <sz val="12"/>
      <color theme="1"/>
      <name val="Times New Roman"/>
      <family val="1"/>
    </font>
    <font>
      <sz val="11"/>
      <color theme="1"/>
      <name val="Arial"/>
      <family val="2"/>
    </font>
    <font>
      <b/>
      <sz val="12"/>
      <name val="Arial"/>
      <family val="2"/>
    </font>
    <font>
      <b/>
      <sz val="11"/>
      <color rgb="FF000000"/>
      <name val="Arial"/>
      <family val="2"/>
    </font>
    <font>
      <b/>
      <sz val="12"/>
      <color rgb="FF000000"/>
      <name val="Arial"/>
      <family val="2"/>
    </font>
  </fonts>
  <fills count="18">
    <fill>
      <patternFill patternType="none"/>
    </fill>
    <fill>
      <patternFill patternType="gray125"/>
    </fill>
    <fill>
      <patternFill patternType="solid">
        <fgColor rgb="FFFFCCFF"/>
        <bgColor rgb="FFFFCCFF"/>
      </patternFill>
    </fill>
    <fill>
      <patternFill patternType="solid">
        <fgColor rgb="FF99CCFF"/>
        <bgColor rgb="FF99CCFF"/>
      </patternFill>
    </fill>
    <fill>
      <patternFill patternType="solid">
        <fgColor rgb="FFFFFFFF"/>
        <bgColor rgb="FFFFFFFF"/>
      </patternFill>
    </fill>
    <fill>
      <patternFill patternType="solid">
        <fgColor rgb="FFCCFF99"/>
        <bgColor rgb="FFCCFF99"/>
      </patternFill>
    </fill>
    <fill>
      <patternFill patternType="solid">
        <fgColor rgb="FFDADADA"/>
        <bgColor rgb="FFDADADA"/>
      </patternFill>
    </fill>
    <fill>
      <patternFill patternType="solid">
        <fgColor rgb="FFFFFF00"/>
        <bgColor rgb="FFFFFF00"/>
      </patternFill>
    </fill>
    <fill>
      <patternFill patternType="solid">
        <fgColor theme="7" tint="0.7999816888943144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CC99FF"/>
        <bgColor indexed="64"/>
      </patternFill>
    </fill>
    <fill>
      <patternFill patternType="solid">
        <fgColor rgb="FFCCCCFF"/>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2" tint="-0.499984740745262"/>
        <bgColor indexed="64"/>
      </patternFill>
    </fill>
  </fills>
  <borders count="3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rgb="FF000000"/>
      </left>
      <right style="thin">
        <color indexed="64"/>
      </right>
      <top style="thin">
        <color rgb="FF000000"/>
      </top>
      <bottom style="thin">
        <color rgb="FF00000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diagonal/>
    </border>
    <border>
      <left style="thin">
        <color indexed="64"/>
      </left>
      <right style="medium">
        <color indexed="64"/>
      </right>
      <top/>
      <bottom/>
      <diagonal/>
    </border>
    <border>
      <left style="medium">
        <color indexed="64"/>
      </left>
      <right/>
      <top/>
      <bottom style="medium">
        <color indexed="64"/>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s>
  <cellStyleXfs count="4">
    <xf numFmtId="0" fontId="0" fillId="0" borderId="0"/>
    <xf numFmtId="165" fontId="8" fillId="0" borderId="0" applyFont="0" applyFill="0" applyBorder="0" applyAlignment="0" applyProtection="0"/>
    <xf numFmtId="164" fontId="8" fillId="0" borderId="0" applyFont="0" applyFill="0" applyBorder="0" applyAlignment="0" applyProtection="0"/>
    <xf numFmtId="0" fontId="9" fillId="0" borderId="0" applyNumberFormat="0" applyFill="0" applyBorder="0" applyAlignment="0" applyProtection="0"/>
  </cellStyleXfs>
  <cellXfs count="192">
    <xf numFmtId="0" fontId="0" fillId="0" borderId="0" xfId="0" applyFont="1" applyAlignment="1"/>
    <xf numFmtId="0" fontId="1" fillId="2" borderId="1" xfId="0" applyFont="1" applyFill="1" applyBorder="1" applyAlignment="1">
      <alignment horizontal="center"/>
    </xf>
    <xf numFmtId="0" fontId="1" fillId="2" borderId="2" xfId="0" applyFont="1" applyFill="1" applyBorder="1" applyAlignment="1">
      <alignment horizontal="center"/>
    </xf>
    <xf numFmtId="0" fontId="0" fillId="0" borderId="0" xfId="0" applyFont="1"/>
    <xf numFmtId="0" fontId="1" fillId="3" borderId="1" xfId="0" applyFont="1" applyFill="1" applyBorder="1" applyAlignment="1">
      <alignment horizontal="center" vertical="center"/>
    </xf>
    <xf numFmtId="0" fontId="1" fillId="0" borderId="0" xfId="0" applyFont="1" applyAlignment="1">
      <alignment vertical="center"/>
    </xf>
    <xf numFmtId="0" fontId="0" fillId="0" borderId="1" xfId="0" applyFont="1" applyBorder="1" applyAlignment="1">
      <alignment horizontal="center" vertical="top"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0" fillId="0" borderId="1" xfId="0" applyFont="1" applyBorder="1" applyAlignment="1">
      <alignment vertical="top" wrapText="1"/>
    </xf>
    <xf numFmtId="0" fontId="3" fillId="3" borderId="1" xfId="0" applyFont="1" applyFill="1" applyBorder="1" applyAlignment="1">
      <alignment horizontal="center" vertical="center" wrapText="1"/>
    </xf>
    <xf numFmtId="0" fontId="0" fillId="4" borderId="1" xfId="0" applyFont="1" applyFill="1" applyBorder="1" applyAlignment="1">
      <alignment horizontal="left" vertical="top" wrapText="1"/>
    </xf>
    <xf numFmtId="0" fontId="4" fillId="0" borderId="1" xfId="0" applyFont="1" applyBorder="1" applyAlignment="1">
      <alignment horizontal="center" vertical="center"/>
    </xf>
    <xf numFmtId="0" fontId="0" fillId="0" borderId="1" xfId="0" applyFont="1" applyBorder="1" applyAlignment="1">
      <alignment vertical="center" wrapText="1"/>
    </xf>
    <xf numFmtId="0" fontId="0" fillId="0" borderId="0" xfId="0" applyFont="1" applyAlignment="1">
      <alignment wrapText="1"/>
    </xf>
    <xf numFmtId="0" fontId="3" fillId="3" borderId="1" xfId="0" applyFont="1" applyFill="1" applyBorder="1" applyAlignment="1">
      <alignment horizontal="center" vertical="center"/>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1" fillId="0" borderId="0" xfId="0" applyFont="1"/>
    <xf numFmtId="0" fontId="0" fillId="2" borderId="1" xfId="0" applyFont="1" applyFill="1" applyBorder="1" applyAlignment="1">
      <alignment horizontal="center" vertical="top" wrapText="1"/>
    </xf>
    <xf numFmtId="0" fontId="0" fillId="0" borderId="0" xfId="0" applyFont="1" applyAlignment="1">
      <alignment horizontal="center" vertical="top" wrapText="1"/>
    </xf>
    <xf numFmtId="0" fontId="0" fillId="3" borderId="1" xfId="0" applyFont="1" applyFill="1" applyBorder="1" applyAlignment="1">
      <alignment horizontal="center" vertical="top" wrapText="1"/>
    </xf>
    <xf numFmtId="0" fontId="0" fillId="3" borderId="1" xfId="0" applyFont="1" applyFill="1" applyBorder="1" applyAlignment="1">
      <alignment horizontal="center" wrapText="1"/>
    </xf>
    <xf numFmtId="0" fontId="1" fillId="6" borderId="1" xfId="0" applyFont="1" applyFill="1" applyBorder="1" applyAlignment="1">
      <alignment horizontal="center" vertical="center" wrapText="1"/>
    </xf>
    <xf numFmtId="0" fontId="1" fillId="0" borderId="0" xfId="0" applyFont="1" applyAlignment="1">
      <alignment horizontal="center" vertical="center" wrapText="1"/>
    </xf>
    <xf numFmtId="0" fontId="1" fillId="7" borderId="1" xfId="0" applyFont="1" applyFill="1" applyBorder="1" applyAlignment="1">
      <alignment horizontal="center" vertical="center"/>
    </xf>
    <xf numFmtId="0" fontId="1" fillId="0" borderId="0" xfId="0" applyFont="1" applyAlignment="1">
      <alignment horizontal="center" vertical="center"/>
    </xf>
    <xf numFmtId="0" fontId="1" fillId="7" borderId="1" xfId="0" applyFont="1" applyFill="1" applyBorder="1" applyAlignment="1">
      <alignment horizontal="center"/>
    </xf>
    <xf numFmtId="0" fontId="1" fillId="0" borderId="0" xfId="0" applyFont="1" applyAlignment="1">
      <alignment horizontal="center"/>
    </xf>
    <xf numFmtId="0" fontId="1" fillId="0" borderId="1" xfId="0" applyFont="1" applyBorder="1" applyAlignment="1">
      <alignment horizontal="left" wrapText="1"/>
    </xf>
    <xf numFmtId="0" fontId="1" fillId="0" borderId="0" xfId="0" applyFont="1" applyAlignment="1">
      <alignment horizontal="left" vertical="center" wrapText="1"/>
    </xf>
    <xf numFmtId="0" fontId="1" fillId="0" borderId="1" xfId="0" applyFont="1" applyBorder="1" applyAlignment="1">
      <alignment horizontal="left" vertical="center" wrapText="1"/>
    </xf>
    <xf numFmtId="0" fontId="1" fillId="0" borderId="1" xfId="0" applyFont="1" applyBorder="1" applyAlignment="1">
      <alignment vertical="top" wrapText="1"/>
    </xf>
    <xf numFmtId="0" fontId="0" fillId="0" borderId="0" xfId="0" applyFont="1" applyAlignment="1">
      <alignment vertical="top" wrapText="1"/>
    </xf>
    <xf numFmtId="0" fontId="1" fillId="0" borderId="1" xfId="0" applyFont="1" applyBorder="1" applyAlignment="1">
      <alignment vertical="center" wrapText="1"/>
    </xf>
    <xf numFmtId="0" fontId="1" fillId="0" borderId="0" xfId="0" applyFont="1" applyAlignment="1">
      <alignment vertical="center" wrapText="1"/>
    </xf>
    <xf numFmtId="0" fontId="0" fillId="0" borderId="1" xfId="0" applyFont="1" applyBorder="1" applyAlignment="1">
      <alignment horizontal="left" vertical="center" wrapText="1"/>
    </xf>
    <xf numFmtId="0" fontId="0" fillId="0" borderId="0" xfId="0" applyFont="1" applyAlignment="1">
      <alignment horizontal="left" vertical="center" wrapText="1"/>
    </xf>
    <xf numFmtId="0" fontId="1" fillId="0" borderId="0" xfId="0" applyFont="1" applyAlignment="1">
      <alignment vertical="top" wrapText="1"/>
    </xf>
    <xf numFmtId="0" fontId="0" fillId="0" borderId="1" xfId="0" applyFont="1" applyBorder="1" applyAlignment="1">
      <alignment horizontal="left" vertical="top" wrapText="1"/>
    </xf>
    <xf numFmtId="0" fontId="0" fillId="0" borderId="1" xfId="0" applyFont="1" applyBorder="1" applyAlignment="1">
      <alignment horizontal="left" wrapText="1"/>
    </xf>
    <xf numFmtId="0" fontId="0" fillId="0" borderId="0" xfId="0" applyFont="1" applyAlignment="1">
      <alignment horizontal="left" wrapText="1"/>
    </xf>
    <xf numFmtId="0" fontId="1" fillId="0" borderId="1" xfId="0" applyFont="1" applyBorder="1" applyAlignment="1">
      <alignment horizontal="center" vertical="top" wrapText="1"/>
    </xf>
    <xf numFmtId="0" fontId="1" fillId="0" borderId="1" xfId="0" applyFont="1" applyBorder="1" applyAlignment="1">
      <alignment horizontal="center" vertical="center" wrapText="1"/>
    </xf>
    <xf numFmtId="0" fontId="1" fillId="0" borderId="0" xfId="0" applyFont="1" applyAlignment="1">
      <alignment horizontal="center" vertical="top" wrapText="1"/>
    </xf>
    <xf numFmtId="0" fontId="0" fillId="0" borderId="0" xfId="0" applyFont="1" applyAlignment="1">
      <alignment vertical="center" wrapText="1"/>
    </xf>
    <xf numFmtId="0" fontId="0" fillId="0" borderId="1" xfId="0" applyFont="1" applyBorder="1" applyAlignment="1">
      <alignment wrapText="1"/>
    </xf>
    <xf numFmtId="0" fontId="0" fillId="0" borderId="0" xfId="0" applyFont="1" applyAlignment="1">
      <alignment vertical="center"/>
    </xf>
    <xf numFmtId="0" fontId="0" fillId="0" borderId="0" xfId="0" applyFont="1" applyAlignment="1"/>
    <xf numFmtId="0" fontId="0" fillId="0" borderId="17" xfId="0" applyFont="1" applyBorder="1" applyAlignment="1"/>
    <xf numFmtId="0" fontId="0" fillId="0" borderId="17" xfId="0" applyFont="1" applyBorder="1" applyAlignment="1">
      <alignment horizontal="left" vertical="top" wrapText="1"/>
    </xf>
    <xf numFmtId="0" fontId="6" fillId="9" borderId="17" xfId="0" applyFont="1" applyFill="1" applyBorder="1" applyAlignment="1"/>
    <xf numFmtId="0" fontId="6" fillId="8" borderId="17" xfId="0" applyFont="1" applyFill="1" applyBorder="1" applyAlignment="1">
      <alignment vertical="center"/>
    </xf>
    <xf numFmtId="0" fontId="6" fillId="8" borderId="17" xfId="0" applyFont="1" applyFill="1" applyBorder="1" applyAlignment="1"/>
    <xf numFmtId="0" fontId="7" fillId="0" borderId="0" xfId="0" applyFont="1" applyAlignment="1"/>
    <xf numFmtId="0" fontId="0" fillId="0" borderId="0" xfId="0"/>
    <xf numFmtId="0" fontId="0" fillId="0" borderId="17" xfId="0" applyBorder="1"/>
    <xf numFmtId="0" fontId="0" fillId="0" borderId="17" xfId="0" applyFill="1" applyBorder="1"/>
    <xf numFmtId="0" fontId="6" fillId="11" borderId="0" xfId="0" applyFont="1" applyFill="1"/>
    <xf numFmtId="0" fontId="6" fillId="11" borderId="17" xfId="0" applyFont="1" applyFill="1" applyBorder="1" applyAlignment="1">
      <alignment horizontal="center" vertical="center"/>
    </xf>
    <xf numFmtId="0" fontId="6" fillId="11" borderId="17" xfId="0" applyFont="1" applyFill="1" applyBorder="1" applyAlignment="1">
      <alignment horizontal="center" vertical="center" wrapText="1"/>
    </xf>
    <xf numFmtId="0" fontId="0" fillId="0" borderId="0" xfId="0" applyFill="1"/>
    <xf numFmtId="0" fontId="0" fillId="0" borderId="0" xfId="0" applyFill="1" applyAlignment="1">
      <alignment wrapText="1"/>
    </xf>
    <xf numFmtId="0" fontId="7" fillId="0" borderId="17" xfId="0" applyFont="1" applyBorder="1"/>
    <xf numFmtId="0" fontId="0" fillId="0" borderId="0" xfId="0" applyFont="1" applyAlignment="1"/>
    <xf numFmtId="0" fontId="0" fillId="0" borderId="24" xfId="0" applyFont="1" applyBorder="1" applyAlignment="1">
      <alignment vertical="top"/>
    </xf>
    <xf numFmtId="0" fontId="5" fillId="0" borderId="17" xfId="0" applyFont="1" applyBorder="1" applyAlignment="1">
      <alignment horizontal="left" vertical="center" wrapText="1"/>
    </xf>
    <xf numFmtId="0" fontId="9" fillId="0" borderId="17" xfId="3" applyBorder="1" applyAlignment="1"/>
    <xf numFmtId="0" fontId="1" fillId="8" borderId="17" xfId="0" applyFont="1" applyFill="1" applyBorder="1" applyAlignment="1"/>
    <xf numFmtId="0" fontId="9" fillId="0" borderId="17" xfId="3" applyBorder="1" applyAlignment="1">
      <alignment wrapText="1"/>
    </xf>
    <xf numFmtId="165" fontId="6" fillId="11" borderId="17" xfId="1" applyFont="1" applyFill="1" applyBorder="1" applyAlignment="1">
      <alignment horizontal="center" vertical="center" wrapText="1"/>
    </xf>
    <xf numFmtId="165" fontId="6" fillId="11" borderId="17" xfId="1" applyFont="1" applyFill="1" applyBorder="1" applyAlignment="1">
      <alignment wrapText="1"/>
    </xf>
    <xf numFmtId="165" fontId="0" fillId="0" borderId="17" xfId="1" applyFont="1" applyBorder="1"/>
    <xf numFmtId="165" fontId="0" fillId="0" borderId="0" xfId="1" applyFont="1"/>
    <xf numFmtId="166" fontId="0" fillId="0" borderId="17" xfId="2" applyNumberFormat="1" applyFont="1" applyFill="1" applyBorder="1"/>
    <xf numFmtId="0" fontId="7" fillId="0" borderId="0" xfId="0" applyFont="1" applyAlignment="1">
      <alignment vertical="center" wrapText="1"/>
    </xf>
    <xf numFmtId="0" fontId="7" fillId="0" borderId="0" xfId="0" applyFont="1" applyAlignment="1">
      <alignment horizontal="center" vertical="center" wrapText="1"/>
    </xf>
    <xf numFmtId="0" fontId="0" fillId="0" borderId="0" xfId="0" applyFont="1" applyBorder="1" applyAlignment="1"/>
    <xf numFmtId="0" fontId="0" fillId="0" borderId="0" xfId="0" applyFill="1" applyBorder="1"/>
    <xf numFmtId="0" fontId="1" fillId="13" borderId="17" xfId="0" applyFont="1" applyFill="1" applyBorder="1" applyAlignment="1">
      <alignment horizontal="center" vertical="center"/>
    </xf>
    <xf numFmtId="166" fontId="1" fillId="13" borderId="17" xfId="1" applyNumberFormat="1" applyFont="1" applyFill="1" applyBorder="1" applyAlignment="1">
      <alignment horizontal="center" vertical="center"/>
    </xf>
    <xf numFmtId="166" fontId="0" fillId="0" borderId="0" xfId="1" applyNumberFormat="1" applyFont="1" applyAlignment="1"/>
    <xf numFmtId="166" fontId="1" fillId="13" borderId="17" xfId="0" applyNumberFormat="1" applyFont="1" applyFill="1" applyBorder="1" applyAlignment="1">
      <alignment horizontal="center" vertical="center"/>
    </xf>
    <xf numFmtId="166" fontId="0" fillId="0" borderId="0" xfId="0" applyNumberFormat="1" applyFont="1" applyAlignment="1"/>
    <xf numFmtId="167" fontId="0" fillId="0" borderId="0" xfId="0" applyNumberFormat="1" applyFont="1" applyAlignment="1"/>
    <xf numFmtId="0" fontId="7" fillId="0" borderId="17" xfId="0" applyFont="1" applyBorder="1" applyAlignment="1"/>
    <xf numFmtId="166" fontId="0" fillId="0" borderId="17" xfId="1" applyNumberFormat="1" applyFont="1" applyBorder="1" applyAlignment="1"/>
    <xf numFmtId="166" fontId="0" fillId="0" borderId="17" xfId="0" applyNumberFormat="1" applyFont="1" applyBorder="1" applyAlignment="1"/>
    <xf numFmtId="0" fontId="0" fillId="0" borderId="0" xfId="0" applyFont="1" applyFill="1" applyBorder="1" applyAlignment="1"/>
    <xf numFmtId="0" fontId="0" fillId="0" borderId="17" xfId="0" applyFont="1" applyFill="1" applyBorder="1" applyAlignment="1"/>
    <xf numFmtId="2" fontId="7" fillId="0" borderId="17" xfId="0" applyNumberFormat="1" applyFont="1" applyBorder="1" applyAlignment="1"/>
    <xf numFmtId="0" fontId="7" fillId="0" borderId="17" xfId="0" applyFont="1" applyFill="1" applyBorder="1" applyAlignment="1"/>
    <xf numFmtId="0" fontId="7" fillId="0" borderId="17" xfId="0" applyFont="1" applyBorder="1" applyAlignment="1">
      <alignment horizontal="center" wrapText="1"/>
    </xf>
    <xf numFmtId="167" fontId="1" fillId="13" borderId="17" xfId="0" applyNumberFormat="1" applyFont="1" applyFill="1" applyBorder="1" applyAlignment="1">
      <alignment horizontal="center" wrapText="1"/>
    </xf>
    <xf numFmtId="167" fontId="0" fillId="0" borderId="17" xfId="0" applyNumberFormat="1" applyFont="1" applyBorder="1" applyAlignment="1"/>
    <xf numFmtId="168" fontId="1" fillId="13" borderId="17" xfId="0" applyNumberFormat="1" applyFont="1" applyFill="1" applyBorder="1" applyAlignment="1">
      <alignment horizontal="center" vertical="center" wrapText="1"/>
    </xf>
    <xf numFmtId="168" fontId="0" fillId="0" borderId="17" xfId="0" applyNumberFormat="1" applyFont="1" applyBorder="1" applyAlignment="1"/>
    <xf numFmtId="168" fontId="0" fillId="0" borderId="0" xfId="0" applyNumberFormat="1" applyFont="1" applyAlignment="1"/>
    <xf numFmtId="0" fontId="1" fillId="0" borderId="0" xfId="0" applyFont="1" applyFill="1" applyBorder="1" applyAlignment="1">
      <alignment vertical="center" wrapText="1"/>
    </xf>
    <xf numFmtId="0" fontId="0" fillId="13" borderId="17" xfId="0" applyFont="1" applyFill="1" applyBorder="1" applyAlignment="1"/>
    <xf numFmtId="166" fontId="0" fillId="13" borderId="17" xfId="0" applyNumberFormat="1" applyFont="1" applyFill="1" applyBorder="1" applyAlignment="1"/>
    <xf numFmtId="166" fontId="0" fillId="0" borderId="0" xfId="0" applyNumberFormat="1" applyFill="1"/>
    <xf numFmtId="0" fontId="0" fillId="0" borderId="17" xfId="0" applyFont="1" applyBorder="1" applyAlignment="1">
      <alignment wrapText="1"/>
    </xf>
    <xf numFmtId="0" fontId="7" fillId="0" borderId="17" xfId="0" applyFont="1" applyFill="1" applyBorder="1" applyAlignment="1">
      <alignment horizontal="center" wrapText="1"/>
    </xf>
    <xf numFmtId="0" fontId="1" fillId="0" borderId="0" xfId="0" applyFont="1" applyAlignment="1"/>
    <xf numFmtId="0" fontId="11" fillId="9" borderId="29" xfId="0" applyFont="1" applyFill="1" applyBorder="1" applyAlignment="1">
      <alignment horizontal="center" vertical="center" wrapText="1"/>
    </xf>
    <xf numFmtId="0" fontId="11" fillId="9" borderId="30" xfId="0" applyFont="1" applyFill="1" applyBorder="1" applyAlignment="1">
      <alignment horizontal="center" vertical="center" wrapText="1"/>
    </xf>
    <xf numFmtId="0" fontId="12" fillId="0" borderId="32" xfId="0" applyFont="1" applyBorder="1" applyAlignment="1">
      <alignment horizontal="justify" vertical="center"/>
    </xf>
    <xf numFmtId="0" fontId="12" fillId="0" borderId="17" xfId="0" applyFont="1" applyBorder="1" applyAlignment="1">
      <alignment horizontal="justify" vertical="center"/>
    </xf>
    <xf numFmtId="0" fontId="12" fillId="0" borderId="0" xfId="0" applyFont="1" applyAlignment="1">
      <alignment horizontal="justify" vertical="center"/>
    </xf>
    <xf numFmtId="0" fontId="15" fillId="0" borderId="17" xfId="0" applyFont="1" applyBorder="1" applyAlignment="1">
      <alignment horizontal="justify" vertical="center"/>
    </xf>
    <xf numFmtId="0" fontId="11" fillId="9" borderId="34" xfId="0" applyFont="1" applyFill="1" applyBorder="1" applyAlignment="1">
      <alignment horizontal="center" vertical="center" wrapText="1"/>
    </xf>
    <xf numFmtId="0" fontId="11" fillId="10" borderId="18" xfId="0" applyFont="1" applyFill="1" applyBorder="1" applyAlignment="1">
      <alignment horizontal="center" vertical="center" wrapText="1"/>
    </xf>
    <xf numFmtId="0" fontId="11" fillId="14" borderId="35" xfId="0" applyFont="1" applyFill="1" applyBorder="1" applyAlignment="1">
      <alignment horizontal="center" vertical="center" wrapText="1"/>
    </xf>
    <xf numFmtId="0" fontId="16" fillId="15" borderId="17" xfId="0" applyFont="1" applyFill="1" applyBorder="1" applyAlignment="1">
      <alignment horizontal="justify" vertical="center" wrapText="1"/>
    </xf>
    <xf numFmtId="0" fontId="11" fillId="15" borderId="17" xfId="0" applyFont="1" applyFill="1" applyBorder="1" applyAlignment="1">
      <alignment horizontal="justify" vertical="center"/>
    </xf>
    <xf numFmtId="0" fontId="11" fillId="9" borderId="36" xfId="0" applyFont="1" applyFill="1" applyBorder="1" applyAlignment="1">
      <alignment horizontal="center" wrapText="1"/>
    </xf>
    <xf numFmtId="0" fontId="11" fillId="16" borderId="37" xfId="0" applyFont="1" applyFill="1" applyBorder="1" applyAlignment="1">
      <alignment horizontal="center" wrapText="1"/>
    </xf>
    <xf numFmtId="0" fontId="11" fillId="17" borderId="35" xfId="0" applyFont="1" applyFill="1" applyBorder="1" applyAlignment="1">
      <alignment horizontal="center" wrapText="1"/>
    </xf>
    <xf numFmtId="0" fontId="11" fillId="0" borderId="38" xfId="0" applyFont="1" applyBorder="1" applyAlignment="1">
      <alignment vertical="center" wrapText="1"/>
    </xf>
    <xf numFmtId="0" fontId="12" fillId="15" borderId="17" xfId="0" applyFont="1" applyFill="1" applyBorder="1" applyAlignment="1">
      <alignment horizontal="justify" vertical="center"/>
    </xf>
    <xf numFmtId="0" fontId="11" fillId="0" borderId="17" xfId="0" applyFont="1" applyBorder="1" applyAlignment="1">
      <alignment horizontal="justify" vertical="center" wrapText="1"/>
    </xf>
    <xf numFmtId="0" fontId="12" fillId="0" borderId="17" xfId="0" applyFont="1" applyBorder="1" applyAlignment="1">
      <alignment horizontal="left" vertical="center" wrapText="1"/>
    </xf>
    <xf numFmtId="0" fontId="1" fillId="13" borderId="22" xfId="0" applyFont="1" applyFill="1" applyBorder="1" applyAlignment="1">
      <alignment horizontal="center" vertical="center"/>
    </xf>
    <xf numFmtId="167" fontId="1" fillId="13" borderId="20" xfId="0" applyNumberFormat="1" applyFont="1" applyFill="1" applyBorder="1" applyAlignment="1">
      <alignment horizontal="center" wrapText="1"/>
    </xf>
    <xf numFmtId="166" fontId="0" fillId="0" borderId="0" xfId="0" applyNumberFormat="1" applyFont="1" applyBorder="1" applyAlignment="1"/>
    <xf numFmtId="0" fontId="0" fillId="0" borderId="0" xfId="0" applyNumberFormat="1" applyFont="1" applyBorder="1" applyAlignment="1"/>
    <xf numFmtId="0" fontId="0" fillId="0" borderId="0" xfId="0" applyFont="1" applyAlignment="1">
      <alignment horizontal="center" vertical="top" wrapText="1"/>
    </xf>
    <xf numFmtId="0" fontId="0" fillId="0" borderId="0" xfId="0" applyFont="1" applyAlignment="1"/>
    <xf numFmtId="0" fontId="0" fillId="0" borderId="14" xfId="0" applyFont="1" applyBorder="1" applyAlignment="1">
      <alignment horizontal="center" vertical="top" wrapText="1"/>
    </xf>
    <xf numFmtId="0" fontId="2" fillId="0" borderId="16" xfId="0" applyFont="1" applyBorder="1"/>
    <xf numFmtId="0" fontId="1" fillId="0" borderId="14" xfId="0" applyFont="1" applyBorder="1" applyAlignment="1">
      <alignment horizontal="center" vertical="center" wrapText="1"/>
    </xf>
    <xf numFmtId="0" fontId="1" fillId="0" borderId="14" xfId="0" applyFont="1" applyBorder="1" applyAlignment="1">
      <alignment horizontal="center" vertical="top" wrapText="1"/>
    </xf>
    <xf numFmtId="0" fontId="1" fillId="0" borderId="15" xfId="0" applyFont="1" applyBorder="1" applyAlignment="1">
      <alignment horizontal="center" vertical="top" wrapText="1"/>
    </xf>
    <xf numFmtId="0" fontId="1" fillId="0" borderId="16" xfId="0" applyFont="1" applyBorder="1" applyAlignment="1">
      <alignment horizontal="center" vertical="top" wrapText="1"/>
    </xf>
    <xf numFmtId="0" fontId="0" fillId="0" borderId="0" xfId="0" applyFont="1" applyAlignment="1">
      <alignment horizontal="center" vertical="center" wrapText="1"/>
    </xf>
    <xf numFmtId="0" fontId="0" fillId="0" borderId="0" xfId="0" applyFont="1" applyAlignment="1">
      <alignment horizontal="left" vertical="top" wrapText="1"/>
    </xf>
    <xf numFmtId="0" fontId="1" fillId="2" borderId="3" xfId="0" applyFont="1" applyFill="1" applyBorder="1" applyAlignment="1">
      <alignment horizontal="center" vertical="center"/>
    </xf>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0" fillId="2" borderId="3" xfId="0" applyFont="1" applyFill="1" applyBorder="1" applyAlignment="1">
      <alignment horizontal="center" vertical="top" wrapText="1"/>
    </xf>
    <xf numFmtId="0" fontId="2" fillId="0" borderId="9" xfId="0" applyFont="1" applyBorder="1"/>
    <xf numFmtId="0" fontId="2" fillId="0" borderId="10" xfId="0" applyFont="1" applyBorder="1"/>
    <xf numFmtId="0" fontId="1" fillId="5" borderId="11" xfId="0" applyFont="1" applyFill="1" applyBorder="1" applyAlignment="1">
      <alignment horizontal="center"/>
    </xf>
    <xf numFmtId="0" fontId="2" fillId="0" borderId="12" xfId="0" applyFont="1" applyBorder="1"/>
    <xf numFmtId="0" fontId="2" fillId="0" borderId="13" xfId="0" applyFont="1" applyBorder="1"/>
    <xf numFmtId="0" fontId="0" fillId="0" borderId="14" xfId="0" applyFont="1" applyBorder="1" applyAlignment="1">
      <alignment horizontal="center" vertical="center" wrapText="1"/>
    </xf>
    <xf numFmtId="0" fontId="2" fillId="0" borderId="15" xfId="0" applyFont="1" applyBorder="1"/>
    <xf numFmtId="0" fontId="0" fillId="0" borderId="14" xfId="0" applyFont="1" applyBorder="1" applyAlignment="1">
      <alignment horizontal="center" vertical="top"/>
    </xf>
    <xf numFmtId="0" fontId="6" fillId="9" borderId="17" xfId="0" applyFont="1" applyFill="1" applyBorder="1" applyAlignment="1">
      <alignment horizontal="center" vertical="center" wrapText="1"/>
    </xf>
    <xf numFmtId="0" fontId="0" fillId="0" borderId="21" xfId="0" applyBorder="1" applyAlignment="1">
      <alignment horizontal="center" wrapText="1"/>
    </xf>
    <xf numFmtId="0" fontId="0" fillId="0" borderId="18" xfId="0" applyBorder="1" applyAlignment="1">
      <alignment horizontal="right" vertical="top" wrapText="1"/>
    </xf>
    <xf numFmtId="0" fontId="0" fillId="0" borderId="20" xfId="0" applyBorder="1" applyAlignment="1">
      <alignment horizontal="right" vertical="top" wrapText="1"/>
    </xf>
    <xf numFmtId="165" fontId="0" fillId="0" borderId="18" xfId="1" applyFont="1" applyBorder="1" applyAlignment="1">
      <alignment horizontal="right" wrapText="1"/>
    </xf>
    <xf numFmtId="165" fontId="0" fillId="0" borderId="20" xfId="1" applyFont="1" applyBorder="1" applyAlignment="1">
      <alignment horizontal="right" wrapText="1"/>
    </xf>
    <xf numFmtId="0" fontId="6" fillId="10" borderId="17" xfId="0" applyFont="1" applyFill="1" applyBorder="1" applyAlignment="1">
      <alignment horizontal="center" wrapText="1"/>
    </xf>
    <xf numFmtId="0" fontId="6" fillId="11" borderId="18" xfId="0" applyFont="1" applyFill="1" applyBorder="1" applyAlignment="1">
      <alignment horizontal="center" vertical="center" wrapText="1"/>
    </xf>
    <xf numFmtId="0" fontId="6" fillId="11" borderId="19" xfId="0" applyFont="1" applyFill="1" applyBorder="1" applyAlignment="1">
      <alignment horizontal="center" vertical="center" wrapText="1"/>
    </xf>
    <xf numFmtId="0" fontId="6" fillId="11" borderId="20" xfId="0" applyFont="1" applyFill="1" applyBorder="1" applyAlignment="1">
      <alignment horizontal="center" vertical="center" wrapText="1"/>
    </xf>
    <xf numFmtId="0" fontId="0" fillId="0" borderId="18" xfId="0" applyBorder="1" applyAlignment="1">
      <alignment horizontal="left" vertical="center" wrapText="1"/>
    </xf>
    <xf numFmtId="0" fontId="0" fillId="0" borderId="20" xfId="0" applyBorder="1" applyAlignment="1">
      <alignment horizontal="left" vertical="center" wrapText="1"/>
    </xf>
    <xf numFmtId="0" fontId="7" fillId="0" borderId="17" xfId="0" applyFont="1" applyBorder="1" applyAlignment="1">
      <alignment horizontal="center" vertical="center"/>
    </xf>
    <xf numFmtId="167" fontId="0" fillId="0" borderId="17" xfId="0" applyNumberFormat="1" applyFont="1" applyBorder="1" applyAlignment="1">
      <alignment horizontal="center" vertical="center" wrapText="1"/>
    </xf>
    <xf numFmtId="0" fontId="7" fillId="0" borderId="17" xfId="0" applyFont="1" applyBorder="1" applyAlignment="1">
      <alignment horizontal="center" vertical="center" wrapText="1"/>
    </xf>
    <xf numFmtId="167" fontId="0" fillId="0" borderId="17" xfId="0" applyNumberFormat="1" applyFont="1" applyBorder="1" applyAlignment="1">
      <alignment horizontal="center"/>
    </xf>
    <xf numFmtId="167" fontId="0" fillId="0" borderId="17" xfId="0" applyNumberFormat="1" applyFont="1" applyBorder="1" applyAlignment="1">
      <alignment horizontal="center" vertical="center"/>
    </xf>
    <xf numFmtId="168" fontId="0" fillId="0" borderId="17" xfId="0" applyNumberFormat="1" applyFont="1" applyBorder="1" applyAlignment="1">
      <alignment horizontal="center"/>
    </xf>
    <xf numFmtId="167" fontId="0" fillId="0" borderId="18" xfId="0" applyNumberFormat="1" applyFont="1" applyBorder="1" applyAlignment="1">
      <alignment horizontal="center"/>
    </xf>
    <xf numFmtId="167" fontId="0" fillId="0" borderId="20" xfId="0" applyNumberFormat="1" applyFont="1" applyBorder="1" applyAlignment="1">
      <alignment horizontal="center"/>
    </xf>
    <xf numFmtId="168" fontId="0" fillId="0" borderId="18" xfId="0" applyNumberFormat="1" applyFont="1" applyBorder="1" applyAlignment="1">
      <alignment horizontal="center" vertical="center" wrapText="1"/>
    </xf>
    <xf numFmtId="168" fontId="0" fillId="0" borderId="20" xfId="0" applyNumberFormat="1" applyFont="1" applyBorder="1" applyAlignment="1">
      <alignment horizontal="center" vertical="center" wrapText="1"/>
    </xf>
    <xf numFmtId="0" fontId="1" fillId="12" borderId="17" xfId="0" applyFont="1" applyFill="1" applyBorder="1" applyAlignment="1">
      <alignment horizontal="center" vertical="center"/>
    </xf>
    <xf numFmtId="166" fontId="0" fillId="0" borderId="17" xfId="0" applyNumberFormat="1" applyFont="1" applyBorder="1" applyAlignment="1">
      <alignment horizontal="right" vertical="center" wrapText="1"/>
    </xf>
    <xf numFmtId="168" fontId="0" fillId="0" borderId="17" xfId="0" applyNumberFormat="1" applyFont="1" applyBorder="1" applyAlignment="1">
      <alignment horizontal="center" vertical="center" wrapText="1"/>
    </xf>
    <xf numFmtId="0" fontId="1" fillId="12" borderId="25" xfId="0" applyFont="1" applyFill="1" applyBorder="1" applyAlignment="1">
      <alignment horizontal="center" vertical="center"/>
    </xf>
    <xf numFmtId="0" fontId="1" fillId="12" borderId="0" xfId="0" applyFont="1" applyFill="1" applyBorder="1" applyAlignment="1">
      <alignment horizontal="center" vertical="center"/>
    </xf>
    <xf numFmtId="0" fontId="1" fillId="12" borderId="26" xfId="0" applyFont="1" applyFill="1" applyBorder="1" applyAlignment="1">
      <alignment horizontal="center" vertical="center"/>
    </xf>
    <xf numFmtId="0" fontId="1" fillId="12" borderId="27" xfId="0" applyFont="1" applyFill="1" applyBorder="1" applyAlignment="1">
      <alignment horizontal="center" vertical="center"/>
    </xf>
    <xf numFmtId="168" fontId="0" fillId="0" borderId="17" xfId="0" applyNumberFormat="1" applyFont="1" applyBorder="1" applyAlignment="1">
      <alignment horizontal="center" wrapText="1"/>
    </xf>
    <xf numFmtId="0" fontId="0" fillId="0" borderId="17" xfId="0" applyFont="1" applyBorder="1" applyAlignment="1">
      <alignment horizontal="center" vertical="top" wrapText="1"/>
    </xf>
    <xf numFmtId="0" fontId="1" fillId="12" borderId="22" xfId="0" applyFont="1" applyFill="1" applyBorder="1" applyAlignment="1">
      <alignment horizontal="center" vertical="center"/>
    </xf>
    <xf numFmtId="0" fontId="1" fillId="12" borderId="23" xfId="0" applyFont="1" applyFill="1" applyBorder="1" applyAlignment="1">
      <alignment horizontal="center" vertical="center"/>
    </xf>
    <xf numFmtId="167" fontId="0" fillId="0" borderId="20" xfId="0" applyNumberFormat="1" applyFont="1" applyBorder="1" applyAlignment="1">
      <alignment horizontal="center" vertical="center"/>
    </xf>
    <xf numFmtId="167" fontId="0" fillId="0" borderId="18" xfId="0" applyNumberFormat="1" applyFont="1" applyBorder="1" applyAlignment="1">
      <alignment horizontal="center" vertical="center"/>
    </xf>
    <xf numFmtId="167" fontId="0" fillId="0" borderId="19" xfId="0" applyNumberFormat="1" applyFont="1" applyBorder="1" applyAlignment="1">
      <alignment horizontal="center" vertical="center"/>
    </xf>
    <xf numFmtId="167" fontId="0" fillId="0" borderId="17" xfId="0" applyNumberFormat="1" applyFont="1" applyBorder="1" applyAlignment="1">
      <alignment horizontal="center" wrapText="1"/>
    </xf>
    <xf numFmtId="0" fontId="10" fillId="0" borderId="28" xfId="0" applyFont="1" applyBorder="1" applyAlignment="1">
      <alignment horizontal="center"/>
    </xf>
    <xf numFmtId="0" fontId="10" fillId="0" borderId="31" xfId="0" applyFont="1" applyBorder="1" applyAlignment="1">
      <alignment horizontal="center"/>
    </xf>
    <xf numFmtId="0" fontId="10" fillId="0" borderId="33" xfId="0" applyFont="1" applyBorder="1" applyAlignment="1">
      <alignment horizontal="center"/>
    </xf>
  </cellXfs>
  <cellStyles count="4">
    <cellStyle name="Hipervínculo" xfId="3" builtinId="8"/>
    <cellStyle name="Millares" xfId="1" builtinId="3"/>
    <cellStyle name="Moneda" xfId="2" builtinId="4"/>
    <cellStyle name="Normal" xfId="0" builtinId="0"/>
  </cellStyles>
  <dxfs count="0"/>
  <tableStyles count="0" defaultTableStyle="TableStyleMedium2" defaultPivotStyle="PivotStyleLight16"/>
  <colors>
    <mruColors>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udiovisualcolombia.com/alquiler/alquiler-camaras-de-video-bogota.html" TargetMode="External"/><Relationship Id="rId2" Type="http://schemas.openxmlformats.org/officeDocument/2006/relationships/hyperlink" Target="https://www.matrimonio.com.co/banquetes/banquetes-alfarero--e115893" TargetMode="External"/><Relationship Id="rId1" Type="http://schemas.openxmlformats.org/officeDocument/2006/relationships/hyperlink" Target="http://www.comercialpapelera.com.co/store/index.php" TargetMode="External"/><Relationship Id="rId5" Type="http://schemas.openxmlformats.org/officeDocument/2006/relationships/printerSettings" Target="../printerSettings/printerSettings3.bin"/><Relationship Id="rId4" Type="http://schemas.openxmlformats.org/officeDocument/2006/relationships/hyperlink" Target="https://merqueo.com/bogota/domicilios-super-ahorro"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Z1000"/>
  <sheetViews>
    <sheetView view="pageBreakPreview" zoomScale="60" zoomScaleNormal="100" workbookViewId="0">
      <selection activeCell="B2" sqref="B2"/>
    </sheetView>
  </sheetViews>
  <sheetFormatPr baseColWidth="10" defaultColWidth="14.42578125" defaultRowHeight="15" customHeight="1" x14ac:dyDescent="0.25"/>
  <cols>
    <col min="1" max="1" width="28.5703125" customWidth="1"/>
    <col min="2" max="2" width="74.85546875" customWidth="1"/>
    <col min="3" max="3" width="37.85546875" customWidth="1"/>
    <col min="4" max="4" width="22.5703125" customWidth="1"/>
    <col min="5" max="14" width="10.7109375" customWidth="1"/>
  </cols>
  <sheetData>
    <row r="1" spans="1:26" x14ac:dyDescent="0.25">
      <c r="A1" s="1" t="s">
        <v>0</v>
      </c>
      <c r="B1" s="1" t="s">
        <v>2</v>
      </c>
      <c r="C1" s="1" t="s">
        <v>3</v>
      </c>
      <c r="D1" s="2" t="s">
        <v>4</v>
      </c>
      <c r="E1" s="3"/>
      <c r="F1" s="3"/>
      <c r="G1" s="3"/>
      <c r="H1" s="3"/>
      <c r="I1" s="3"/>
      <c r="J1" s="3"/>
      <c r="K1" s="3"/>
      <c r="L1" s="3"/>
      <c r="M1" s="3"/>
      <c r="N1" s="3"/>
      <c r="O1" s="3"/>
      <c r="P1" s="3"/>
      <c r="Q1" s="3"/>
      <c r="R1" s="3"/>
      <c r="S1" s="3"/>
      <c r="T1" s="3"/>
      <c r="U1" s="3"/>
      <c r="V1" s="3"/>
      <c r="W1" s="3"/>
      <c r="X1" s="3"/>
      <c r="Y1" s="3"/>
      <c r="Z1" s="3"/>
    </row>
    <row r="2" spans="1:26" ht="255" x14ac:dyDescent="0.25">
      <c r="A2" s="4" t="s">
        <v>5</v>
      </c>
      <c r="B2" s="6" t="s">
        <v>6</v>
      </c>
      <c r="C2" s="7" t="s">
        <v>7</v>
      </c>
      <c r="D2" s="8" t="s">
        <v>8</v>
      </c>
      <c r="E2" s="3"/>
      <c r="F2" s="3"/>
      <c r="G2" s="3"/>
      <c r="H2" s="3"/>
      <c r="I2" s="3"/>
      <c r="J2" s="3"/>
      <c r="K2" s="3"/>
      <c r="L2" s="3"/>
      <c r="M2" s="3"/>
      <c r="N2" s="3"/>
      <c r="O2" s="3"/>
      <c r="P2" s="3"/>
      <c r="Q2" s="3"/>
      <c r="R2" s="3"/>
      <c r="S2" s="3"/>
      <c r="T2" s="3"/>
      <c r="U2" s="3"/>
      <c r="V2" s="3"/>
      <c r="W2" s="3"/>
      <c r="X2" s="3"/>
      <c r="Y2" s="3"/>
      <c r="Z2" s="3"/>
    </row>
    <row r="3" spans="1:26" ht="135" x14ac:dyDescent="0.25">
      <c r="A3" s="4" t="s">
        <v>9</v>
      </c>
      <c r="B3" s="9" t="s">
        <v>10</v>
      </c>
      <c r="C3" s="7" t="s">
        <v>11</v>
      </c>
      <c r="D3" s="8" t="s">
        <v>8</v>
      </c>
      <c r="E3" s="3"/>
      <c r="F3" s="3"/>
      <c r="G3" s="3"/>
      <c r="H3" s="3"/>
      <c r="I3" s="3"/>
      <c r="J3" s="3"/>
      <c r="K3" s="3"/>
      <c r="L3" s="3"/>
      <c r="M3" s="3"/>
      <c r="N3" s="3"/>
      <c r="O3" s="3"/>
      <c r="P3" s="3"/>
      <c r="Q3" s="3"/>
      <c r="R3" s="3"/>
      <c r="S3" s="3"/>
      <c r="T3" s="3"/>
      <c r="U3" s="3"/>
      <c r="V3" s="3"/>
      <c r="W3" s="3"/>
      <c r="X3" s="3"/>
      <c r="Y3" s="3"/>
      <c r="Z3" s="3"/>
    </row>
    <row r="4" spans="1:26" ht="255" x14ac:dyDescent="0.25">
      <c r="A4" s="4" t="s">
        <v>12</v>
      </c>
      <c r="B4" s="9" t="s">
        <v>13</v>
      </c>
      <c r="C4" s="7" t="s">
        <v>11</v>
      </c>
      <c r="D4" s="8" t="s">
        <v>8</v>
      </c>
      <c r="E4" s="3"/>
      <c r="F4" s="3"/>
      <c r="G4" s="3"/>
      <c r="H4" s="3"/>
      <c r="I4" s="3"/>
      <c r="J4" s="3"/>
      <c r="K4" s="3"/>
      <c r="L4" s="3"/>
      <c r="M4" s="3"/>
      <c r="N4" s="3"/>
      <c r="O4" s="3"/>
      <c r="P4" s="3"/>
      <c r="Q4" s="3"/>
      <c r="R4" s="3"/>
      <c r="S4" s="3"/>
      <c r="T4" s="3"/>
      <c r="U4" s="3"/>
      <c r="V4" s="3"/>
      <c r="W4" s="3"/>
      <c r="X4" s="3"/>
      <c r="Y4" s="3"/>
      <c r="Z4" s="3"/>
    </row>
    <row r="5" spans="1:26" ht="75" x14ac:dyDescent="0.25">
      <c r="A5" s="10" t="s">
        <v>14</v>
      </c>
      <c r="B5" s="11" t="s">
        <v>15</v>
      </c>
      <c r="C5" s="12" t="s">
        <v>17</v>
      </c>
      <c r="D5" s="13" t="s">
        <v>8</v>
      </c>
      <c r="E5" s="3"/>
      <c r="F5" s="3"/>
      <c r="G5" s="3"/>
      <c r="H5" s="3"/>
      <c r="I5" s="3"/>
      <c r="J5" s="3"/>
      <c r="K5" s="3"/>
      <c r="L5" s="3"/>
      <c r="M5" s="3"/>
      <c r="N5" s="3"/>
      <c r="O5" s="3"/>
      <c r="P5" s="3"/>
      <c r="Q5" s="3"/>
      <c r="R5" s="3"/>
      <c r="S5" s="3"/>
      <c r="T5" s="3"/>
      <c r="U5" s="3"/>
      <c r="V5" s="3"/>
      <c r="W5" s="3"/>
      <c r="X5" s="3"/>
      <c r="Y5" s="3"/>
      <c r="Z5" s="3"/>
    </row>
    <row r="6" spans="1:26" ht="60" x14ac:dyDescent="0.25">
      <c r="A6" s="15" t="s">
        <v>18</v>
      </c>
      <c r="B6" s="16" t="s">
        <v>19</v>
      </c>
      <c r="C6" s="12" t="s">
        <v>11</v>
      </c>
      <c r="D6" s="17" t="s">
        <v>8</v>
      </c>
      <c r="E6" s="3"/>
      <c r="F6" s="3"/>
      <c r="G6" s="3"/>
      <c r="H6" s="3"/>
      <c r="I6" s="3"/>
      <c r="J6" s="3"/>
      <c r="K6" s="3"/>
      <c r="L6" s="3"/>
      <c r="M6" s="3"/>
      <c r="N6" s="3"/>
      <c r="O6" s="3"/>
      <c r="P6" s="3"/>
      <c r="Q6" s="3"/>
      <c r="R6" s="3"/>
      <c r="S6" s="3"/>
      <c r="T6" s="3"/>
      <c r="U6" s="3"/>
      <c r="V6" s="3"/>
      <c r="W6" s="3"/>
      <c r="X6" s="3"/>
      <c r="Y6" s="3"/>
      <c r="Z6" s="3"/>
    </row>
    <row r="7" spans="1:26" x14ac:dyDescent="0.25">
      <c r="A7" s="3"/>
      <c r="B7" s="3"/>
      <c r="C7" s="3"/>
      <c r="D7" s="3"/>
      <c r="E7" s="3"/>
      <c r="F7" s="3"/>
      <c r="G7" s="3"/>
      <c r="H7" s="3"/>
      <c r="I7" s="3"/>
      <c r="J7" s="3"/>
      <c r="K7" s="3"/>
      <c r="L7" s="3"/>
      <c r="M7" s="3"/>
      <c r="N7" s="3"/>
      <c r="O7" s="3"/>
      <c r="P7" s="3"/>
      <c r="Q7" s="3"/>
      <c r="R7" s="3"/>
      <c r="S7" s="3"/>
      <c r="T7" s="3"/>
      <c r="U7" s="3"/>
      <c r="V7" s="3"/>
      <c r="W7" s="3"/>
      <c r="X7" s="3"/>
      <c r="Y7" s="3"/>
      <c r="Z7" s="3"/>
    </row>
    <row r="8" spans="1:26" x14ac:dyDescent="0.25">
      <c r="A8" s="3"/>
      <c r="B8" s="3"/>
      <c r="C8" s="3"/>
      <c r="D8" s="3"/>
      <c r="E8" s="3"/>
      <c r="F8" s="3"/>
      <c r="G8" s="3"/>
      <c r="H8" s="3"/>
      <c r="I8" s="3"/>
      <c r="J8" s="3"/>
      <c r="K8" s="3"/>
      <c r="L8" s="3"/>
      <c r="M8" s="3"/>
      <c r="N8" s="3"/>
      <c r="O8" s="3"/>
      <c r="P8" s="3"/>
      <c r="Q8" s="3"/>
      <c r="R8" s="3"/>
      <c r="S8" s="3"/>
      <c r="T8" s="3"/>
      <c r="U8" s="3"/>
      <c r="V8" s="3"/>
      <c r="W8" s="3"/>
      <c r="X8" s="3"/>
      <c r="Y8" s="3"/>
      <c r="Z8" s="3"/>
    </row>
    <row r="9" spans="1:26" x14ac:dyDescent="0.25">
      <c r="A9" s="3"/>
      <c r="B9" s="3"/>
      <c r="C9" s="3"/>
      <c r="D9" s="3"/>
      <c r="E9" s="3"/>
      <c r="F9" s="3"/>
      <c r="G9" s="3"/>
      <c r="H9" s="3"/>
      <c r="I9" s="3"/>
      <c r="J9" s="3"/>
      <c r="K9" s="3"/>
      <c r="L9" s="3"/>
      <c r="M9" s="3"/>
      <c r="N9" s="3"/>
      <c r="O9" s="3"/>
      <c r="P9" s="3"/>
      <c r="Q9" s="3"/>
      <c r="R9" s="3"/>
      <c r="S9" s="3"/>
      <c r="T9" s="3"/>
      <c r="U9" s="3"/>
      <c r="V9" s="3"/>
      <c r="W9" s="3"/>
      <c r="X9" s="3"/>
      <c r="Y9" s="3"/>
      <c r="Z9" s="3"/>
    </row>
    <row r="10" spans="1:26" x14ac:dyDescent="0.25">
      <c r="A10" s="3"/>
      <c r="B10" s="3"/>
      <c r="C10" s="3"/>
      <c r="D10" s="3"/>
      <c r="E10" s="3"/>
      <c r="F10" s="3"/>
      <c r="G10" s="3"/>
      <c r="H10" s="3"/>
      <c r="I10" s="3"/>
      <c r="J10" s="3"/>
      <c r="K10" s="3"/>
      <c r="L10" s="3"/>
      <c r="M10" s="3"/>
      <c r="N10" s="3"/>
      <c r="O10" s="3"/>
      <c r="P10" s="3"/>
      <c r="Q10" s="3"/>
      <c r="R10" s="3"/>
      <c r="S10" s="3"/>
      <c r="T10" s="3"/>
      <c r="U10" s="3"/>
      <c r="V10" s="3"/>
      <c r="W10" s="3"/>
      <c r="X10" s="3"/>
      <c r="Y10" s="3"/>
      <c r="Z10" s="3"/>
    </row>
    <row r="11" spans="1:26" x14ac:dyDescent="0.25">
      <c r="A11" s="3"/>
      <c r="B11" s="3"/>
      <c r="C11" s="3"/>
      <c r="D11" s="3"/>
      <c r="E11" s="3"/>
      <c r="F11" s="3"/>
      <c r="G11" s="3"/>
      <c r="H11" s="3"/>
      <c r="I11" s="3"/>
      <c r="J11" s="3"/>
      <c r="K11" s="3"/>
      <c r="L11" s="3"/>
      <c r="M11" s="3"/>
      <c r="N11" s="3"/>
      <c r="O11" s="3"/>
      <c r="P11" s="3"/>
      <c r="Q11" s="3"/>
      <c r="R11" s="3"/>
      <c r="S11" s="3"/>
      <c r="T11" s="3"/>
      <c r="U11" s="3"/>
      <c r="V11" s="3"/>
      <c r="W11" s="3"/>
      <c r="X11" s="3"/>
      <c r="Y11" s="3"/>
      <c r="Z11" s="3"/>
    </row>
    <row r="12" spans="1:26" x14ac:dyDescent="0.25">
      <c r="A12" s="3"/>
      <c r="B12" s="3"/>
      <c r="C12" s="3"/>
      <c r="D12" s="3"/>
      <c r="E12" s="3"/>
      <c r="F12" s="3"/>
      <c r="G12" s="3"/>
      <c r="H12" s="3"/>
      <c r="I12" s="3"/>
      <c r="J12" s="3"/>
      <c r="K12" s="3"/>
      <c r="L12" s="3"/>
      <c r="M12" s="3"/>
      <c r="N12" s="3"/>
      <c r="O12" s="3"/>
      <c r="P12" s="3"/>
      <c r="Q12" s="3"/>
      <c r="R12" s="3"/>
      <c r="S12" s="3"/>
      <c r="T12" s="3"/>
      <c r="U12" s="3"/>
      <c r="V12" s="3"/>
      <c r="W12" s="3"/>
      <c r="X12" s="3"/>
      <c r="Y12" s="3"/>
      <c r="Z12" s="3"/>
    </row>
    <row r="13" spans="1:26"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x14ac:dyDescent="0.25">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x14ac:dyDescent="0.25">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x14ac:dyDescent="0.25">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x14ac:dyDescent="0.25">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x14ac:dyDescent="0.25">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x14ac:dyDescent="0.25">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75" customHeight="1" x14ac:dyDescent="0.25">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75" customHeight="1" x14ac:dyDescent="0.25">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x14ac:dyDescent="0.25">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x14ac:dyDescent="0.25">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x14ac:dyDescent="0.25">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75" customHeight="1" x14ac:dyDescent="0.25">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75" customHeight="1" x14ac:dyDescent="0.25">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x14ac:dyDescent="0.25">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x14ac:dyDescent="0.25">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x14ac:dyDescent="0.25">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x14ac:dyDescent="0.25">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x14ac:dyDescent="0.25">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x14ac:dyDescent="0.25">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x14ac:dyDescent="0.25">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x14ac:dyDescent="0.25">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x14ac:dyDescent="0.25">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x14ac:dyDescent="0.25">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x14ac:dyDescent="0.25">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x14ac:dyDescent="0.25">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x14ac:dyDescent="0.25">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x14ac:dyDescent="0.25">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x14ac:dyDescent="0.25">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x14ac:dyDescent="0.25">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x14ac:dyDescent="0.25">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x14ac:dyDescent="0.25">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x14ac:dyDescent="0.25">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x14ac:dyDescent="0.25">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x14ac:dyDescent="0.25">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x14ac:dyDescent="0.25">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5">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x14ac:dyDescent="0.2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ageMargins left="3.937007874015748E-2" right="3.937007874015748E-2" top="0.35433070866141736" bottom="0.35433070866141736" header="0.11811023622047245" footer="0.11811023622047245"/>
  <pageSetup scale="1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Z1000"/>
  <sheetViews>
    <sheetView view="pageBreakPreview" topLeftCell="A10" zoomScale="50" zoomScaleNormal="50" zoomScaleSheetLayoutView="50" workbookViewId="0">
      <selection activeCell="H2" sqref="H2"/>
    </sheetView>
  </sheetViews>
  <sheetFormatPr baseColWidth="10" defaultColWidth="14.42578125" defaultRowHeight="15" customHeight="1" x14ac:dyDescent="0.25"/>
  <cols>
    <col min="1" max="1" width="30" customWidth="1"/>
    <col min="2" max="2" width="11.42578125" customWidth="1"/>
    <col min="3" max="3" width="27.42578125" customWidth="1"/>
    <col min="4" max="4" width="26.7109375" customWidth="1"/>
    <col min="5" max="5" width="29.5703125" bestFit="1" customWidth="1"/>
    <col min="6" max="7" width="10.7109375" customWidth="1"/>
    <col min="8" max="8" width="31" customWidth="1"/>
    <col min="9" max="9" width="10.7109375" customWidth="1"/>
    <col min="10" max="10" width="17.7109375" customWidth="1"/>
    <col min="11" max="26" width="10.7109375" customWidth="1"/>
  </cols>
  <sheetData>
    <row r="1" spans="1:26" x14ac:dyDescent="0.25">
      <c r="D1" s="137" t="s">
        <v>1</v>
      </c>
      <c r="E1" s="138"/>
      <c r="F1" s="139"/>
      <c r="H1" s="5"/>
      <c r="I1" s="5"/>
      <c r="J1" s="5"/>
    </row>
    <row r="2" spans="1:26" x14ac:dyDescent="0.25">
      <c r="D2" s="140"/>
      <c r="E2" s="141"/>
      <c r="F2" s="142"/>
      <c r="H2" s="5"/>
      <c r="I2" s="5"/>
      <c r="J2" s="5"/>
    </row>
    <row r="3" spans="1:26" x14ac:dyDescent="0.25">
      <c r="H3" s="3"/>
      <c r="I3" s="3"/>
      <c r="J3" s="3"/>
    </row>
    <row r="4" spans="1:26" x14ac:dyDescent="0.25">
      <c r="D4" s="143" t="s">
        <v>16</v>
      </c>
      <c r="E4" s="138"/>
      <c r="F4" s="139"/>
      <c r="H4" s="14"/>
      <c r="I4" s="14"/>
      <c r="J4" s="14"/>
    </row>
    <row r="5" spans="1:26" x14ac:dyDescent="0.25">
      <c r="D5" s="144"/>
      <c r="E5" s="128"/>
      <c r="F5" s="145"/>
      <c r="H5" s="14"/>
      <c r="I5" s="14"/>
      <c r="J5" s="14"/>
    </row>
    <row r="6" spans="1:26" x14ac:dyDescent="0.25">
      <c r="D6" s="140"/>
      <c r="E6" s="141"/>
      <c r="F6" s="142"/>
      <c r="H6" s="14"/>
      <c r="I6" s="14"/>
      <c r="J6" s="14"/>
    </row>
    <row r="7" spans="1:26" x14ac:dyDescent="0.25">
      <c r="H7" s="3"/>
      <c r="I7" s="3"/>
      <c r="J7" s="3"/>
    </row>
    <row r="8" spans="1:26" x14ac:dyDescent="0.25">
      <c r="D8" s="146" t="s">
        <v>20</v>
      </c>
      <c r="E8" s="147"/>
      <c r="F8" s="148"/>
      <c r="H8" s="18"/>
      <c r="I8" s="18"/>
      <c r="J8" s="18"/>
    </row>
    <row r="10" spans="1:26" ht="51" customHeight="1" x14ac:dyDescent="0.25">
      <c r="A10" s="19" t="s">
        <v>21</v>
      </c>
      <c r="B10" s="20"/>
      <c r="D10" s="19" t="s">
        <v>22</v>
      </c>
      <c r="H10" s="19" t="s">
        <v>23</v>
      </c>
    </row>
    <row r="11" spans="1:26" ht="75" x14ac:dyDescent="0.25">
      <c r="A11" s="21" t="s">
        <v>24</v>
      </c>
      <c r="B11" s="20"/>
      <c r="C11" s="3"/>
      <c r="D11" s="21" t="s">
        <v>25</v>
      </c>
      <c r="E11" s="3"/>
      <c r="F11" s="3"/>
      <c r="G11" s="3"/>
      <c r="H11" s="22" t="s">
        <v>26</v>
      </c>
      <c r="I11" s="3"/>
      <c r="J11" s="3"/>
      <c r="K11" s="3"/>
      <c r="L11" s="3"/>
      <c r="M11" s="3"/>
      <c r="N11" s="3"/>
      <c r="O11" s="3"/>
      <c r="P11" s="3"/>
      <c r="Q11" s="3"/>
      <c r="R11" s="3"/>
      <c r="S11" s="3"/>
      <c r="T11" s="3"/>
      <c r="U11" s="3"/>
      <c r="V11" s="3"/>
      <c r="W11" s="3"/>
      <c r="X11" s="3"/>
      <c r="Y11" s="3"/>
      <c r="Z11" s="3"/>
    </row>
    <row r="12" spans="1:26" ht="33.75" customHeight="1" x14ac:dyDescent="0.25">
      <c r="B12" s="20"/>
      <c r="C12" s="23" t="s">
        <v>27</v>
      </c>
      <c r="E12" s="23" t="s">
        <v>28</v>
      </c>
      <c r="O12" s="24"/>
    </row>
    <row r="13" spans="1:26" x14ac:dyDescent="0.25">
      <c r="A13" s="25" t="s">
        <v>29</v>
      </c>
      <c r="B13" s="26"/>
      <c r="C13" s="27" t="s">
        <v>30</v>
      </c>
      <c r="E13" s="27" t="s">
        <v>30</v>
      </c>
      <c r="H13" s="27" t="s">
        <v>30</v>
      </c>
      <c r="O13" s="28"/>
    </row>
    <row r="14" spans="1:26" ht="128.25" customHeight="1" x14ac:dyDescent="0.25">
      <c r="A14" s="29" t="s">
        <v>31</v>
      </c>
      <c r="B14" s="30"/>
      <c r="C14" s="9" t="s">
        <v>32</v>
      </c>
      <c r="E14" s="31" t="s">
        <v>33</v>
      </c>
      <c r="H14" s="32" t="s">
        <v>34</v>
      </c>
      <c r="O14" s="33"/>
    </row>
    <row r="15" spans="1:26" ht="141.75" customHeight="1" x14ac:dyDescent="0.25">
      <c r="A15" s="31" t="s">
        <v>35</v>
      </c>
      <c r="B15" s="30"/>
      <c r="C15" s="34" t="s">
        <v>36</v>
      </c>
      <c r="E15" s="34" t="s">
        <v>37</v>
      </c>
      <c r="H15" s="9" t="s">
        <v>38</v>
      </c>
      <c r="O15" s="35"/>
    </row>
    <row r="16" spans="1:26" ht="154.5" customHeight="1" x14ac:dyDescent="0.25">
      <c r="A16" s="31" t="s">
        <v>39</v>
      </c>
      <c r="B16" s="30"/>
      <c r="C16" s="34" t="s">
        <v>40</v>
      </c>
      <c r="E16" s="34" t="s">
        <v>41</v>
      </c>
      <c r="H16" s="32" t="s">
        <v>42</v>
      </c>
      <c r="O16" s="35"/>
    </row>
    <row r="17" spans="1:15" ht="117.75" customHeight="1" x14ac:dyDescent="0.25">
      <c r="A17" s="36" t="s">
        <v>43</v>
      </c>
      <c r="B17" s="37"/>
      <c r="C17" s="34" t="s">
        <v>44</v>
      </c>
      <c r="E17" s="34" t="s">
        <v>45</v>
      </c>
      <c r="H17" s="9" t="s">
        <v>46</v>
      </c>
      <c r="O17" s="35"/>
    </row>
    <row r="18" spans="1:15" ht="167.25" customHeight="1" x14ac:dyDescent="0.25">
      <c r="A18" s="31" t="s">
        <v>47</v>
      </c>
      <c r="B18" s="30"/>
      <c r="C18" s="32" t="s">
        <v>48</v>
      </c>
      <c r="E18" s="32" t="s">
        <v>49</v>
      </c>
      <c r="H18" s="32" t="s">
        <v>50</v>
      </c>
      <c r="O18" s="38"/>
    </row>
    <row r="19" spans="1:15" ht="60" x14ac:dyDescent="0.25">
      <c r="A19" s="39" t="s">
        <v>51</v>
      </c>
      <c r="B19" s="37"/>
      <c r="C19" s="32" t="s">
        <v>52</v>
      </c>
      <c r="E19" s="32" t="s">
        <v>53</v>
      </c>
      <c r="H19" s="132"/>
      <c r="O19" s="38"/>
    </row>
    <row r="20" spans="1:15" ht="60" x14ac:dyDescent="0.25">
      <c r="A20" s="31" t="s">
        <v>54</v>
      </c>
      <c r="B20" s="30"/>
      <c r="C20" s="34" t="s">
        <v>55</v>
      </c>
      <c r="E20" s="34" t="s">
        <v>56</v>
      </c>
      <c r="H20" s="150"/>
      <c r="O20" s="35"/>
    </row>
    <row r="21" spans="1:15" ht="67.5" customHeight="1" x14ac:dyDescent="0.25">
      <c r="A21" s="36" t="s">
        <v>57</v>
      </c>
      <c r="B21" s="37"/>
      <c r="C21" s="34" t="s">
        <v>58</v>
      </c>
      <c r="E21" s="34" t="s">
        <v>59</v>
      </c>
      <c r="H21" s="150"/>
      <c r="O21" s="35"/>
    </row>
    <row r="22" spans="1:15" ht="170.25" customHeight="1" x14ac:dyDescent="0.25">
      <c r="A22" s="31" t="s">
        <v>60</v>
      </c>
      <c r="B22" s="30"/>
      <c r="C22" s="32" t="s">
        <v>61</v>
      </c>
      <c r="E22" s="34" t="s">
        <v>62</v>
      </c>
      <c r="H22" s="150"/>
      <c r="O22" s="38"/>
    </row>
    <row r="23" spans="1:15" ht="74.25" customHeight="1" x14ac:dyDescent="0.25">
      <c r="A23" s="40" t="s">
        <v>63</v>
      </c>
      <c r="B23" s="41"/>
      <c r="C23" s="32"/>
      <c r="E23" s="32" t="s">
        <v>64</v>
      </c>
      <c r="H23" s="130"/>
      <c r="O23" s="38"/>
    </row>
    <row r="24" spans="1:15" ht="15.75" customHeight="1" x14ac:dyDescent="0.25">
      <c r="A24" s="27" t="s">
        <v>65</v>
      </c>
      <c r="B24" s="28"/>
      <c r="C24" s="27" t="s">
        <v>66</v>
      </c>
      <c r="E24" s="27" t="s">
        <v>66</v>
      </c>
      <c r="H24" s="27" t="s">
        <v>66</v>
      </c>
      <c r="O24" s="28"/>
    </row>
    <row r="25" spans="1:15" ht="109.5" customHeight="1" x14ac:dyDescent="0.25">
      <c r="A25" s="36" t="s">
        <v>67</v>
      </c>
      <c r="B25" s="37"/>
      <c r="C25" s="149" t="s">
        <v>68</v>
      </c>
      <c r="E25" s="131" t="s">
        <v>69</v>
      </c>
      <c r="H25" s="9" t="s">
        <v>70</v>
      </c>
      <c r="O25" s="135"/>
    </row>
    <row r="26" spans="1:15" ht="146.25" customHeight="1" x14ac:dyDescent="0.25">
      <c r="A26" s="36" t="s">
        <v>71</v>
      </c>
      <c r="B26" s="37"/>
      <c r="C26" s="130"/>
      <c r="E26" s="130"/>
      <c r="H26" s="9" t="s">
        <v>72</v>
      </c>
      <c r="O26" s="128"/>
    </row>
    <row r="27" spans="1:15" ht="177" customHeight="1" x14ac:dyDescent="0.25">
      <c r="A27" s="31" t="s">
        <v>73</v>
      </c>
      <c r="B27" s="37"/>
      <c r="C27" s="42" t="s">
        <v>74</v>
      </c>
      <c r="E27" s="43" t="s">
        <v>75</v>
      </c>
      <c r="H27" s="9" t="s">
        <v>76</v>
      </c>
      <c r="O27" s="44"/>
    </row>
    <row r="28" spans="1:15" ht="120" customHeight="1" x14ac:dyDescent="0.25">
      <c r="A28" s="31" t="s">
        <v>77</v>
      </c>
      <c r="B28" s="37"/>
      <c r="C28" s="132" t="s">
        <v>141</v>
      </c>
      <c r="E28" s="132" t="s">
        <v>142</v>
      </c>
      <c r="H28" s="32" t="s">
        <v>250</v>
      </c>
      <c r="O28" s="24"/>
    </row>
    <row r="29" spans="1:15" ht="90.75" customHeight="1" x14ac:dyDescent="0.25">
      <c r="A29" s="131" t="s">
        <v>78</v>
      </c>
      <c r="B29" s="37"/>
      <c r="C29" s="133"/>
      <c r="E29" s="133"/>
      <c r="H29" s="9" t="s">
        <v>79</v>
      </c>
      <c r="O29" s="136"/>
    </row>
    <row r="30" spans="1:15" ht="90.75" customHeight="1" x14ac:dyDescent="0.25">
      <c r="A30" s="130"/>
      <c r="B30" s="37"/>
      <c r="C30" s="134"/>
      <c r="E30" s="134"/>
      <c r="H30" s="32" t="s">
        <v>249</v>
      </c>
      <c r="O30" s="128"/>
    </row>
    <row r="31" spans="1:15" ht="15.75" customHeight="1" x14ac:dyDescent="0.25">
      <c r="A31" s="25" t="s">
        <v>80</v>
      </c>
      <c r="B31" s="26"/>
      <c r="C31" s="27" t="s">
        <v>81</v>
      </c>
      <c r="E31" s="27" t="s">
        <v>81</v>
      </c>
      <c r="H31" s="27" t="s">
        <v>81</v>
      </c>
      <c r="O31" s="28"/>
    </row>
    <row r="32" spans="1:15" ht="15.75" customHeight="1" x14ac:dyDescent="0.25">
      <c r="A32" s="149" t="s">
        <v>82</v>
      </c>
      <c r="B32" s="45"/>
      <c r="C32" s="46" t="s">
        <v>83</v>
      </c>
      <c r="E32" s="46" t="s">
        <v>84</v>
      </c>
      <c r="H32" s="46" t="s">
        <v>85</v>
      </c>
      <c r="O32" s="14"/>
    </row>
    <row r="33" spans="1:15" ht="45.75" customHeight="1" x14ac:dyDescent="0.25">
      <c r="A33" s="130"/>
      <c r="B33" s="45"/>
      <c r="C33" s="129" t="s">
        <v>86</v>
      </c>
      <c r="E33" s="129" t="s">
        <v>86</v>
      </c>
      <c r="H33" s="151" t="s">
        <v>87</v>
      </c>
      <c r="O33" s="127"/>
    </row>
    <row r="34" spans="1:15" ht="45.75" customHeight="1" x14ac:dyDescent="0.25">
      <c r="A34" s="8" t="s">
        <v>88</v>
      </c>
      <c r="B34" s="45"/>
      <c r="C34" s="130"/>
      <c r="E34" s="130"/>
      <c r="H34" s="130"/>
      <c r="O34" s="128"/>
    </row>
    <row r="35" spans="1:15" ht="15.75" customHeight="1" x14ac:dyDescent="0.25">
      <c r="A35" s="25" t="s">
        <v>89</v>
      </c>
      <c r="B35" s="26"/>
      <c r="C35" s="27" t="s">
        <v>89</v>
      </c>
      <c r="E35" s="27" t="s">
        <v>89</v>
      </c>
      <c r="H35" s="27" t="s">
        <v>89</v>
      </c>
      <c r="O35" s="28"/>
    </row>
    <row r="36" spans="1:15" ht="150.75" customHeight="1" x14ac:dyDescent="0.25">
      <c r="A36" s="42" t="s">
        <v>90</v>
      </c>
      <c r="B36" s="5"/>
      <c r="C36" s="9" t="s">
        <v>91</v>
      </c>
      <c r="E36" s="65" t="s">
        <v>91</v>
      </c>
      <c r="H36" s="9" t="s">
        <v>92</v>
      </c>
      <c r="O36" s="33"/>
    </row>
    <row r="37" spans="1:15" ht="15.75" customHeight="1" x14ac:dyDescent="0.25">
      <c r="A37" s="47"/>
      <c r="B37" s="47"/>
    </row>
    <row r="38" spans="1:15" ht="9.75" customHeight="1" x14ac:dyDescent="0.25">
      <c r="A38" s="5"/>
      <c r="B38" s="5"/>
    </row>
    <row r="39" spans="1:15" ht="15.75" customHeight="1" x14ac:dyDescent="0.25">
      <c r="A39" s="47"/>
      <c r="B39" s="47"/>
    </row>
    <row r="40" spans="1:15" ht="15.75" customHeight="1" x14ac:dyDescent="0.25">
      <c r="A40" s="5"/>
      <c r="B40" s="5"/>
    </row>
    <row r="41" spans="1:15" ht="15.75" customHeight="1" x14ac:dyDescent="0.25"/>
    <row r="42" spans="1:15" ht="15.75" customHeight="1" x14ac:dyDescent="0.25"/>
    <row r="43" spans="1:15" ht="15.75" customHeight="1" x14ac:dyDescent="0.25"/>
    <row r="44" spans="1:15" ht="15.75" customHeight="1" x14ac:dyDescent="0.25"/>
    <row r="45" spans="1:15" ht="15.75" customHeight="1" x14ac:dyDescent="0.25"/>
    <row r="46" spans="1:15" ht="15.75" customHeight="1" x14ac:dyDescent="0.25"/>
    <row r="47" spans="1:15" ht="15.75" customHeight="1" x14ac:dyDescent="0.25"/>
    <row r="48" spans="1:15"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6">
    <mergeCell ref="H19:H23"/>
    <mergeCell ref="H33:H34"/>
    <mergeCell ref="D1:F2"/>
    <mergeCell ref="D4:F6"/>
    <mergeCell ref="D8:F8"/>
    <mergeCell ref="A32:A33"/>
    <mergeCell ref="A29:A30"/>
    <mergeCell ref="C25:C26"/>
    <mergeCell ref="C33:C34"/>
    <mergeCell ref="O33:O34"/>
    <mergeCell ref="E33:E34"/>
    <mergeCell ref="E25:E26"/>
    <mergeCell ref="C28:C30"/>
    <mergeCell ref="E28:E30"/>
    <mergeCell ref="O25:O26"/>
    <mergeCell ref="O29:O30"/>
  </mergeCells>
  <pageMargins left="3.937007874015748E-2" right="3.937007874015748E-2" top="0.55118110236220474" bottom="0.55118110236220474" header="0.11811023622047245" footer="0.11811023622047245"/>
  <pageSetup scale="1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9"/>
  <sheetViews>
    <sheetView view="pageBreakPreview" zoomScaleNormal="100" zoomScaleSheetLayoutView="100" zoomScalePageLayoutView="60" workbookViewId="0">
      <selection activeCell="C18" sqref="C18"/>
    </sheetView>
  </sheetViews>
  <sheetFormatPr baseColWidth="10" defaultRowHeight="15" x14ac:dyDescent="0.25"/>
  <cols>
    <col min="1" max="1" width="25.85546875" bestFit="1" customWidth="1"/>
    <col min="2" max="2" width="69.140625" customWidth="1"/>
    <col min="3" max="3" width="15.85546875" customWidth="1"/>
  </cols>
  <sheetData>
    <row r="1" spans="1:4" x14ac:dyDescent="0.25">
      <c r="A1" s="152" t="s">
        <v>93</v>
      </c>
      <c r="B1" s="152"/>
      <c r="C1" s="152"/>
      <c r="D1" s="152"/>
    </row>
    <row r="2" spans="1:4" x14ac:dyDescent="0.25">
      <c r="A2" s="152"/>
      <c r="B2" s="152"/>
      <c r="C2" s="152"/>
      <c r="D2" s="152"/>
    </row>
    <row r="3" spans="1:4" x14ac:dyDescent="0.25">
      <c r="A3" s="51" t="s">
        <v>94</v>
      </c>
      <c r="B3" s="51"/>
      <c r="C3" s="51" t="s">
        <v>95</v>
      </c>
      <c r="D3" s="51" t="s">
        <v>96</v>
      </c>
    </row>
    <row r="4" spans="1:4" ht="27.75" customHeight="1" x14ac:dyDescent="0.25">
      <c r="A4" s="52" t="s">
        <v>97</v>
      </c>
      <c r="B4" s="66" t="s">
        <v>143</v>
      </c>
      <c r="C4" s="49"/>
      <c r="D4" s="49"/>
    </row>
    <row r="5" spans="1:4" x14ac:dyDescent="0.25">
      <c r="A5" s="53" t="s">
        <v>98</v>
      </c>
      <c r="B5" s="67" t="s">
        <v>144</v>
      </c>
      <c r="C5" s="49"/>
      <c r="D5" s="49"/>
    </row>
    <row r="6" spans="1:4" ht="30" x14ac:dyDescent="0.25">
      <c r="A6" s="53" t="s">
        <v>99</v>
      </c>
      <c r="B6" s="49"/>
      <c r="C6" s="50" t="s">
        <v>101</v>
      </c>
      <c r="D6" s="49">
        <v>317576943</v>
      </c>
    </row>
    <row r="7" spans="1:4" x14ac:dyDescent="0.25">
      <c r="A7" s="68" t="s">
        <v>147</v>
      </c>
      <c r="B7" s="67" t="s">
        <v>145</v>
      </c>
      <c r="C7" s="49" t="s">
        <v>102</v>
      </c>
      <c r="D7" s="49">
        <v>3146835129</v>
      </c>
    </row>
    <row r="8" spans="1:4" ht="30" x14ac:dyDescent="0.25">
      <c r="A8" s="53" t="s">
        <v>100</v>
      </c>
      <c r="B8" s="69" t="s">
        <v>146</v>
      </c>
      <c r="C8" s="49"/>
      <c r="D8" s="49">
        <v>3114522630</v>
      </c>
    </row>
    <row r="9" spans="1:4" x14ac:dyDescent="0.25">
      <c r="A9" s="68" t="s">
        <v>221</v>
      </c>
      <c r="B9" s="67" t="s">
        <v>178</v>
      </c>
      <c r="C9" s="49"/>
      <c r="D9" s="49"/>
    </row>
  </sheetData>
  <mergeCells count="1">
    <mergeCell ref="A1:D2"/>
  </mergeCells>
  <hyperlinks>
    <hyperlink ref="B5" r:id="rId1"/>
    <hyperlink ref="B7" r:id="rId2"/>
    <hyperlink ref="B8" r:id="rId3"/>
    <hyperlink ref="B9" r:id="rId4"/>
  </hyperlinks>
  <pageMargins left="0.70866141732283472" right="0.70866141732283472" top="0.74803149606299213" bottom="0.74803149606299213" header="0.31496062992125984" footer="0.31496062992125984"/>
  <pageSetup scale="15" fitToWidth="0"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E29"/>
  <sheetViews>
    <sheetView view="pageBreakPreview" zoomScale="80" zoomScaleNormal="100" zoomScaleSheetLayoutView="80" workbookViewId="0">
      <selection activeCell="E32" sqref="E32"/>
    </sheetView>
  </sheetViews>
  <sheetFormatPr baseColWidth="10" defaultRowHeight="15" x14ac:dyDescent="0.25"/>
  <cols>
    <col min="1" max="1" width="24" style="55" customWidth="1"/>
    <col min="2" max="2" width="29.140625" style="55" customWidth="1"/>
    <col min="3" max="3" width="11.42578125" style="55"/>
    <col min="4" max="4" width="16.28515625" style="73" bestFit="1" customWidth="1"/>
    <col min="5" max="5" width="17.28515625" style="73" bestFit="1" customWidth="1"/>
    <col min="6" max="16384" width="11.42578125" style="55"/>
  </cols>
  <sheetData>
    <row r="1" spans="1:5" x14ac:dyDescent="0.25">
      <c r="A1" s="158" t="s">
        <v>103</v>
      </c>
      <c r="B1" s="158"/>
      <c r="C1" s="158"/>
      <c r="D1" s="158"/>
      <c r="E1" s="158"/>
    </row>
    <row r="2" spans="1:5" ht="30" customHeight="1" x14ac:dyDescent="0.25">
      <c r="A2" s="159" t="s">
        <v>104</v>
      </c>
      <c r="B2" s="58" t="s">
        <v>135</v>
      </c>
      <c r="C2" s="59" t="s">
        <v>105</v>
      </c>
      <c r="D2" s="70" t="s">
        <v>106</v>
      </c>
      <c r="E2" s="71" t="s">
        <v>107</v>
      </c>
    </row>
    <row r="3" spans="1:5" x14ac:dyDescent="0.25">
      <c r="A3" s="160"/>
      <c r="B3" s="56" t="s">
        <v>108</v>
      </c>
      <c r="C3" s="56">
        <v>2</v>
      </c>
      <c r="D3" s="72">
        <v>7800</v>
      </c>
      <c r="E3" s="72">
        <f t="shared" ref="E3:E28" si="0">+C3*D3</f>
        <v>15600</v>
      </c>
    </row>
    <row r="4" spans="1:5" x14ac:dyDescent="0.25">
      <c r="A4" s="160"/>
      <c r="B4" s="56" t="s">
        <v>109</v>
      </c>
      <c r="C4" s="56">
        <v>5</v>
      </c>
      <c r="D4" s="72">
        <v>25000</v>
      </c>
      <c r="E4" s="72">
        <f t="shared" si="0"/>
        <v>125000</v>
      </c>
    </row>
    <row r="5" spans="1:5" x14ac:dyDescent="0.25">
      <c r="A5" s="160"/>
      <c r="B5" s="56" t="s">
        <v>110</v>
      </c>
      <c r="C5" s="56">
        <v>1</v>
      </c>
      <c r="D5" s="72">
        <v>85000</v>
      </c>
      <c r="E5" s="72">
        <f t="shared" si="0"/>
        <v>85000</v>
      </c>
    </row>
    <row r="6" spans="1:5" x14ac:dyDescent="0.25">
      <c r="A6" s="160"/>
      <c r="B6" s="56" t="s">
        <v>111</v>
      </c>
      <c r="C6" s="56">
        <v>1</v>
      </c>
      <c r="D6" s="72">
        <v>65000</v>
      </c>
      <c r="E6" s="72">
        <f t="shared" si="0"/>
        <v>65000</v>
      </c>
    </row>
    <row r="7" spans="1:5" x14ac:dyDescent="0.25">
      <c r="A7" s="160"/>
      <c r="B7" s="56" t="s">
        <v>112</v>
      </c>
      <c r="C7" s="56">
        <v>6</v>
      </c>
      <c r="D7" s="72">
        <v>58000</v>
      </c>
      <c r="E7" s="72">
        <f t="shared" si="0"/>
        <v>348000</v>
      </c>
    </row>
    <row r="8" spans="1:5" x14ac:dyDescent="0.25">
      <c r="A8" s="160"/>
      <c r="B8" s="56" t="s">
        <v>113</v>
      </c>
      <c r="C8" s="56">
        <v>50</v>
      </c>
      <c r="D8" s="72">
        <v>29900</v>
      </c>
      <c r="E8" s="72">
        <f t="shared" si="0"/>
        <v>1495000</v>
      </c>
    </row>
    <row r="9" spans="1:5" x14ac:dyDescent="0.25">
      <c r="A9" s="160"/>
      <c r="B9" s="56" t="s">
        <v>114</v>
      </c>
      <c r="C9" s="56">
        <v>2</v>
      </c>
      <c r="D9" s="72">
        <v>90000</v>
      </c>
      <c r="E9" s="72">
        <f t="shared" si="0"/>
        <v>180000</v>
      </c>
    </row>
    <row r="10" spans="1:5" x14ac:dyDescent="0.25">
      <c r="A10" s="160"/>
      <c r="B10" s="56" t="s">
        <v>115</v>
      </c>
      <c r="C10" s="56">
        <v>10</v>
      </c>
      <c r="D10" s="72">
        <v>5000</v>
      </c>
      <c r="E10" s="72">
        <f t="shared" si="0"/>
        <v>50000</v>
      </c>
    </row>
    <row r="11" spans="1:5" x14ac:dyDescent="0.25">
      <c r="A11" s="160"/>
      <c r="B11" s="56" t="s">
        <v>116</v>
      </c>
      <c r="C11" s="56">
        <v>10</v>
      </c>
      <c r="D11" s="72">
        <v>8000</v>
      </c>
      <c r="E11" s="72">
        <f t="shared" si="0"/>
        <v>80000</v>
      </c>
    </row>
    <row r="12" spans="1:5" x14ac:dyDescent="0.25">
      <c r="A12" s="160"/>
      <c r="B12" s="56" t="s">
        <v>117</v>
      </c>
      <c r="C12" s="56">
        <v>10</v>
      </c>
      <c r="D12" s="72">
        <v>7000</v>
      </c>
      <c r="E12" s="72">
        <f t="shared" si="0"/>
        <v>70000</v>
      </c>
    </row>
    <row r="13" spans="1:5" x14ac:dyDescent="0.25">
      <c r="A13" s="160"/>
      <c r="B13" s="56" t="s">
        <v>118</v>
      </c>
      <c r="C13" s="56">
        <v>1</v>
      </c>
      <c r="D13" s="72">
        <v>3500</v>
      </c>
      <c r="E13" s="72">
        <f t="shared" si="0"/>
        <v>3500</v>
      </c>
    </row>
    <row r="14" spans="1:5" x14ac:dyDescent="0.25">
      <c r="A14" s="160"/>
      <c r="B14" s="56" t="s">
        <v>119</v>
      </c>
      <c r="C14" s="56">
        <v>300</v>
      </c>
      <c r="D14" s="72">
        <v>9000</v>
      </c>
      <c r="E14" s="72">
        <f t="shared" si="0"/>
        <v>2700000</v>
      </c>
    </row>
    <row r="15" spans="1:5" x14ac:dyDescent="0.25">
      <c r="A15" s="161"/>
      <c r="B15" s="56" t="s">
        <v>120</v>
      </c>
      <c r="C15" s="56">
        <v>20</v>
      </c>
      <c r="D15" s="72">
        <v>55000</v>
      </c>
      <c r="E15" s="72">
        <f t="shared" si="0"/>
        <v>1100000</v>
      </c>
    </row>
    <row r="16" spans="1:5" x14ac:dyDescent="0.25">
      <c r="A16" s="159" t="s">
        <v>121</v>
      </c>
      <c r="B16" s="162" t="s">
        <v>122</v>
      </c>
      <c r="C16" s="154">
        <v>1</v>
      </c>
      <c r="D16" s="156">
        <v>120000</v>
      </c>
      <c r="E16" s="156">
        <f t="shared" si="0"/>
        <v>120000</v>
      </c>
    </row>
    <row r="17" spans="1:5" ht="3" customHeight="1" x14ac:dyDescent="0.25">
      <c r="A17" s="161"/>
      <c r="B17" s="163"/>
      <c r="C17" s="155"/>
      <c r="D17" s="157"/>
      <c r="E17" s="157"/>
    </row>
    <row r="18" spans="1:5" x14ac:dyDescent="0.25">
      <c r="A18" s="159" t="s">
        <v>123</v>
      </c>
      <c r="B18" s="56" t="s">
        <v>124</v>
      </c>
      <c r="C18" s="56">
        <v>2</v>
      </c>
      <c r="D18" s="72">
        <v>25000</v>
      </c>
      <c r="E18" s="72">
        <f t="shared" si="0"/>
        <v>50000</v>
      </c>
    </row>
    <row r="19" spans="1:5" x14ac:dyDescent="0.25">
      <c r="A19" s="160"/>
      <c r="B19" s="56" t="s">
        <v>125</v>
      </c>
      <c r="C19" s="56">
        <v>15</v>
      </c>
      <c r="D19" s="72">
        <v>3500</v>
      </c>
      <c r="E19" s="72">
        <f t="shared" si="0"/>
        <v>52500</v>
      </c>
    </row>
    <row r="20" spans="1:5" x14ac:dyDescent="0.25">
      <c r="A20" s="160"/>
      <c r="B20" s="56" t="s">
        <v>126</v>
      </c>
      <c r="C20" s="56">
        <v>10</v>
      </c>
      <c r="D20" s="72">
        <v>5000</v>
      </c>
      <c r="E20" s="72">
        <f t="shared" si="0"/>
        <v>50000</v>
      </c>
    </row>
    <row r="21" spans="1:5" x14ac:dyDescent="0.25">
      <c r="A21" s="160"/>
      <c r="B21" s="56" t="s">
        <v>127</v>
      </c>
      <c r="C21" s="56">
        <v>1</v>
      </c>
      <c r="D21" s="72">
        <v>1500</v>
      </c>
      <c r="E21" s="72">
        <f t="shared" si="0"/>
        <v>1500</v>
      </c>
    </row>
    <row r="22" spans="1:5" x14ac:dyDescent="0.25">
      <c r="A22" s="160"/>
      <c r="B22" s="56" t="s">
        <v>128</v>
      </c>
      <c r="C22" s="56">
        <v>3</v>
      </c>
      <c r="D22" s="72">
        <v>2000</v>
      </c>
      <c r="E22" s="72">
        <f t="shared" si="0"/>
        <v>6000</v>
      </c>
    </row>
    <row r="23" spans="1:5" x14ac:dyDescent="0.25">
      <c r="A23" s="160"/>
      <c r="B23" s="56" t="s">
        <v>129</v>
      </c>
      <c r="C23" s="56">
        <v>2</v>
      </c>
      <c r="D23" s="72">
        <v>3500</v>
      </c>
      <c r="E23" s="72">
        <f t="shared" si="0"/>
        <v>7000</v>
      </c>
    </row>
    <row r="24" spans="1:5" x14ac:dyDescent="0.25">
      <c r="A24" s="160"/>
      <c r="B24" s="56" t="s">
        <v>130</v>
      </c>
      <c r="C24" s="56">
        <v>2</v>
      </c>
      <c r="D24" s="72">
        <v>1500</v>
      </c>
      <c r="E24" s="72">
        <f t="shared" si="0"/>
        <v>3000</v>
      </c>
    </row>
    <row r="25" spans="1:5" x14ac:dyDescent="0.25">
      <c r="A25" s="160"/>
      <c r="B25" s="56" t="s">
        <v>131</v>
      </c>
      <c r="C25" s="56">
        <v>3</v>
      </c>
      <c r="D25" s="72">
        <v>3000</v>
      </c>
      <c r="E25" s="72">
        <f t="shared" si="0"/>
        <v>9000</v>
      </c>
    </row>
    <row r="26" spans="1:5" x14ac:dyDescent="0.25">
      <c r="A26" s="160"/>
      <c r="B26" s="63" t="s">
        <v>140</v>
      </c>
      <c r="C26" s="56">
        <v>3</v>
      </c>
      <c r="D26" s="72">
        <v>25000</v>
      </c>
      <c r="E26" s="72">
        <f t="shared" si="0"/>
        <v>75000</v>
      </c>
    </row>
    <row r="27" spans="1:5" x14ac:dyDescent="0.25">
      <c r="A27" s="161"/>
      <c r="B27" s="56" t="s">
        <v>132</v>
      </c>
      <c r="C27" s="56">
        <v>5</v>
      </c>
      <c r="D27" s="72">
        <v>500</v>
      </c>
      <c r="E27" s="72">
        <f t="shared" si="0"/>
        <v>2500</v>
      </c>
    </row>
    <row r="28" spans="1:5" ht="30" x14ac:dyDescent="0.25">
      <c r="A28" s="60" t="s">
        <v>133</v>
      </c>
      <c r="B28" s="57" t="s">
        <v>148</v>
      </c>
      <c r="C28" s="56">
        <v>1</v>
      </c>
      <c r="D28" s="72">
        <v>250000</v>
      </c>
      <c r="E28" s="72">
        <f t="shared" si="0"/>
        <v>250000</v>
      </c>
    </row>
    <row r="29" spans="1:5" x14ac:dyDescent="0.25">
      <c r="C29" s="153" t="s">
        <v>134</v>
      </c>
      <c r="D29" s="153"/>
      <c r="E29" s="74">
        <f>+SUM(E3:E28)</f>
        <v>6943600</v>
      </c>
    </row>
  </sheetData>
  <mergeCells count="9">
    <mergeCell ref="C29:D29"/>
    <mergeCell ref="C16:C17"/>
    <mergeCell ref="D16:D17"/>
    <mergeCell ref="E16:E17"/>
    <mergeCell ref="A1:E1"/>
    <mergeCell ref="A2:A15"/>
    <mergeCell ref="A16:A17"/>
    <mergeCell ref="B16:B17"/>
    <mergeCell ref="A18:A27"/>
  </mergeCells>
  <pageMargins left="0.25" right="0.25" top="0.75" bottom="0.75" header="0.3" footer="0.3"/>
  <pageSetup paperSize="9" scale="1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C111"/>
  <sheetViews>
    <sheetView view="pageBreakPreview" topLeftCell="A58" zoomScale="60" zoomScaleNormal="70" workbookViewId="0">
      <selection activeCell="L102" sqref="L102"/>
    </sheetView>
  </sheetViews>
  <sheetFormatPr baseColWidth="10" defaultRowHeight="15" x14ac:dyDescent="0.25"/>
  <cols>
    <col min="1" max="1" width="22" bestFit="1" customWidth="1"/>
    <col min="2" max="2" width="24.28515625" bestFit="1" customWidth="1"/>
    <col min="3" max="3" width="18.5703125" bestFit="1" customWidth="1"/>
    <col min="4" max="4" width="15" style="81" customWidth="1"/>
    <col min="5" max="5" width="6.42578125" style="48" customWidth="1"/>
    <col min="6" max="6" width="7.140625" style="48" bestFit="1" customWidth="1"/>
    <col min="7" max="7" width="6.140625" style="48" customWidth="1"/>
    <col min="8" max="8" width="7.85546875" style="48" bestFit="1" customWidth="1"/>
    <col min="9" max="9" width="10.28515625" style="48" bestFit="1" customWidth="1"/>
    <col min="10" max="10" width="19.5703125" style="83" bestFit="1" customWidth="1"/>
    <col min="11" max="11" width="15.140625" style="84" customWidth="1"/>
    <col min="12" max="12" width="13.7109375" style="97" bestFit="1" customWidth="1"/>
    <col min="20" max="20" width="15.5703125" style="83" bestFit="1" customWidth="1"/>
    <col min="27" max="27" width="25.140625" customWidth="1"/>
  </cols>
  <sheetData>
    <row r="1" spans="1:29" ht="15" customHeight="1" x14ac:dyDescent="0.25">
      <c r="A1" s="177" t="s">
        <v>248</v>
      </c>
      <c r="B1" s="178"/>
      <c r="C1" s="178"/>
      <c r="D1" s="178"/>
      <c r="E1" s="178"/>
      <c r="F1" s="178"/>
      <c r="G1" s="178"/>
      <c r="H1" s="178"/>
      <c r="I1" s="178"/>
      <c r="J1" s="178"/>
      <c r="K1" s="178"/>
      <c r="L1" s="178"/>
      <c r="M1" s="75"/>
      <c r="AB1" s="98"/>
      <c r="AC1" s="98"/>
    </row>
    <row r="2" spans="1:29" x14ac:dyDescent="0.25">
      <c r="A2" s="179"/>
      <c r="B2" s="180"/>
      <c r="C2" s="180"/>
      <c r="D2" s="180"/>
      <c r="E2" s="180"/>
      <c r="F2" s="180"/>
      <c r="G2" s="180"/>
      <c r="H2" s="180"/>
      <c r="I2" s="180"/>
      <c r="J2" s="180"/>
      <c r="K2" s="180"/>
      <c r="L2" s="180"/>
      <c r="M2" s="75"/>
      <c r="AB2" s="98"/>
      <c r="AC2" s="98"/>
    </row>
    <row r="3" spans="1:29" ht="45" customHeight="1" x14ac:dyDescent="0.25">
      <c r="A3" s="79" t="s">
        <v>149</v>
      </c>
      <c r="B3" s="79" t="s">
        <v>150</v>
      </c>
      <c r="C3" s="79" t="s">
        <v>151</v>
      </c>
      <c r="D3" s="80" t="s">
        <v>152</v>
      </c>
      <c r="E3" s="79" t="s">
        <v>171</v>
      </c>
      <c r="F3" s="79" t="s">
        <v>172</v>
      </c>
      <c r="G3" s="79" t="s">
        <v>213</v>
      </c>
      <c r="H3" s="79" t="s">
        <v>174</v>
      </c>
      <c r="I3" s="79" t="s">
        <v>105</v>
      </c>
      <c r="J3" s="82" t="s">
        <v>153</v>
      </c>
      <c r="K3" s="93" t="s">
        <v>154</v>
      </c>
      <c r="L3" s="95" t="s">
        <v>189</v>
      </c>
      <c r="AB3" s="77"/>
      <c r="AC3" s="77"/>
    </row>
    <row r="4" spans="1:29" s="64" customFormat="1" x14ac:dyDescent="0.25">
      <c r="A4" s="123"/>
      <c r="B4" s="79"/>
      <c r="C4" s="79"/>
      <c r="D4" s="80"/>
      <c r="E4" s="79"/>
      <c r="F4" s="79"/>
      <c r="G4" s="79"/>
      <c r="H4" s="79"/>
      <c r="I4" s="79"/>
      <c r="J4" s="82"/>
      <c r="K4" s="124"/>
      <c r="L4" s="95"/>
      <c r="AB4" s="77"/>
      <c r="AC4" s="77"/>
    </row>
    <row r="5" spans="1:29" x14ac:dyDescent="0.25">
      <c r="A5" s="183" t="s">
        <v>155</v>
      </c>
      <c r="B5" s="166" t="s">
        <v>162</v>
      </c>
      <c r="C5" s="85" t="s">
        <v>157</v>
      </c>
      <c r="D5" s="86">
        <v>7190</v>
      </c>
      <c r="E5" s="49"/>
      <c r="F5" s="49"/>
      <c r="G5" s="49"/>
      <c r="H5" s="49"/>
      <c r="I5" s="49">
        <v>1</v>
      </c>
      <c r="J5" s="87">
        <f t="shared" ref="J5:J24" si="0">D5*I5</f>
        <v>7190</v>
      </c>
      <c r="K5" s="185">
        <f>+J5+J6+J7+J8+J9+J10+J11+J12</f>
        <v>24433</v>
      </c>
      <c r="L5" s="176">
        <v>8500</v>
      </c>
      <c r="AB5" s="55"/>
      <c r="AC5" s="77"/>
    </row>
    <row r="6" spans="1:29" x14ac:dyDescent="0.25">
      <c r="A6" s="184"/>
      <c r="B6" s="166"/>
      <c r="C6" s="85" t="s">
        <v>158</v>
      </c>
      <c r="D6" s="86">
        <v>6700</v>
      </c>
      <c r="E6" s="49"/>
      <c r="F6" s="49"/>
      <c r="G6" s="49"/>
      <c r="H6" s="85" t="s">
        <v>179</v>
      </c>
      <c r="I6" s="85">
        <v>1</v>
      </c>
      <c r="J6" s="87">
        <f t="shared" si="0"/>
        <v>6700</v>
      </c>
      <c r="K6" s="168"/>
      <c r="L6" s="176"/>
      <c r="AB6" s="55"/>
    </row>
    <row r="7" spans="1:29" x14ac:dyDescent="0.25">
      <c r="A7" s="184"/>
      <c r="B7" s="166"/>
      <c r="C7" s="85" t="s">
        <v>159</v>
      </c>
      <c r="D7" s="86">
        <v>500</v>
      </c>
      <c r="E7" s="49"/>
      <c r="F7" s="49"/>
      <c r="G7" s="49"/>
      <c r="H7" s="49"/>
      <c r="I7" s="49">
        <v>1</v>
      </c>
      <c r="J7" s="87">
        <f t="shared" si="0"/>
        <v>500</v>
      </c>
      <c r="K7" s="168"/>
      <c r="L7" s="176"/>
      <c r="AB7" s="55"/>
    </row>
    <row r="8" spans="1:29" x14ac:dyDescent="0.25">
      <c r="A8" s="184"/>
      <c r="B8" s="166"/>
      <c r="C8" s="85" t="s">
        <v>160</v>
      </c>
      <c r="D8" s="86">
        <v>500</v>
      </c>
      <c r="E8" s="49"/>
      <c r="F8" s="49"/>
      <c r="G8" s="49"/>
      <c r="H8" s="49"/>
      <c r="I8" s="49">
        <v>1</v>
      </c>
      <c r="J8" s="87">
        <f t="shared" si="0"/>
        <v>500</v>
      </c>
      <c r="K8" s="168"/>
      <c r="L8" s="176"/>
      <c r="M8" s="77"/>
      <c r="N8" s="77"/>
      <c r="O8" s="77"/>
      <c r="P8" s="77"/>
      <c r="AB8" s="55"/>
    </row>
    <row r="9" spans="1:29" x14ac:dyDescent="0.25">
      <c r="A9" s="184"/>
      <c r="B9" s="166"/>
      <c r="C9" s="85" t="s">
        <v>168</v>
      </c>
      <c r="D9" s="86">
        <v>2373</v>
      </c>
      <c r="E9" s="49"/>
      <c r="F9" s="49"/>
      <c r="G9" s="49"/>
      <c r="H9" s="49"/>
      <c r="I9" s="49">
        <v>1</v>
      </c>
      <c r="J9" s="87">
        <f t="shared" si="0"/>
        <v>2373</v>
      </c>
      <c r="K9" s="168"/>
      <c r="L9" s="176"/>
      <c r="M9" s="77"/>
      <c r="N9" s="77"/>
      <c r="O9" s="77"/>
      <c r="P9" s="77"/>
      <c r="AB9" s="55"/>
    </row>
    <row r="10" spans="1:29" s="48" customFormat="1" x14ac:dyDescent="0.25">
      <c r="A10" s="184"/>
      <c r="B10" s="166"/>
      <c r="C10" s="85" t="s">
        <v>163</v>
      </c>
      <c r="D10" s="86">
        <v>890</v>
      </c>
      <c r="E10" s="49"/>
      <c r="F10" s="49"/>
      <c r="G10" s="49"/>
      <c r="H10" s="49"/>
      <c r="I10" s="49">
        <v>2</v>
      </c>
      <c r="J10" s="87">
        <f t="shared" si="0"/>
        <v>1780</v>
      </c>
      <c r="K10" s="168"/>
      <c r="L10" s="176"/>
      <c r="M10" s="77"/>
      <c r="N10" s="77"/>
      <c r="O10" s="77"/>
      <c r="P10" s="77"/>
    </row>
    <row r="11" spans="1:29" s="48" customFormat="1" x14ac:dyDescent="0.25">
      <c r="A11" s="184"/>
      <c r="B11" s="166"/>
      <c r="C11" s="85" t="s">
        <v>167</v>
      </c>
      <c r="D11" s="86">
        <v>2390</v>
      </c>
      <c r="E11" s="49"/>
      <c r="F11" s="49"/>
      <c r="G11" s="49"/>
      <c r="H11" s="85" t="s">
        <v>180</v>
      </c>
      <c r="I11" s="49">
        <v>1</v>
      </c>
      <c r="J11" s="87">
        <f t="shared" si="0"/>
        <v>2390</v>
      </c>
      <c r="K11" s="168"/>
      <c r="L11" s="176"/>
      <c r="M11" s="77"/>
      <c r="N11" s="77"/>
      <c r="O11" s="77"/>
      <c r="P11" s="77"/>
    </row>
    <row r="12" spans="1:29" x14ac:dyDescent="0.25">
      <c r="A12" s="184"/>
      <c r="B12" s="166"/>
      <c r="C12" s="85" t="s">
        <v>181</v>
      </c>
      <c r="D12" s="86">
        <v>3000</v>
      </c>
      <c r="E12" s="49">
        <v>1</v>
      </c>
      <c r="F12" s="49"/>
      <c r="G12" s="49"/>
      <c r="H12" s="85" t="s">
        <v>182</v>
      </c>
      <c r="I12" s="49">
        <v>1</v>
      </c>
      <c r="J12" s="87">
        <f t="shared" si="0"/>
        <v>3000</v>
      </c>
      <c r="K12" s="168"/>
      <c r="L12" s="176"/>
      <c r="M12" s="77"/>
      <c r="N12" s="77"/>
      <c r="O12" s="77"/>
      <c r="P12" s="77"/>
    </row>
    <row r="13" spans="1:29" x14ac:dyDescent="0.25">
      <c r="A13" s="184"/>
      <c r="B13" s="166" t="s">
        <v>156</v>
      </c>
      <c r="C13" s="85" t="s">
        <v>163</v>
      </c>
      <c r="D13" s="86">
        <v>890</v>
      </c>
      <c r="E13" s="49"/>
      <c r="F13" s="49"/>
      <c r="G13" s="49"/>
      <c r="H13" s="49"/>
      <c r="I13" s="49">
        <v>2</v>
      </c>
      <c r="J13" s="87">
        <f t="shared" si="0"/>
        <v>1780</v>
      </c>
      <c r="K13" s="168">
        <f>+J13+J14+J15+J16+J17+J18</f>
        <v>20133</v>
      </c>
      <c r="L13" s="176">
        <v>8900</v>
      </c>
      <c r="M13" s="78"/>
      <c r="N13" s="78"/>
      <c r="O13" s="78"/>
      <c r="P13" s="78"/>
      <c r="Q13" s="61"/>
    </row>
    <row r="14" spans="1:29" x14ac:dyDescent="0.25">
      <c r="A14" s="184"/>
      <c r="B14" s="166"/>
      <c r="C14" s="85" t="s">
        <v>164</v>
      </c>
      <c r="D14" s="86">
        <v>6590</v>
      </c>
      <c r="E14" s="49"/>
      <c r="F14" s="49"/>
      <c r="G14" s="49"/>
      <c r="H14" s="85" t="s">
        <v>183</v>
      </c>
      <c r="I14" s="49">
        <v>1</v>
      </c>
      <c r="J14" s="87">
        <f t="shared" si="0"/>
        <v>6590</v>
      </c>
      <c r="K14" s="168"/>
      <c r="L14" s="176"/>
      <c r="M14" s="78"/>
      <c r="N14" s="78"/>
      <c r="O14" s="78"/>
      <c r="P14" s="78"/>
      <c r="Q14" s="61"/>
    </row>
    <row r="15" spans="1:29" x14ac:dyDescent="0.25">
      <c r="A15" s="184"/>
      <c r="B15" s="166"/>
      <c r="C15" s="85" t="s">
        <v>165</v>
      </c>
      <c r="D15" s="86">
        <v>4000</v>
      </c>
      <c r="E15" s="49"/>
      <c r="F15" s="49"/>
      <c r="G15" s="49"/>
      <c r="H15" s="85" t="s">
        <v>184</v>
      </c>
      <c r="I15" s="49">
        <v>1</v>
      </c>
      <c r="J15" s="87">
        <f t="shared" si="0"/>
        <v>4000</v>
      </c>
      <c r="K15" s="168"/>
      <c r="L15" s="176"/>
      <c r="M15" s="78"/>
      <c r="N15" s="78"/>
      <c r="O15" s="78"/>
      <c r="P15" s="78"/>
      <c r="Q15" s="61"/>
    </row>
    <row r="16" spans="1:29" x14ac:dyDescent="0.25">
      <c r="A16" s="184"/>
      <c r="B16" s="166"/>
      <c r="C16" s="85" t="s">
        <v>168</v>
      </c>
      <c r="D16" s="86">
        <v>2373</v>
      </c>
      <c r="E16" s="49"/>
      <c r="F16" s="49"/>
      <c r="G16" s="49"/>
      <c r="H16" s="49"/>
      <c r="I16" s="49">
        <v>1</v>
      </c>
      <c r="J16" s="87">
        <f t="shared" si="0"/>
        <v>2373</v>
      </c>
      <c r="K16" s="168"/>
      <c r="L16" s="176"/>
      <c r="M16" s="78"/>
      <c r="N16" s="78"/>
      <c r="O16" s="78"/>
      <c r="P16" s="78"/>
      <c r="Q16" s="61"/>
    </row>
    <row r="17" spans="1:21" s="48" customFormat="1" x14ac:dyDescent="0.25">
      <c r="A17" s="184"/>
      <c r="B17" s="166"/>
      <c r="C17" s="85" t="s">
        <v>167</v>
      </c>
      <c r="D17" s="86">
        <v>2390</v>
      </c>
      <c r="E17" s="49"/>
      <c r="F17" s="49"/>
      <c r="G17" s="49"/>
      <c r="H17" s="49"/>
      <c r="I17" s="49">
        <v>1</v>
      </c>
      <c r="J17" s="87">
        <f t="shared" si="0"/>
        <v>2390</v>
      </c>
      <c r="K17" s="168"/>
      <c r="L17" s="176"/>
      <c r="M17" s="78"/>
      <c r="N17" s="78"/>
      <c r="O17" s="78"/>
      <c r="P17" s="78"/>
      <c r="Q17" s="61"/>
    </row>
    <row r="18" spans="1:21" x14ac:dyDescent="0.25">
      <c r="A18" s="184"/>
      <c r="B18" s="166"/>
      <c r="C18" s="85" t="s">
        <v>161</v>
      </c>
      <c r="D18" s="86">
        <v>3000</v>
      </c>
      <c r="E18" s="49"/>
      <c r="F18" s="49"/>
      <c r="G18" s="49"/>
      <c r="H18" s="49"/>
      <c r="I18" s="49">
        <v>1</v>
      </c>
      <c r="J18" s="87">
        <f t="shared" si="0"/>
        <v>3000</v>
      </c>
      <c r="K18" s="168"/>
      <c r="L18" s="176"/>
      <c r="M18" s="78"/>
      <c r="N18" s="78"/>
      <c r="O18" s="78"/>
      <c r="P18" s="78"/>
      <c r="Q18" s="61"/>
    </row>
    <row r="19" spans="1:21" ht="15.75" customHeight="1" x14ac:dyDescent="0.25">
      <c r="A19" s="184"/>
      <c r="B19" s="166" t="s">
        <v>169</v>
      </c>
      <c r="C19" s="85" t="s">
        <v>163</v>
      </c>
      <c r="D19" s="86">
        <v>890</v>
      </c>
      <c r="E19" s="49"/>
      <c r="F19" s="49"/>
      <c r="G19" s="49"/>
      <c r="H19" s="49"/>
      <c r="I19" s="89">
        <v>4</v>
      </c>
      <c r="J19" s="87">
        <f t="shared" si="0"/>
        <v>3560</v>
      </c>
      <c r="K19" s="165">
        <f>+J19+J21+J22+J23+J24+J25+J26</f>
        <v>16523</v>
      </c>
      <c r="L19" s="176"/>
      <c r="M19" s="78"/>
      <c r="N19" s="61"/>
      <c r="O19" s="78"/>
      <c r="P19" s="78"/>
      <c r="Q19" s="61"/>
      <c r="R19" s="61"/>
      <c r="S19" s="61"/>
      <c r="T19" s="101"/>
      <c r="U19" s="61"/>
    </row>
    <row r="20" spans="1:21" ht="17.25" customHeight="1" x14ac:dyDescent="0.25">
      <c r="A20" s="184"/>
      <c r="B20" s="166"/>
      <c r="C20" s="85" t="s">
        <v>170</v>
      </c>
      <c r="D20" s="86">
        <v>8490</v>
      </c>
      <c r="E20" s="90" t="s">
        <v>188</v>
      </c>
      <c r="F20" s="49"/>
      <c r="G20" s="49"/>
      <c r="H20" s="85" t="s">
        <v>185</v>
      </c>
      <c r="I20" s="89">
        <v>1</v>
      </c>
      <c r="J20" s="87">
        <f t="shared" si="0"/>
        <v>8490</v>
      </c>
      <c r="K20" s="165"/>
      <c r="L20" s="176"/>
      <c r="M20" s="78"/>
      <c r="N20" s="78"/>
      <c r="O20" s="78"/>
      <c r="P20" s="78"/>
      <c r="Q20" s="61"/>
      <c r="R20" s="61"/>
      <c r="S20" s="61"/>
      <c r="T20" s="101"/>
      <c r="U20" s="61"/>
    </row>
    <row r="21" spans="1:21" ht="17.25" customHeight="1" x14ac:dyDescent="0.25">
      <c r="A21" s="184"/>
      <c r="B21" s="166"/>
      <c r="C21" s="85" t="s">
        <v>165</v>
      </c>
      <c r="D21" s="86">
        <v>4000</v>
      </c>
      <c r="E21" s="49"/>
      <c r="F21" s="49"/>
      <c r="G21" s="49"/>
      <c r="H21" s="85" t="s">
        <v>184</v>
      </c>
      <c r="I21" s="89">
        <v>1</v>
      </c>
      <c r="J21" s="87">
        <f t="shared" si="0"/>
        <v>4000</v>
      </c>
      <c r="K21" s="165"/>
      <c r="L21" s="176"/>
      <c r="N21" s="78"/>
      <c r="O21" s="78"/>
      <c r="P21" s="78"/>
      <c r="Q21" s="61"/>
      <c r="R21" s="61"/>
      <c r="S21" s="61"/>
      <c r="T21" s="101"/>
      <c r="U21" s="61"/>
    </row>
    <row r="22" spans="1:21" x14ac:dyDescent="0.25">
      <c r="A22" s="184"/>
      <c r="B22" s="166"/>
      <c r="C22" s="85" t="s">
        <v>168</v>
      </c>
      <c r="D22" s="86">
        <v>2373</v>
      </c>
      <c r="E22" s="49"/>
      <c r="F22" s="49"/>
      <c r="G22" s="49"/>
      <c r="H22" s="49"/>
      <c r="I22" s="89">
        <v>1</v>
      </c>
      <c r="J22" s="87">
        <f t="shared" si="0"/>
        <v>2373</v>
      </c>
      <c r="K22" s="165"/>
      <c r="L22" s="176"/>
      <c r="M22" s="78"/>
      <c r="N22" s="78"/>
      <c r="O22" s="78"/>
      <c r="P22" s="78"/>
      <c r="Q22" s="61"/>
      <c r="R22" s="61"/>
      <c r="S22" s="61"/>
      <c r="T22" s="101"/>
      <c r="U22" s="61"/>
    </row>
    <row r="23" spans="1:21" x14ac:dyDescent="0.25">
      <c r="A23" s="184"/>
      <c r="B23" s="166"/>
      <c r="C23" s="85" t="s">
        <v>167</v>
      </c>
      <c r="D23" s="86">
        <v>2390</v>
      </c>
      <c r="E23" s="49"/>
      <c r="F23" s="49"/>
      <c r="G23" s="49"/>
      <c r="H23" s="49"/>
      <c r="I23" s="89">
        <v>1</v>
      </c>
      <c r="J23" s="87">
        <f t="shared" si="0"/>
        <v>2390</v>
      </c>
      <c r="K23" s="165"/>
      <c r="L23" s="176"/>
      <c r="M23" s="78"/>
      <c r="N23" s="61"/>
      <c r="O23" s="61"/>
      <c r="P23" s="55"/>
      <c r="Q23" s="61"/>
      <c r="R23" s="61"/>
      <c r="S23" s="61"/>
      <c r="T23" s="101"/>
      <c r="U23" s="61"/>
    </row>
    <row r="24" spans="1:21" x14ac:dyDescent="0.25">
      <c r="A24" s="184"/>
      <c r="B24" s="166"/>
      <c r="C24" s="85" t="s">
        <v>181</v>
      </c>
      <c r="D24" s="86">
        <v>3000</v>
      </c>
      <c r="E24" s="49">
        <v>1</v>
      </c>
      <c r="F24" s="49"/>
      <c r="G24" s="49"/>
      <c r="H24" s="85" t="s">
        <v>186</v>
      </c>
      <c r="I24" s="89">
        <v>1</v>
      </c>
      <c r="J24" s="87">
        <f t="shared" si="0"/>
        <v>3000</v>
      </c>
      <c r="K24" s="165"/>
      <c r="L24" s="176"/>
      <c r="M24" s="78"/>
      <c r="N24" s="61"/>
      <c r="O24" s="61"/>
      <c r="P24" s="55"/>
      <c r="Q24" s="61"/>
      <c r="R24" s="61"/>
      <c r="S24" s="61"/>
      <c r="T24" s="101"/>
      <c r="U24" s="61"/>
    </row>
    <row r="25" spans="1:21" x14ac:dyDescent="0.25">
      <c r="A25" s="184"/>
      <c r="B25" s="166"/>
      <c r="C25" s="85" t="s">
        <v>173</v>
      </c>
      <c r="D25" s="86">
        <v>1190</v>
      </c>
      <c r="E25" s="49"/>
      <c r="F25" s="49"/>
      <c r="G25" s="49"/>
      <c r="H25" s="85" t="s">
        <v>187</v>
      </c>
      <c r="I25" s="89">
        <v>1</v>
      </c>
      <c r="J25" s="87">
        <v>700</v>
      </c>
      <c r="K25" s="165"/>
      <c r="L25" s="176"/>
      <c r="M25" s="78"/>
      <c r="N25" s="61"/>
      <c r="O25" s="55"/>
      <c r="P25" s="55"/>
      <c r="Q25" s="61"/>
      <c r="R25" s="61"/>
      <c r="S25" s="61"/>
      <c r="T25" s="101"/>
      <c r="U25" s="61"/>
    </row>
    <row r="26" spans="1:21" x14ac:dyDescent="0.25">
      <c r="A26" s="184"/>
      <c r="B26" s="166"/>
      <c r="C26" s="85" t="s">
        <v>175</v>
      </c>
      <c r="D26" s="86">
        <v>500</v>
      </c>
      <c r="E26" s="49"/>
      <c r="F26" s="49"/>
      <c r="G26" s="49"/>
      <c r="H26" s="49"/>
      <c r="I26" s="89">
        <v>1</v>
      </c>
      <c r="J26" s="87">
        <f t="shared" ref="J26:J68" si="1">D26*I26</f>
        <v>500</v>
      </c>
      <c r="K26" s="165"/>
      <c r="L26" s="176"/>
      <c r="M26" s="61"/>
      <c r="N26" s="61"/>
      <c r="O26" s="55"/>
      <c r="P26" s="55"/>
      <c r="Q26" s="61"/>
      <c r="R26" s="61"/>
      <c r="S26" s="61"/>
      <c r="T26" s="101"/>
      <c r="U26" s="61"/>
    </row>
    <row r="27" spans="1:21" x14ac:dyDescent="0.25">
      <c r="A27" s="184"/>
      <c r="B27" s="166" t="s">
        <v>176</v>
      </c>
      <c r="C27" s="85" t="s">
        <v>177</v>
      </c>
      <c r="D27" s="86">
        <v>4990</v>
      </c>
      <c r="E27" s="49"/>
      <c r="F27" s="49"/>
      <c r="G27" s="49"/>
      <c r="H27" s="49"/>
      <c r="I27" s="89">
        <v>1</v>
      </c>
      <c r="J27" s="87">
        <f t="shared" si="1"/>
        <v>4990</v>
      </c>
      <c r="K27" s="165">
        <f>+J28+J27+J29+J30+J31</f>
        <v>17443</v>
      </c>
      <c r="L27" s="181"/>
      <c r="M27" s="61"/>
      <c r="N27" s="61"/>
      <c r="O27" s="55"/>
      <c r="P27" s="55"/>
      <c r="Q27" s="61"/>
      <c r="R27" s="61"/>
      <c r="S27" s="61"/>
      <c r="T27" s="101"/>
      <c r="U27" s="61"/>
    </row>
    <row r="28" spans="1:21" x14ac:dyDescent="0.25">
      <c r="A28" s="184"/>
      <c r="B28" s="166"/>
      <c r="C28" s="85" t="s">
        <v>157</v>
      </c>
      <c r="D28" s="86">
        <v>7190</v>
      </c>
      <c r="E28" s="49"/>
      <c r="F28" s="49"/>
      <c r="G28" s="49"/>
      <c r="H28" s="49"/>
      <c r="I28" s="49">
        <v>1</v>
      </c>
      <c r="J28" s="87">
        <f t="shared" si="1"/>
        <v>7190</v>
      </c>
      <c r="K28" s="165"/>
      <c r="L28" s="181"/>
      <c r="M28" s="61"/>
      <c r="N28" s="61"/>
      <c r="O28" s="55"/>
      <c r="P28" s="55"/>
      <c r="Q28" s="61"/>
      <c r="R28" s="61"/>
      <c r="S28" s="61"/>
      <c r="T28" s="101"/>
      <c r="U28" s="61"/>
    </row>
    <row r="29" spans="1:21" x14ac:dyDescent="0.25">
      <c r="A29" s="184"/>
      <c r="B29" s="166"/>
      <c r="C29" s="85" t="s">
        <v>160</v>
      </c>
      <c r="D29" s="86">
        <v>500</v>
      </c>
      <c r="E29" s="49"/>
      <c r="F29" s="49"/>
      <c r="G29" s="49"/>
      <c r="H29" s="49"/>
      <c r="I29" s="49">
        <v>1</v>
      </c>
      <c r="J29" s="87">
        <f t="shared" si="1"/>
        <v>500</v>
      </c>
      <c r="K29" s="165"/>
      <c r="L29" s="181"/>
      <c r="M29" s="61"/>
      <c r="N29" s="61"/>
      <c r="O29" s="55"/>
      <c r="P29" s="55"/>
      <c r="Q29" s="61"/>
      <c r="R29" s="61"/>
      <c r="S29" s="61"/>
      <c r="T29" s="101"/>
      <c r="U29" s="61"/>
    </row>
    <row r="30" spans="1:21" x14ac:dyDescent="0.25">
      <c r="A30" s="184"/>
      <c r="B30" s="166"/>
      <c r="C30" s="85" t="s">
        <v>168</v>
      </c>
      <c r="D30" s="86">
        <v>2373</v>
      </c>
      <c r="E30" s="49"/>
      <c r="F30" s="49"/>
      <c r="G30" s="49"/>
      <c r="H30" s="49"/>
      <c r="I30" s="49">
        <v>1</v>
      </c>
      <c r="J30" s="87">
        <f t="shared" si="1"/>
        <v>2373</v>
      </c>
      <c r="K30" s="165"/>
      <c r="L30" s="181"/>
      <c r="M30" s="61"/>
      <c r="N30" s="61"/>
      <c r="O30" s="61"/>
      <c r="P30" s="55"/>
      <c r="Q30" s="61"/>
      <c r="R30" s="61"/>
      <c r="S30" s="61"/>
      <c r="T30" s="101"/>
      <c r="U30" s="61"/>
    </row>
    <row r="31" spans="1:21" x14ac:dyDescent="0.25">
      <c r="A31" s="184"/>
      <c r="B31" s="166"/>
      <c r="C31" s="85" t="s">
        <v>167</v>
      </c>
      <c r="D31" s="86">
        <v>2390</v>
      </c>
      <c r="E31" s="49"/>
      <c r="F31" s="49"/>
      <c r="G31" s="49"/>
      <c r="H31" s="49"/>
      <c r="I31" s="49">
        <v>1</v>
      </c>
      <c r="J31" s="87">
        <f t="shared" si="1"/>
        <v>2390</v>
      </c>
      <c r="K31" s="165"/>
      <c r="L31" s="181"/>
      <c r="M31" s="61"/>
      <c r="N31" s="61"/>
      <c r="O31" s="61"/>
      <c r="P31" s="55"/>
      <c r="Q31" s="61"/>
      <c r="R31" s="61"/>
      <c r="S31" s="61"/>
      <c r="T31" s="101"/>
      <c r="U31" s="61"/>
    </row>
    <row r="32" spans="1:21" ht="17.25" customHeight="1" x14ac:dyDescent="0.25">
      <c r="A32" s="184"/>
      <c r="B32" s="166" t="s">
        <v>190</v>
      </c>
      <c r="C32" s="91" t="s">
        <v>168</v>
      </c>
      <c r="D32" s="86">
        <v>3000</v>
      </c>
      <c r="E32" s="49"/>
      <c r="F32" s="49"/>
      <c r="G32" s="49"/>
      <c r="H32" s="49"/>
      <c r="I32" s="89">
        <v>1</v>
      </c>
      <c r="J32" s="87">
        <f t="shared" si="1"/>
        <v>3000</v>
      </c>
      <c r="K32" s="165">
        <f>J32+J33+J34+J35+J36+J37+J38+J39+J40+J41</f>
        <v>27992</v>
      </c>
      <c r="L32" s="181"/>
      <c r="M32" s="61"/>
      <c r="N32" s="61"/>
      <c r="O32" s="55"/>
      <c r="P32" s="55"/>
      <c r="Q32" s="61"/>
      <c r="R32" s="61"/>
      <c r="S32" s="61"/>
      <c r="T32" s="101"/>
      <c r="U32" s="61"/>
    </row>
    <row r="33" spans="1:20" x14ac:dyDescent="0.25">
      <c r="A33" s="184"/>
      <c r="B33" s="166"/>
      <c r="C33" s="91" t="s">
        <v>167</v>
      </c>
      <c r="D33" s="86">
        <v>2390</v>
      </c>
      <c r="E33" s="49"/>
      <c r="F33" s="49"/>
      <c r="G33" s="49"/>
      <c r="H33" s="49"/>
      <c r="I33" s="89">
        <v>1</v>
      </c>
      <c r="J33" s="87">
        <f t="shared" si="1"/>
        <v>2390</v>
      </c>
      <c r="K33" s="165"/>
      <c r="L33" s="181"/>
      <c r="N33" s="61"/>
      <c r="O33" s="55"/>
      <c r="P33" s="55"/>
    </row>
    <row r="34" spans="1:20" x14ac:dyDescent="0.25">
      <c r="A34" s="184"/>
      <c r="B34" s="166"/>
      <c r="C34" s="91" t="s">
        <v>191</v>
      </c>
      <c r="D34" s="86">
        <v>500</v>
      </c>
      <c r="E34" s="49"/>
      <c r="F34" s="49"/>
      <c r="G34" s="49"/>
      <c r="H34" s="49"/>
      <c r="I34" s="89">
        <v>1</v>
      </c>
      <c r="J34" s="87">
        <f t="shared" si="1"/>
        <v>500</v>
      </c>
      <c r="K34" s="165"/>
      <c r="L34" s="181"/>
      <c r="N34" s="61"/>
      <c r="O34" s="61"/>
      <c r="P34" s="55"/>
    </row>
    <row r="35" spans="1:20" x14ac:dyDescent="0.25">
      <c r="A35" s="184"/>
      <c r="B35" s="166"/>
      <c r="C35" s="91" t="s">
        <v>159</v>
      </c>
      <c r="D35" s="86">
        <v>700</v>
      </c>
      <c r="E35" s="49"/>
      <c r="F35" s="49"/>
      <c r="G35" s="49"/>
      <c r="H35" s="49"/>
      <c r="I35" s="89">
        <v>1</v>
      </c>
      <c r="J35" s="87">
        <f t="shared" si="1"/>
        <v>700</v>
      </c>
      <c r="K35" s="165"/>
      <c r="L35" s="181"/>
      <c r="N35" s="61"/>
      <c r="O35" s="61"/>
      <c r="P35" s="55"/>
    </row>
    <row r="36" spans="1:20" x14ac:dyDescent="0.25">
      <c r="A36" s="184"/>
      <c r="B36" s="166"/>
      <c r="C36" s="91" t="s">
        <v>192</v>
      </c>
      <c r="D36" s="86">
        <v>900</v>
      </c>
      <c r="E36" s="49"/>
      <c r="F36" s="49"/>
      <c r="G36" s="49"/>
      <c r="H36" s="49"/>
      <c r="I36" s="89">
        <v>5</v>
      </c>
      <c r="J36" s="87">
        <f t="shared" si="1"/>
        <v>4500</v>
      </c>
      <c r="K36" s="165"/>
      <c r="L36" s="181"/>
    </row>
    <row r="37" spans="1:20" ht="17.25" customHeight="1" x14ac:dyDescent="0.25">
      <c r="A37" s="184"/>
      <c r="B37" s="166"/>
      <c r="C37" s="91" t="s">
        <v>193</v>
      </c>
      <c r="D37" s="86">
        <v>4412</v>
      </c>
      <c r="E37" s="49"/>
      <c r="F37" s="49"/>
      <c r="G37" s="49"/>
      <c r="H37" s="49"/>
      <c r="I37" s="89">
        <v>1</v>
      </c>
      <c r="J37" s="87">
        <f t="shared" si="1"/>
        <v>4412</v>
      </c>
      <c r="K37" s="165"/>
      <c r="L37" s="181"/>
    </row>
    <row r="38" spans="1:20" x14ac:dyDescent="0.25">
      <c r="A38" s="184"/>
      <c r="B38" s="166"/>
      <c r="C38" s="91" t="s">
        <v>194</v>
      </c>
      <c r="D38" s="86">
        <v>800</v>
      </c>
      <c r="E38" s="49"/>
      <c r="F38" s="49"/>
      <c r="G38" s="49"/>
      <c r="H38" s="49"/>
      <c r="I38" s="89">
        <v>1</v>
      </c>
      <c r="J38" s="87">
        <f t="shared" si="1"/>
        <v>800</v>
      </c>
      <c r="K38" s="165"/>
      <c r="L38" s="181"/>
    </row>
    <row r="39" spans="1:20" x14ac:dyDescent="0.25">
      <c r="A39" s="184"/>
      <c r="B39" s="166"/>
      <c r="C39" s="91" t="s">
        <v>195</v>
      </c>
      <c r="D39" s="86">
        <v>1500</v>
      </c>
      <c r="E39" s="49"/>
      <c r="F39" s="49"/>
      <c r="G39" s="49"/>
      <c r="H39" s="49"/>
      <c r="I39" s="89">
        <v>1</v>
      </c>
      <c r="J39" s="87">
        <f t="shared" si="1"/>
        <v>1500</v>
      </c>
      <c r="K39" s="165"/>
      <c r="L39" s="181"/>
    </row>
    <row r="40" spans="1:20" x14ac:dyDescent="0.25">
      <c r="A40" s="184"/>
      <c r="B40" s="166"/>
      <c r="C40" s="91" t="s">
        <v>181</v>
      </c>
      <c r="D40" s="86">
        <v>3000</v>
      </c>
      <c r="E40" s="49">
        <v>1</v>
      </c>
      <c r="F40" s="49"/>
      <c r="G40" s="49"/>
      <c r="H40" s="85" t="s">
        <v>182</v>
      </c>
      <c r="I40" s="89">
        <v>1</v>
      </c>
      <c r="J40" s="87">
        <f t="shared" si="1"/>
        <v>3000</v>
      </c>
      <c r="K40" s="165"/>
      <c r="L40" s="181"/>
    </row>
    <row r="41" spans="1:20" x14ac:dyDescent="0.25">
      <c r="A41" s="184"/>
      <c r="B41" s="166"/>
      <c r="C41" s="91" t="s">
        <v>157</v>
      </c>
      <c r="D41" s="86">
        <v>7190</v>
      </c>
      <c r="E41" s="49"/>
      <c r="F41" s="49"/>
      <c r="G41" s="49"/>
      <c r="H41" s="49"/>
      <c r="I41" s="89">
        <v>1</v>
      </c>
      <c r="J41" s="87">
        <f t="shared" si="1"/>
        <v>7190</v>
      </c>
      <c r="K41" s="165"/>
      <c r="L41" s="181"/>
    </row>
    <row r="42" spans="1:20" s="48" customFormat="1" x14ac:dyDescent="0.25">
      <c r="A42" s="184"/>
      <c r="B42" s="164" t="s">
        <v>196</v>
      </c>
      <c r="C42" s="91" t="s">
        <v>232</v>
      </c>
      <c r="D42" s="86">
        <v>2990</v>
      </c>
      <c r="E42" s="49"/>
      <c r="F42" s="49"/>
      <c r="G42" s="49"/>
      <c r="H42" s="49"/>
      <c r="I42" s="89">
        <v>1</v>
      </c>
      <c r="J42" s="87">
        <f t="shared" si="1"/>
        <v>2990</v>
      </c>
      <c r="K42" s="170">
        <f>J42+J43</f>
        <v>5880</v>
      </c>
      <c r="L42" s="172">
        <v>1000</v>
      </c>
      <c r="T42" s="83"/>
    </row>
    <row r="43" spans="1:20" x14ac:dyDescent="0.25">
      <c r="A43" s="184"/>
      <c r="B43" s="164"/>
      <c r="C43" s="85" t="s">
        <v>196</v>
      </c>
      <c r="D43" s="86">
        <v>2890</v>
      </c>
      <c r="E43" s="49"/>
      <c r="F43" s="49"/>
      <c r="G43" s="49"/>
      <c r="H43" s="49"/>
      <c r="I43" s="89">
        <v>1</v>
      </c>
      <c r="J43" s="87">
        <f t="shared" si="1"/>
        <v>2890</v>
      </c>
      <c r="K43" s="171"/>
      <c r="L43" s="173"/>
    </row>
    <row r="44" spans="1:20" ht="30" customHeight="1" x14ac:dyDescent="0.25">
      <c r="A44" s="184"/>
      <c r="B44" s="92" t="s">
        <v>166</v>
      </c>
      <c r="C44" s="85" t="s">
        <v>220</v>
      </c>
      <c r="D44" s="86">
        <v>2390</v>
      </c>
      <c r="E44" s="49"/>
      <c r="F44" s="85" t="s">
        <v>197</v>
      </c>
      <c r="G44" s="85"/>
      <c r="H44" s="49"/>
      <c r="I44" s="89">
        <v>1</v>
      </c>
      <c r="J44" s="87">
        <f t="shared" si="1"/>
        <v>2390</v>
      </c>
      <c r="K44" s="94">
        <f>D44*I44</f>
        <v>2390</v>
      </c>
      <c r="L44" s="96">
        <v>1500</v>
      </c>
    </row>
    <row r="45" spans="1:20" ht="17.25" customHeight="1" x14ac:dyDescent="0.25">
      <c r="A45" s="184"/>
      <c r="B45" s="166" t="s">
        <v>198</v>
      </c>
      <c r="C45" s="85" t="s">
        <v>199</v>
      </c>
      <c r="D45" s="86">
        <v>700</v>
      </c>
      <c r="E45" s="49">
        <v>1</v>
      </c>
      <c r="F45" s="49"/>
      <c r="G45" s="49"/>
      <c r="H45" s="49"/>
      <c r="I45" s="89">
        <v>1</v>
      </c>
      <c r="J45" s="87">
        <f t="shared" si="1"/>
        <v>700</v>
      </c>
      <c r="K45" s="186">
        <f>J45+J46+J47+J48+J49+J50+J51+J52+J53+J54+J55+J56</f>
        <v>42110</v>
      </c>
      <c r="L45" s="176">
        <v>12000</v>
      </c>
    </row>
    <row r="46" spans="1:20" x14ac:dyDescent="0.25">
      <c r="A46" s="184"/>
      <c r="B46" s="166"/>
      <c r="C46" s="91" t="s">
        <v>200</v>
      </c>
      <c r="D46" s="86">
        <v>4390</v>
      </c>
      <c r="E46" s="49">
        <v>1</v>
      </c>
      <c r="F46" s="49"/>
      <c r="G46" s="49"/>
      <c r="H46" s="49"/>
      <c r="I46" s="89">
        <v>1</v>
      </c>
      <c r="J46" s="87">
        <f t="shared" si="1"/>
        <v>4390</v>
      </c>
      <c r="K46" s="187"/>
      <c r="L46" s="176"/>
    </row>
    <row r="47" spans="1:20" x14ac:dyDescent="0.25">
      <c r="A47" s="184"/>
      <c r="B47" s="166"/>
      <c r="C47" s="91" t="s">
        <v>201</v>
      </c>
      <c r="D47" s="86">
        <v>800</v>
      </c>
      <c r="E47" s="49">
        <v>1</v>
      </c>
      <c r="F47" s="49"/>
      <c r="G47" s="49"/>
      <c r="H47" s="49"/>
      <c r="I47" s="89">
        <v>1</v>
      </c>
      <c r="J47" s="87">
        <f t="shared" si="1"/>
        <v>800</v>
      </c>
      <c r="K47" s="187"/>
      <c r="L47" s="176"/>
    </row>
    <row r="48" spans="1:20" x14ac:dyDescent="0.25">
      <c r="A48" s="184"/>
      <c r="B48" s="166"/>
      <c r="C48" s="91" t="s">
        <v>202</v>
      </c>
      <c r="D48" s="86">
        <v>5990</v>
      </c>
      <c r="E48" s="49"/>
      <c r="F48" s="49"/>
      <c r="G48" s="49"/>
      <c r="H48" s="49"/>
      <c r="I48" s="89">
        <v>1</v>
      </c>
      <c r="J48" s="87">
        <f t="shared" si="1"/>
        <v>5990</v>
      </c>
      <c r="K48" s="187"/>
      <c r="L48" s="176"/>
    </row>
    <row r="49" spans="1:16" x14ac:dyDescent="0.25">
      <c r="A49" s="184"/>
      <c r="B49" s="166"/>
      <c r="C49" s="91" t="s">
        <v>203</v>
      </c>
      <c r="D49" s="86">
        <v>3990</v>
      </c>
      <c r="E49" s="49"/>
      <c r="F49" s="49"/>
      <c r="G49" s="49"/>
      <c r="H49" s="49"/>
      <c r="I49" s="89">
        <v>1</v>
      </c>
      <c r="J49" s="87">
        <f t="shared" si="1"/>
        <v>3990</v>
      </c>
      <c r="K49" s="187"/>
      <c r="L49" s="176"/>
    </row>
    <row r="50" spans="1:16" x14ac:dyDescent="0.25">
      <c r="A50" s="184"/>
      <c r="B50" s="166"/>
      <c r="C50" s="91" t="s">
        <v>204</v>
      </c>
      <c r="D50" s="86">
        <v>5490</v>
      </c>
      <c r="E50" s="49"/>
      <c r="F50" s="49"/>
      <c r="G50" s="49"/>
      <c r="H50" s="85" t="s">
        <v>187</v>
      </c>
      <c r="I50" s="89">
        <v>1</v>
      </c>
      <c r="J50" s="87">
        <f t="shared" si="1"/>
        <v>5490</v>
      </c>
      <c r="K50" s="187"/>
      <c r="L50" s="176"/>
    </row>
    <row r="51" spans="1:16" x14ac:dyDescent="0.25">
      <c r="A51" s="184"/>
      <c r="B51" s="166"/>
      <c r="C51" s="91" t="s">
        <v>205</v>
      </c>
      <c r="D51" s="86">
        <v>2490</v>
      </c>
      <c r="E51" s="49"/>
      <c r="F51" s="49"/>
      <c r="G51" s="49"/>
      <c r="H51" s="85" t="s">
        <v>210</v>
      </c>
      <c r="I51" s="89">
        <v>1</v>
      </c>
      <c r="J51" s="87">
        <f t="shared" si="1"/>
        <v>2490</v>
      </c>
      <c r="K51" s="187"/>
      <c r="L51" s="176"/>
      <c r="O51" s="76"/>
      <c r="P51" s="54"/>
    </row>
    <row r="52" spans="1:16" x14ac:dyDescent="0.25">
      <c r="A52" s="184"/>
      <c r="B52" s="166"/>
      <c r="C52" s="91" t="s">
        <v>206</v>
      </c>
      <c r="D52" s="86">
        <v>4590</v>
      </c>
      <c r="E52" s="49"/>
      <c r="F52" s="49"/>
      <c r="G52" s="49"/>
      <c r="H52" s="49"/>
      <c r="I52" s="89">
        <v>1</v>
      </c>
      <c r="J52" s="87">
        <f t="shared" si="1"/>
        <v>4590</v>
      </c>
      <c r="K52" s="187"/>
      <c r="L52" s="176"/>
    </row>
    <row r="53" spans="1:16" x14ac:dyDescent="0.25">
      <c r="A53" s="184"/>
      <c r="B53" s="166"/>
      <c r="C53" s="91" t="s">
        <v>207</v>
      </c>
      <c r="D53" s="86">
        <v>4690</v>
      </c>
      <c r="E53" s="49"/>
      <c r="F53" s="85" t="s">
        <v>211</v>
      </c>
      <c r="G53" s="85"/>
      <c r="H53" s="49"/>
      <c r="I53" s="89">
        <v>1</v>
      </c>
      <c r="J53" s="87">
        <f t="shared" si="1"/>
        <v>4690</v>
      </c>
      <c r="K53" s="187"/>
      <c r="L53" s="176"/>
    </row>
    <row r="54" spans="1:16" x14ac:dyDescent="0.25">
      <c r="A54" s="184"/>
      <c r="B54" s="166"/>
      <c r="C54" s="91" t="s">
        <v>161</v>
      </c>
      <c r="D54" s="86">
        <v>3990</v>
      </c>
      <c r="E54" s="49"/>
      <c r="F54" s="49"/>
      <c r="G54" s="49"/>
      <c r="H54" s="85" t="s">
        <v>212</v>
      </c>
      <c r="I54" s="89">
        <v>1</v>
      </c>
      <c r="J54" s="87">
        <f t="shared" si="1"/>
        <v>3990</v>
      </c>
      <c r="K54" s="187"/>
      <c r="L54" s="176"/>
    </row>
    <row r="55" spans="1:16" x14ac:dyDescent="0.25">
      <c r="A55" s="184"/>
      <c r="B55" s="166"/>
      <c r="C55" s="91" t="s">
        <v>208</v>
      </c>
      <c r="D55" s="86">
        <v>1990</v>
      </c>
      <c r="E55" s="49"/>
      <c r="F55" s="49"/>
      <c r="G55" s="85" t="s">
        <v>214</v>
      </c>
      <c r="H55" s="49"/>
      <c r="I55" s="89">
        <v>1</v>
      </c>
      <c r="J55" s="87">
        <f t="shared" si="1"/>
        <v>1990</v>
      </c>
      <c r="K55" s="187"/>
      <c r="L55" s="176"/>
    </row>
    <row r="56" spans="1:16" x14ac:dyDescent="0.25">
      <c r="A56" s="184"/>
      <c r="B56" s="166"/>
      <c r="C56" s="91" t="s">
        <v>209</v>
      </c>
      <c r="D56" s="86">
        <v>3000</v>
      </c>
      <c r="E56" s="49"/>
      <c r="F56" s="49"/>
      <c r="G56" s="49"/>
      <c r="H56" s="49"/>
      <c r="I56" s="89">
        <v>1</v>
      </c>
      <c r="J56" s="87">
        <f t="shared" si="1"/>
        <v>3000</v>
      </c>
      <c r="K56" s="185"/>
      <c r="L56" s="176"/>
    </row>
    <row r="57" spans="1:16" x14ac:dyDescent="0.25">
      <c r="A57" s="184"/>
      <c r="B57" s="166" t="s">
        <v>215</v>
      </c>
      <c r="C57" s="91" t="s">
        <v>216</v>
      </c>
      <c r="D57" s="86">
        <v>6590</v>
      </c>
      <c r="E57" s="49"/>
      <c r="F57" s="49"/>
      <c r="G57" s="49"/>
      <c r="H57" s="85" t="s">
        <v>183</v>
      </c>
      <c r="I57" s="89">
        <v>1</v>
      </c>
      <c r="J57" s="87">
        <f t="shared" si="1"/>
        <v>6590</v>
      </c>
      <c r="K57" s="188"/>
      <c r="L57" s="176"/>
    </row>
    <row r="58" spans="1:16" x14ac:dyDescent="0.25">
      <c r="A58" s="184"/>
      <c r="B58" s="166"/>
      <c r="C58" s="91" t="s">
        <v>161</v>
      </c>
      <c r="D58" s="86">
        <v>3990</v>
      </c>
      <c r="E58" s="49"/>
      <c r="F58" s="49"/>
      <c r="G58" s="49"/>
      <c r="H58" s="85" t="s">
        <v>212</v>
      </c>
      <c r="I58" s="89">
        <v>1</v>
      </c>
      <c r="J58" s="87">
        <f t="shared" si="1"/>
        <v>3990</v>
      </c>
      <c r="K58" s="188"/>
      <c r="L58" s="176"/>
    </row>
    <row r="59" spans="1:16" x14ac:dyDescent="0.25">
      <c r="A59" s="184"/>
      <c r="B59" s="166"/>
      <c r="C59" s="91" t="s">
        <v>192</v>
      </c>
      <c r="D59" s="86">
        <v>900</v>
      </c>
      <c r="E59" s="49"/>
      <c r="F59" s="49"/>
      <c r="G59" s="49"/>
      <c r="H59" s="49"/>
      <c r="I59" s="89">
        <v>5</v>
      </c>
      <c r="J59" s="87">
        <f t="shared" si="1"/>
        <v>4500</v>
      </c>
      <c r="K59" s="188"/>
      <c r="L59" s="176"/>
    </row>
    <row r="60" spans="1:16" x14ac:dyDescent="0.25">
      <c r="A60" s="184"/>
      <c r="B60" s="166"/>
      <c r="C60" s="91" t="s">
        <v>217</v>
      </c>
      <c r="D60" s="86">
        <v>4412</v>
      </c>
      <c r="E60" s="49"/>
      <c r="F60" s="49"/>
      <c r="G60" s="49"/>
      <c r="H60" s="49"/>
      <c r="I60" s="89">
        <v>1</v>
      </c>
      <c r="J60" s="87">
        <f t="shared" si="1"/>
        <v>4412</v>
      </c>
      <c r="K60" s="188"/>
      <c r="L60" s="176"/>
    </row>
    <row r="61" spans="1:16" x14ac:dyDescent="0.25">
      <c r="A61" s="184"/>
      <c r="B61" s="166"/>
      <c r="C61" s="91" t="s">
        <v>173</v>
      </c>
      <c r="D61" s="86">
        <v>1190</v>
      </c>
      <c r="E61" s="49"/>
      <c r="F61" s="49"/>
      <c r="G61" s="49"/>
      <c r="H61" s="85" t="s">
        <v>187</v>
      </c>
      <c r="I61" s="89">
        <v>1</v>
      </c>
      <c r="J61" s="87">
        <f t="shared" si="1"/>
        <v>1190</v>
      </c>
      <c r="K61" s="188"/>
      <c r="L61" s="176"/>
    </row>
    <row r="62" spans="1:16" x14ac:dyDescent="0.25">
      <c r="A62" s="184"/>
      <c r="B62" s="166"/>
      <c r="C62" s="91" t="s">
        <v>218</v>
      </c>
      <c r="D62" s="86">
        <v>14500</v>
      </c>
      <c r="E62" s="49"/>
      <c r="F62" s="49"/>
      <c r="G62" s="49"/>
      <c r="H62" s="49"/>
      <c r="I62" s="89">
        <v>1</v>
      </c>
      <c r="J62" s="87">
        <f t="shared" si="1"/>
        <v>14500</v>
      </c>
      <c r="K62" s="188"/>
      <c r="L62" s="176"/>
    </row>
    <row r="63" spans="1:16" x14ac:dyDescent="0.25">
      <c r="A63" s="184"/>
      <c r="B63" s="166"/>
      <c r="C63" s="91" t="s">
        <v>158</v>
      </c>
      <c r="D63" s="86">
        <v>6700</v>
      </c>
      <c r="E63" s="49"/>
      <c r="F63" s="49"/>
      <c r="G63" s="49"/>
      <c r="H63" s="85" t="s">
        <v>179</v>
      </c>
      <c r="I63" s="89">
        <v>1</v>
      </c>
      <c r="J63" s="87">
        <f t="shared" si="1"/>
        <v>6700</v>
      </c>
      <c r="K63" s="188"/>
      <c r="L63" s="176"/>
    </row>
    <row r="64" spans="1:16" x14ac:dyDescent="0.25">
      <c r="A64" s="184"/>
      <c r="B64" s="166"/>
      <c r="C64" s="91" t="s">
        <v>219</v>
      </c>
      <c r="D64" s="86">
        <v>10000</v>
      </c>
      <c r="E64" s="85" t="s">
        <v>188</v>
      </c>
      <c r="F64" s="49"/>
      <c r="G64" s="49"/>
      <c r="H64" s="49"/>
      <c r="I64" s="89">
        <v>1</v>
      </c>
      <c r="J64" s="87">
        <f t="shared" si="1"/>
        <v>10000</v>
      </c>
      <c r="K64" s="188"/>
      <c r="L64" s="176"/>
    </row>
    <row r="65" spans="1:12" x14ac:dyDescent="0.25">
      <c r="A65" s="184"/>
      <c r="B65" s="166" t="s">
        <v>227</v>
      </c>
      <c r="C65" s="91" t="s">
        <v>228</v>
      </c>
      <c r="D65" s="86">
        <v>2890</v>
      </c>
      <c r="E65" s="49"/>
      <c r="F65" s="49"/>
      <c r="G65" s="49"/>
      <c r="H65" s="49"/>
      <c r="I65" s="49">
        <v>1</v>
      </c>
      <c r="J65" s="87">
        <f t="shared" si="1"/>
        <v>2890</v>
      </c>
      <c r="K65" s="165">
        <f>J65+J66+J67+J68+J69+J70</f>
        <v>15860</v>
      </c>
      <c r="L65" s="181"/>
    </row>
    <row r="66" spans="1:12" x14ac:dyDescent="0.25">
      <c r="A66" s="184"/>
      <c r="B66" s="166"/>
      <c r="C66" s="91" t="s">
        <v>229</v>
      </c>
      <c r="D66" s="86">
        <v>3500</v>
      </c>
      <c r="E66" s="49"/>
      <c r="F66" s="49"/>
      <c r="G66" s="49"/>
      <c r="H66" s="49"/>
      <c r="I66" s="49">
        <v>1</v>
      </c>
      <c r="J66" s="87">
        <f t="shared" si="1"/>
        <v>3500</v>
      </c>
      <c r="K66" s="165"/>
      <c r="L66" s="181"/>
    </row>
    <row r="67" spans="1:12" x14ac:dyDescent="0.25">
      <c r="A67" s="184"/>
      <c r="B67" s="166"/>
      <c r="C67" s="91" t="s">
        <v>230</v>
      </c>
      <c r="D67" s="86">
        <v>3000</v>
      </c>
      <c r="E67" s="49"/>
      <c r="F67" s="49"/>
      <c r="G67" s="49"/>
      <c r="H67" s="49"/>
      <c r="I67" s="49">
        <v>1</v>
      </c>
      <c r="J67" s="87">
        <f t="shared" si="1"/>
        <v>3000</v>
      </c>
      <c r="K67" s="165"/>
      <c r="L67" s="181"/>
    </row>
    <row r="68" spans="1:12" x14ac:dyDescent="0.25">
      <c r="A68" s="184"/>
      <c r="B68" s="166"/>
      <c r="C68" s="91" t="s">
        <v>231</v>
      </c>
      <c r="D68" s="86">
        <v>2190</v>
      </c>
      <c r="E68" s="49"/>
      <c r="F68" s="49"/>
      <c r="G68" s="49"/>
      <c r="H68" s="49"/>
      <c r="I68" s="49">
        <v>1</v>
      </c>
      <c r="J68" s="87">
        <f t="shared" si="1"/>
        <v>2190</v>
      </c>
      <c r="K68" s="165"/>
      <c r="L68" s="181"/>
    </row>
    <row r="69" spans="1:12" x14ac:dyDescent="0.25">
      <c r="A69" s="184"/>
      <c r="B69" s="166"/>
      <c r="C69" s="91" t="s">
        <v>232</v>
      </c>
      <c r="D69" s="86">
        <v>2990</v>
      </c>
      <c r="E69" s="49"/>
      <c r="F69" s="49"/>
      <c r="G69" s="49"/>
      <c r="H69" s="49"/>
      <c r="I69" s="49">
        <v>1</v>
      </c>
      <c r="J69" s="87">
        <f t="shared" ref="J69:J88" si="2">D69*I69</f>
        <v>2990</v>
      </c>
      <c r="K69" s="165"/>
      <c r="L69" s="181"/>
    </row>
    <row r="70" spans="1:12" x14ac:dyDescent="0.25">
      <c r="A70" s="184"/>
      <c r="B70" s="166"/>
      <c r="C70" s="91" t="s">
        <v>233</v>
      </c>
      <c r="D70" s="86">
        <v>1290</v>
      </c>
      <c r="E70" s="49"/>
      <c r="F70" s="49"/>
      <c r="G70" s="49"/>
      <c r="H70" s="49"/>
      <c r="I70" s="89">
        <v>1</v>
      </c>
      <c r="J70" s="87">
        <f t="shared" si="2"/>
        <v>1290</v>
      </c>
      <c r="K70" s="165"/>
      <c r="L70" s="181"/>
    </row>
    <row r="71" spans="1:12" x14ac:dyDescent="0.25">
      <c r="A71" s="184"/>
      <c r="B71" s="85" t="s">
        <v>234</v>
      </c>
      <c r="C71" s="91" t="s">
        <v>235</v>
      </c>
      <c r="D71" s="86">
        <v>700</v>
      </c>
      <c r="E71" s="49"/>
      <c r="F71" s="49"/>
      <c r="G71" s="49"/>
      <c r="H71" s="49"/>
      <c r="I71" s="89">
        <v>1</v>
      </c>
      <c r="J71" s="87">
        <f t="shared" si="2"/>
        <v>700</v>
      </c>
      <c r="K71" s="94">
        <f>J71</f>
        <v>700</v>
      </c>
      <c r="L71" s="96"/>
    </row>
    <row r="72" spans="1:12" x14ac:dyDescent="0.25">
      <c r="A72" s="184"/>
      <c r="B72" s="85" t="s">
        <v>236</v>
      </c>
      <c r="C72" s="91" t="s">
        <v>237</v>
      </c>
      <c r="D72" s="86">
        <v>10000</v>
      </c>
      <c r="E72" s="49"/>
      <c r="F72" s="49"/>
      <c r="G72" s="49"/>
      <c r="H72" s="49"/>
      <c r="I72" s="89">
        <v>1</v>
      </c>
      <c r="J72" s="87">
        <f t="shared" si="2"/>
        <v>10000</v>
      </c>
      <c r="K72" s="94">
        <f>J72</f>
        <v>10000</v>
      </c>
      <c r="L72" s="96"/>
    </row>
    <row r="73" spans="1:12" x14ac:dyDescent="0.25">
      <c r="A73" s="184"/>
      <c r="B73" s="164" t="s">
        <v>238</v>
      </c>
      <c r="C73" s="91" t="s">
        <v>239</v>
      </c>
      <c r="D73" s="86">
        <v>4000</v>
      </c>
      <c r="E73" s="49"/>
      <c r="F73" s="49"/>
      <c r="G73" s="49"/>
      <c r="H73" s="49"/>
      <c r="I73" s="49">
        <v>1</v>
      </c>
      <c r="J73" s="87">
        <f t="shared" si="2"/>
        <v>4000</v>
      </c>
      <c r="K73" s="167">
        <f>J73+J74+J75</f>
        <v>10000</v>
      </c>
      <c r="L73" s="169"/>
    </row>
    <row r="74" spans="1:12" x14ac:dyDescent="0.25">
      <c r="A74" s="184"/>
      <c r="B74" s="164"/>
      <c r="C74" s="91" t="s">
        <v>240</v>
      </c>
      <c r="D74" s="86">
        <v>3500</v>
      </c>
      <c r="E74" s="49"/>
      <c r="F74" s="49"/>
      <c r="G74" s="49"/>
      <c r="H74" s="49"/>
      <c r="I74" s="49">
        <v>1</v>
      </c>
      <c r="J74" s="87">
        <f t="shared" si="2"/>
        <v>3500</v>
      </c>
      <c r="K74" s="167"/>
      <c r="L74" s="169"/>
    </row>
    <row r="75" spans="1:12" x14ac:dyDescent="0.25">
      <c r="A75" s="184"/>
      <c r="B75" s="164"/>
      <c r="C75" s="91" t="s">
        <v>241</v>
      </c>
      <c r="D75" s="86">
        <v>2500</v>
      </c>
      <c r="E75" s="49"/>
      <c r="F75" s="49"/>
      <c r="G75" s="49"/>
      <c r="H75" s="49"/>
      <c r="I75" s="49">
        <v>1</v>
      </c>
      <c r="J75" s="87">
        <f t="shared" si="2"/>
        <v>2500</v>
      </c>
      <c r="K75" s="167"/>
      <c r="L75" s="169"/>
    </row>
    <row r="76" spans="1:12" x14ac:dyDescent="0.25">
      <c r="A76" s="184"/>
      <c r="B76" s="164" t="s">
        <v>242</v>
      </c>
      <c r="C76" s="91" t="s">
        <v>243</v>
      </c>
      <c r="D76" s="86">
        <v>6390</v>
      </c>
      <c r="E76" s="49"/>
      <c r="F76" s="49"/>
      <c r="G76" s="49"/>
      <c r="H76" s="49"/>
      <c r="I76" s="49">
        <v>1</v>
      </c>
      <c r="J76" s="87">
        <f t="shared" si="2"/>
        <v>6390</v>
      </c>
      <c r="K76" s="167">
        <f>J76+J77+J78</f>
        <v>12070</v>
      </c>
      <c r="L76" s="169"/>
    </row>
    <row r="77" spans="1:12" x14ac:dyDescent="0.25">
      <c r="A77" s="184"/>
      <c r="B77" s="164"/>
      <c r="C77" s="91" t="s">
        <v>244</v>
      </c>
      <c r="D77" s="86">
        <v>2690</v>
      </c>
      <c r="E77" s="49"/>
      <c r="F77" s="49"/>
      <c r="G77" s="49"/>
      <c r="H77" s="49"/>
      <c r="I77" s="49">
        <v>1</v>
      </c>
      <c r="J77" s="87">
        <f t="shared" si="2"/>
        <v>2690</v>
      </c>
      <c r="K77" s="167"/>
      <c r="L77" s="169"/>
    </row>
    <row r="78" spans="1:12" x14ac:dyDescent="0.25">
      <c r="A78" s="184"/>
      <c r="B78" s="164"/>
      <c r="C78" s="91" t="s">
        <v>232</v>
      </c>
      <c r="D78" s="86">
        <v>2990</v>
      </c>
      <c r="E78" s="49"/>
      <c r="F78" s="49"/>
      <c r="G78" s="49"/>
      <c r="H78" s="49"/>
      <c r="I78" s="49">
        <v>1</v>
      </c>
      <c r="J78" s="87">
        <f t="shared" si="2"/>
        <v>2990</v>
      </c>
      <c r="K78" s="167"/>
      <c r="L78" s="169"/>
    </row>
    <row r="79" spans="1:12" x14ac:dyDescent="0.25">
      <c r="A79" s="184"/>
      <c r="B79" s="164" t="s">
        <v>245</v>
      </c>
      <c r="C79" s="85" t="s">
        <v>199</v>
      </c>
      <c r="D79" s="86">
        <v>700</v>
      </c>
      <c r="E79" s="49"/>
      <c r="F79" s="49"/>
      <c r="G79" s="49"/>
      <c r="H79" s="49"/>
      <c r="I79" s="89">
        <v>1</v>
      </c>
      <c r="J79" s="87">
        <f t="shared" si="2"/>
        <v>700</v>
      </c>
      <c r="K79" s="168">
        <f>J79+J80+J81+J82+J83+J84+J85+J86+J87</f>
        <v>30730</v>
      </c>
      <c r="L79" s="169"/>
    </row>
    <row r="80" spans="1:12" x14ac:dyDescent="0.25">
      <c r="A80" s="184"/>
      <c r="B80" s="164"/>
      <c r="C80" s="91" t="s">
        <v>201</v>
      </c>
      <c r="D80" s="86">
        <v>800</v>
      </c>
      <c r="E80" s="49"/>
      <c r="F80" s="49"/>
      <c r="G80" s="49"/>
      <c r="H80" s="49"/>
      <c r="I80" s="89">
        <v>1</v>
      </c>
      <c r="J80" s="87">
        <f t="shared" si="2"/>
        <v>800</v>
      </c>
      <c r="K80" s="168"/>
      <c r="L80" s="169"/>
    </row>
    <row r="81" spans="1:12" x14ac:dyDescent="0.25">
      <c r="A81" s="184"/>
      <c r="B81" s="164"/>
      <c r="C81" s="91" t="s">
        <v>202</v>
      </c>
      <c r="D81" s="86">
        <v>5990</v>
      </c>
      <c r="E81" s="49"/>
      <c r="F81" s="49"/>
      <c r="G81" s="49"/>
      <c r="H81" s="49"/>
      <c r="I81" s="89">
        <v>1</v>
      </c>
      <c r="J81" s="87">
        <f t="shared" si="2"/>
        <v>5990</v>
      </c>
      <c r="K81" s="168"/>
      <c r="L81" s="169"/>
    </row>
    <row r="82" spans="1:12" x14ac:dyDescent="0.25">
      <c r="A82" s="184"/>
      <c r="B82" s="164"/>
      <c r="C82" s="91" t="s">
        <v>203</v>
      </c>
      <c r="D82" s="86">
        <v>3990</v>
      </c>
      <c r="E82" s="49"/>
      <c r="F82" s="49"/>
      <c r="G82" s="49"/>
      <c r="H82" s="49"/>
      <c r="I82" s="89">
        <v>1</v>
      </c>
      <c r="J82" s="87">
        <f t="shared" si="2"/>
        <v>3990</v>
      </c>
      <c r="K82" s="168"/>
      <c r="L82" s="169"/>
    </row>
    <row r="83" spans="1:12" x14ac:dyDescent="0.25">
      <c r="A83" s="184"/>
      <c r="B83" s="164"/>
      <c r="C83" s="91" t="s">
        <v>204</v>
      </c>
      <c r="D83" s="86">
        <v>5490</v>
      </c>
      <c r="E83" s="49"/>
      <c r="F83" s="49"/>
      <c r="G83" s="49"/>
      <c r="H83" s="49"/>
      <c r="I83" s="89">
        <v>1</v>
      </c>
      <c r="J83" s="87">
        <f t="shared" si="2"/>
        <v>5490</v>
      </c>
      <c r="K83" s="168"/>
      <c r="L83" s="169"/>
    </row>
    <row r="84" spans="1:12" x14ac:dyDescent="0.25">
      <c r="A84" s="184"/>
      <c r="B84" s="164"/>
      <c r="C84" s="91" t="s">
        <v>205</v>
      </c>
      <c r="D84" s="86">
        <v>2490</v>
      </c>
      <c r="E84" s="49"/>
      <c r="F84" s="49"/>
      <c r="G84" s="49"/>
      <c r="H84" s="49"/>
      <c r="I84" s="89">
        <v>1</v>
      </c>
      <c r="J84" s="87">
        <f t="shared" si="2"/>
        <v>2490</v>
      </c>
      <c r="K84" s="168"/>
      <c r="L84" s="169"/>
    </row>
    <row r="85" spans="1:12" x14ac:dyDescent="0.25">
      <c r="A85" s="184"/>
      <c r="B85" s="164"/>
      <c r="C85" s="91" t="s">
        <v>206</v>
      </c>
      <c r="D85" s="86">
        <v>4590</v>
      </c>
      <c r="E85" s="49"/>
      <c r="F85" s="49"/>
      <c r="G85" s="49"/>
      <c r="H85" s="49"/>
      <c r="I85" s="89">
        <v>1</v>
      </c>
      <c r="J85" s="87">
        <f t="shared" si="2"/>
        <v>4590</v>
      </c>
      <c r="K85" s="168"/>
      <c r="L85" s="169"/>
    </row>
    <row r="86" spans="1:12" x14ac:dyDescent="0.25">
      <c r="A86" s="184"/>
      <c r="B86" s="164"/>
      <c r="C86" s="91" t="s">
        <v>207</v>
      </c>
      <c r="D86" s="86">
        <v>4690</v>
      </c>
      <c r="E86" s="49"/>
      <c r="F86" s="49"/>
      <c r="G86" s="49"/>
      <c r="H86" s="49"/>
      <c r="I86" s="89">
        <v>1</v>
      </c>
      <c r="J86" s="87">
        <f t="shared" si="2"/>
        <v>4690</v>
      </c>
      <c r="K86" s="168"/>
      <c r="L86" s="169"/>
    </row>
    <row r="87" spans="1:12" x14ac:dyDescent="0.25">
      <c r="A87" s="184"/>
      <c r="B87" s="164"/>
      <c r="C87" s="91" t="s">
        <v>208</v>
      </c>
      <c r="D87" s="86">
        <v>1990</v>
      </c>
      <c r="E87" s="49"/>
      <c r="F87" s="49"/>
      <c r="G87" s="49"/>
      <c r="H87" s="49"/>
      <c r="I87" s="89">
        <v>1</v>
      </c>
      <c r="J87" s="87">
        <f t="shared" si="2"/>
        <v>1990</v>
      </c>
      <c r="K87" s="168"/>
      <c r="L87" s="169"/>
    </row>
    <row r="88" spans="1:12" ht="30" x14ac:dyDescent="0.25">
      <c r="A88" s="184"/>
      <c r="B88" s="85" t="s">
        <v>246</v>
      </c>
      <c r="C88" s="103" t="s">
        <v>247</v>
      </c>
      <c r="D88" s="86">
        <v>2457</v>
      </c>
      <c r="E88" s="49"/>
      <c r="F88" s="49"/>
      <c r="G88" s="49"/>
      <c r="H88" s="49"/>
      <c r="I88" s="89">
        <v>1</v>
      </c>
      <c r="J88" s="87">
        <f t="shared" si="2"/>
        <v>2457</v>
      </c>
      <c r="K88" s="94">
        <f>J88</f>
        <v>2457</v>
      </c>
      <c r="L88" s="96"/>
    </row>
    <row r="89" spans="1:12" x14ac:dyDescent="0.25">
      <c r="A89" s="104"/>
      <c r="B89" s="54"/>
      <c r="J89" s="126"/>
    </row>
    <row r="90" spans="1:12" x14ac:dyDescent="0.25">
      <c r="J90" s="125"/>
    </row>
    <row r="91" spans="1:12" x14ac:dyDescent="0.25">
      <c r="J91" s="125"/>
    </row>
    <row r="92" spans="1:12" x14ac:dyDescent="0.25">
      <c r="J92" s="125"/>
    </row>
    <row r="93" spans="1:12" x14ac:dyDescent="0.25">
      <c r="J93" s="125"/>
    </row>
    <row r="94" spans="1:12" x14ac:dyDescent="0.25">
      <c r="A94" s="174" t="s">
        <v>222</v>
      </c>
      <c r="B94" s="174"/>
      <c r="C94" s="174"/>
      <c r="D94" s="98"/>
      <c r="E94" s="98"/>
      <c r="F94" s="98"/>
      <c r="G94" s="98"/>
      <c r="H94" s="174" t="s">
        <v>225</v>
      </c>
      <c r="I94" s="174"/>
      <c r="J94" s="174"/>
    </row>
    <row r="95" spans="1:12" x14ac:dyDescent="0.25">
      <c r="A95" s="174"/>
      <c r="B95" s="174"/>
      <c r="C95" s="174"/>
      <c r="D95" s="98"/>
      <c r="E95" s="98"/>
      <c r="F95" s="98"/>
      <c r="G95" s="98"/>
      <c r="H95" s="174"/>
      <c r="I95" s="174"/>
      <c r="J95" s="174"/>
    </row>
    <row r="96" spans="1:12" x14ac:dyDescent="0.25">
      <c r="A96" s="99" t="s">
        <v>223</v>
      </c>
      <c r="B96" s="99" t="s">
        <v>105</v>
      </c>
      <c r="C96" s="100" t="s">
        <v>107</v>
      </c>
      <c r="D96" s="77"/>
      <c r="E96" s="77"/>
      <c r="F96" s="77"/>
      <c r="G96" s="77"/>
      <c r="H96" s="182" t="s">
        <v>282</v>
      </c>
      <c r="I96" s="182"/>
      <c r="J96" s="182"/>
    </row>
    <row r="97" spans="1:10" x14ac:dyDescent="0.25">
      <c r="A97" s="99"/>
      <c r="B97" s="99"/>
      <c r="C97" s="100"/>
      <c r="D97" s="77"/>
      <c r="E97" s="77"/>
      <c r="F97" s="77"/>
      <c r="G97" s="77"/>
      <c r="H97" s="182"/>
      <c r="I97" s="182"/>
      <c r="J97" s="182"/>
    </row>
    <row r="98" spans="1:10" x14ac:dyDescent="0.25">
      <c r="A98" s="49" t="s">
        <v>136</v>
      </c>
      <c r="B98" s="49">
        <v>1</v>
      </c>
      <c r="C98" s="87">
        <v>65000</v>
      </c>
      <c r="D98" s="77"/>
      <c r="E98" s="77"/>
      <c r="F98" s="77"/>
      <c r="G98" s="77"/>
      <c r="H98" s="182"/>
      <c r="I98" s="182"/>
      <c r="J98" s="182"/>
    </row>
    <row r="99" spans="1:10" x14ac:dyDescent="0.25">
      <c r="A99" s="49" t="s">
        <v>137</v>
      </c>
      <c r="B99" s="49">
        <v>1</v>
      </c>
      <c r="C99" s="87">
        <v>70000</v>
      </c>
      <c r="D99"/>
      <c r="E99"/>
      <c r="F99"/>
      <c r="G99"/>
      <c r="H99" s="182"/>
      <c r="I99" s="182"/>
      <c r="J99" s="182"/>
    </row>
    <row r="100" spans="1:10" x14ac:dyDescent="0.25">
      <c r="A100" s="49" t="s">
        <v>138</v>
      </c>
      <c r="B100" s="49">
        <v>1</v>
      </c>
      <c r="C100" s="87">
        <v>50000</v>
      </c>
      <c r="D100"/>
      <c r="E100"/>
      <c r="F100"/>
      <c r="G100"/>
      <c r="H100" s="182"/>
      <c r="I100" s="182"/>
      <c r="J100" s="182"/>
    </row>
    <row r="101" spans="1:10" x14ac:dyDescent="0.25">
      <c r="A101" s="49" t="s">
        <v>139</v>
      </c>
      <c r="B101" s="49">
        <v>2</v>
      </c>
      <c r="C101" s="175">
        <v>250000</v>
      </c>
      <c r="D101"/>
      <c r="E101"/>
      <c r="F101"/>
      <c r="G101"/>
      <c r="H101" s="182"/>
      <c r="I101" s="182"/>
      <c r="J101" s="182"/>
    </row>
    <row r="102" spans="1:10" x14ac:dyDescent="0.25">
      <c r="A102" s="102" t="s">
        <v>224</v>
      </c>
      <c r="B102" s="49">
        <v>2</v>
      </c>
      <c r="C102" s="175"/>
      <c r="D102"/>
      <c r="E102"/>
      <c r="F102"/>
      <c r="G102"/>
      <c r="H102" s="182"/>
      <c r="I102" s="182"/>
      <c r="J102" s="182"/>
    </row>
    <row r="103" spans="1:10" x14ac:dyDescent="0.25">
      <c r="A103" s="48"/>
      <c r="B103" s="85" t="s">
        <v>226</v>
      </c>
      <c r="C103" s="87">
        <f>C98+C100+C99+C101</f>
        <v>435000</v>
      </c>
      <c r="D103" s="48"/>
      <c r="H103" s="182"/>
      <c r="I103" s="182"/>
      <c r="J103" s="182"/>
    </row>
    <row r="104" spans="1:10" x14ac:dyDescent="0.25">
      <c r="A104" s="48"/>
      <c r="B104" s="48"/>
      <c r="C104" s="83"/>
      <c r="D104" s="48"/>
      <c r="H104" s="182"/>
      <c r="I104" s="182"/>
      <c r="J104" s="182"/>
    </row>
    <row r="105" spans="1:10" x14ac:dyDescent="0.25">
      <c r="A105" s="88"/>
      <c r="C105" s="83"/>
      <c r="D105"/>
      <c r="E105"/>
      <c r="F105"/>
      <c r="G105"/>
      <c r="H105" s="182"/>
      <c r="I105" s="182"/>
      <c r="J105" s="182"/>
    </row>
    <row r="106" spans="1:10" x14ac:dyDescent="0.25">
      <c r="B106" s="61"/>
      <c r="C106" s="101"/>
      <c r="D106" s="62"/>
      <c r="E106"/>
      <c r="F106"/>
      <c r="G106"/>
      <c r="H106"/>
      <c r="I106"/>
      <c r="J106"/>
    </row>
    <row r="107" spans="1:10" x14ac:dyDescent="0.25">
      <c r="A107" s="61"/>
      <c r="B107" s="61"/>
      <c r="C107" s="101"/>
      <c r="D107" s="61"/>
      <c r="E107"/>
      <c r="F107"/>
      <c r="G107"/>
      <c r="H107"/>
      <c r="I107"/>
      <c r="J107"/>
    </row>
    <row r="108" spans="1:10" x14ac:dyDescent="0.25">
      <c r="A108" s="61"/>
      <c r="B108" s="61"/>
      <c r="C108" s="101"/>
      <c r="D108" s="61"/>
      <c r="E108"/>
      <c r="F108"/>
      <c r="G108"/>
      <c r="H108"/>
      <c r="I108"/>
      <c r="J108"/>
    </row>
    <row r="109" spans="1:10" x14ac:dyDescent="0.25">
      <c r="A109" s="61"/>
      <c r="B109" s="61"/>
      <c r="C109" s="101"/>
      <c r="D109" s="61"/>
      <c r="E109"/>
      <c r="F109"/>
      <c r="G109"/>
      <c r="H109"/>
      <c r="I109"/>
      <c r="J109"/>
    </row>
    <row r="110" spans="1:10" x14ac:dyDescent="0.25">
      <c r="A110" s="61"/>
      <c r="B110" s="61"/>
      <c r="C110" s="101"/>
      <c r="D110" s="61"/>
      <c r="J110" s="48"/>
    </row>
    <row r="111" spans="1:10" x14ac:dyDescent="0.25">
      <c r="A111" s="61"/>
      <c r="B111" s="61"/>
      <c r="C111" s="101"/>
      <c r="D111" s="61"/>
      <c r="E111"/>
      <c r="F111"/>
      <c r="G111"/>
      <c r="H111"/>
      <c r="I111"/>
      <c r="J111"/>
    </row>
  </sheetData>
  <mergeCells count="42">
    <mergeCell ref="B32:B41"/>
    <mergeCell ref="K32:K41"/>
    <mergeCell ref="L32:L41"/>
    <mergeCell ref="B45:B56"/>
    <mergeCell ref="K45:K56"/>
    <mergeCell ref="L45:L56"/>
    <mergeCell ref="B19:B26"/>
    <mergeCell ref="K5:K12"/>
    <mergeCell ref="K13:K18"/>
    <mergeCell ref="K19:K26"/>
    <mergeCell ref="B27:B31"/>
    <mergeCell ref="K27:K31"/>
    <mergeCell ref="B5:B12"/>
    <mergeCell ref="B13:B18"/>
    <mergeCell ref="A94:C95"/>
    <mergeCell ref="C101:C102"/>
    <mergeCell ref="H94:J95"/>
    <mergeCell ref="L57:L64"/>
    <mergeCell ref="L5:L12"/>
    <mergeCell ref="L13:L18"/>
    <mergeCell ref="L19:L26"/>
    <mergeCell ref="A1:L2"/>
    <mergeCell ref="L27:L31"/>
    <mergeCell ref="H96:J105"/>
    <mergeCell ref="A5:A88"/>
    <mergeCell ref="B73:B75"/>
    <mergeCell ref="K73:K75"/>
    <mergeCell ref="L73:L75"/>
    <mergeCell ref="B76:B78"/>
    <mergeCell ref="B79:B87"/>
    <mergeCell ref="K79:K87"/>
    <mergeCell ref="L76:L78"/>
    <mergeCell ref="L79:L87"/>
    <mergeCell ref="K42:K43"/>
    <mergeCell ref="L42:L43"/>
    <mergeCell ref="L65:L70"/>
    <mergeCell ref="K57:K64"/>
    <mergeCell ref="B42:B43"/>
    <mergeCell ref="K65:K70"/>
    <mergeCell ref="B65:B70"/>
    <mergeCell ref="B57:B64"/>
    <mergeCell ref="K76:K78"/>
  </mergeCells>
  <pageMargins left="0.25" right="0.25" top="0.75" bottom="0.75" header="0.3" footer="0.3"/>
  <pageSetup paperSize="9" scale="1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B1:K22"/>
  <sheetViews>
    <sheetView tabSelected="1" view="pageBreakPreview" zoomScale="60" zoomScaleNormal="60" workbookViewId="0">
      <selection activeCell="D4" sqref="D4"/>
    </sheetView>
  </sheetViews>
  <sheetFormatPr baseColWidth="10" defaultRowHeight="15" x14ac:dyDescent="0.25"/>
  <cols>
    <col min="2" max="2" width="33.140625" customWidth="1"/>
    <col min="3" max="3" width="42.85546875" customWidth="1"/>
    <col min="4" max="4" width="46.85546875" customWidth="1"/>
  </cols>
  <sheetData>
    <row r="1" spans="2:4" ht="111" customHeight="1" x14ac:dyDescent="0.25">
      <c r="B1" s="189"/>
      <c r="C1" s="105" t="s">
        <v>251</v>
      </c>
      <c r="D1" s="106" t="s">
        <v>252</v>
      </c>
    </row>
    <row r="2" spans="2:4" ht="83.25" customHeight="1" x14ac:dyDescent="0.25">
      <c r="B2" s="190"/>
      <c r="C2" s="107" t="s">
        <v>253</v>
      </c>
      <c r="D2" s="108" t="s">
        <v>254</v>
      </c>
    </row>
    <row r="3" spans="2:4" ht="83.25" customHeight="1" x14ac:dyDescent="0.25">
      <c r="B3" s="190"/>
      <c r="C3" s="107" t="s">
        <v>255</v>
      </c>
      <c r="D3" s="108" t="s">
        <v>256</v>
      </c>
    </row>
    <row r="4" spans="2:4" ht="73.5" customHeight="1" x14ac:dyDescent="0.25">
      <c r="B4" s="190"/>
      <c r="C4" s="107" t="s">
        <v>257</v>
      </c>
      <c r="D4" s="108"/>
    </row>
    <row r="5" spans="2:4" ht="123.75" customHeight="1" x14ac:dyDescent="0.25">
      <c r="B5" s="190"/>
      <c r="C5" s="107" t="s">
        <v>258</v>
      </c>
      <c r="D5" s="108"/>
    </row>
    <row r="6" spans="2:4" ht="71.25" customHeight="1" x14ac:dyDescent="0.25">
      <c r="B6" s="190"/>
      <c r="C6" s="107" t="s">
        <v>259</v>
      </c>
      <c r="D6" s="108"/>
    </row>
    <row r="7" spans="2:4" ht="111" customHeight="1" thickBot="1" x14ac:dyDescent="0.3">
      <c r="B7" s="191"/>
      <c r="C7" s="109" t="s">
        <v>260</v>
      </c>
      <c r="D7" s="110"/>
    </row>
    <row r="8" spans="2:4" ht="31.5" x14ac:dyDescent="0.25">
      <c r="B8" s="111" t="s">
        <v>261</v>
      </c>
      <c r="C8" s="112" t="s">
        <v>262</v>
      </c>
      <c r="D8" s="113" t="s">
        <v>263</v>
      </c>
    </row>
    <row r="9" spans="2:4" ht="277.5" customHeight="1" x14ac:dyDescent="0.25">
      <c r="B9" s="108" t="s">
        <v>264</v>
      </c>
      <c r="C9" s="114" t="s">
        <v>265</v>
      </c>
      <c r="D9" s="115" t="s">
        <v>266</v>
      </c>
    </row>
    <row r="10" spans="2:4" ht="165.75" customHeight="1" x14ac:dyDescent="0.25">
      <c r="B10" s="122" t="s">
        <v>267</v>
      </c>
      <c r="C10" s="114" t="s">
        <v>268</v>
      </c>
      <c r="D10" s="115" t="s">
        <v>269</v>
      </c>
    </row>
    <row r="11" spans="2:4" ht="194.25" customHeight="1" x14ac:dyDescent="0.25">
      <c r="B11" s="108" t="s">
        <v>270</v>
      </c>
      <c r="C11" s="114" t="s">
        <v>271</v>
      </c>
      <c r="D11" s="114" t="s">
        <v>272</v>
      </c>
    </row>
    <row r="12" spans="2:4" ht="203.25" customHeight="1" x14ac:dyDescent="0.25">
      <c r="B12" s="121" t="s">
        <v>273</v>
      </c>
      <c r="C12" s="115" t="s">
        <v>274</v>
      </c>
      <c r="D12" s="114" t="s">
        <v>275</v>
      </c>
    </row>
    <row r="13" spans="2:4" ht="48.75" customHeight="1" thickBot="1" x14ac:dyDescent="0.3">
      <c r="B13" s="116" t="s">
        <v>276</v>
      </c>
      <c r="C13" s="117" t="s">
        <v>277</v>
      </c>
      <c r="D13" s="118" t="s">
        <v>278</v>
      </c>
    </row>
    <row r="14" spans="2:4" ht="220.5" customHeight="1" x14ac:dyDescent="0.25">
      <c r="B14" s="119" t="s">
        <v>279</v>
      </c>
      <c r="C14" s="120" t="s">
        <v>280</v>
      </c>
      <c r="D14" s="120" t="s">
        <v>281</v>
      </c>
    </row>
    <row r="21" spans="7:11" x14ac:dyDescent="0.25">
      <c r="G21" s="55"/>
      <c r="H21" s="55"/>
      <c r="I21" s="55"/>
      <c r="J21" s="55"/>
      <c r="K21" s="55"/>
    </row>
    <row r="22" spans="7:11" x14ac:dyDescent="0.25">
      <c r="G22" s="55"/>
      <c r="H22" s="55"/>
      <c r="I22" s="55"/>
      <c r="J22" s="55"/>
      <c r="K22" s="55"/>
    </row>
  </sheetData>
  <mergeCells count="1">
    <mergeCell ref="B1:B7"/>
  </mergeCells>
  <pageMargins left="0.25" right="0.25" top="0.75" bottom="0.75" header="0.3" footer="0.3"/>
  <pageSetup paperSize="0" scale="12" fitToHeight="0" orientation="landscape" horizontalDpi="203" verticalDpi="203" r:id="rId1"/>
  <rowBreaks count="2" manualBreakCount="2">
    <brk id="7" max="4" man="1"/>
    <brk id="12"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CLIENTES</vt:lpstr>
      <vt:lpstr>PLAN DE MEDIOS</vt:lpstr>
      <vt:lpstr>FUENTES PRESUPUESTO </vt:lpstr>
      <vt:lpstr>INVERSIÓN INICIAL</vt:lpstr>
      <vt:lpstr>PLANES DE PRESUPUESTO</vt:lpstr>
      <vt:lpstr>DOFA</vt:lpstr>
      <vt:lpstr>DOFA!Área_de_impresión</vt:lpstr>
      <vt:lpstr>'FUENTES PRESUPUESTO '!Área_de_impresión</vt:lpstr>
      <vt:lpstr>'INVERSIÓN INICIAL'!Área_de_impresión</vt:lpstr>
      <vt:lpstr>'PLAN DE MEDIOS'!Área_de_impresión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Trabajo personal</dc:creator>
  <cp:lastModifiedBy>Consulta Biblioteca</cp:lastModifiedBy>
  <cp:lastPrinted>2018-07-27T14:08:35Z</cp:lastPrinted>
  <dcterms:created xsi:type="dcterms:W3CDTF">2018-06-01T18:45:27Z</dcterms:created>
  <dcterms:modified xsi:type="dcterms:W3CDTF">2018-07-27T14:09:07Z</dcterms:modified>
</cp:coreProperties>
</file>