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7650" activeTab="4"/>
  </bookViews>
  <sheets>
    <sheet name="Valor del servicio" sheetId="4" r:id="rId1"/>
    <sheet name="Nómina " sheetId="2" r:id="rId2"/>
    <sheet name="Inversión inicial " sheetId="3" r:id="rId3"/>
    <sheet name="Estructura de Costos" sheetId="5" r:id="rId4"/>
    <sheet name="Punto de equilibrio" sheetId="6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6" l="1"/>
  <c r="F11" i="4"/>
  <c r="F7" i="4"/>
  <c r="F8" i="4" s="1"/>
  <c r="F9" i="4" s="1"/>
  <c r="F10" i="4" s="1"/>
  <c r="F6" i="4"/>
  <c r="F5" i="4"/>
  <c r="F7" i="2"/>
  <c r="D41" i="5"/>
  <c r="D45" i="5" s="1"/>
  <c r="G32" i="5"/>
  <c r="G36" i="5" s="1"/>
  <c r="G23" i="5"/>
  <c r="G27" i="5" s="1"/>
  <c r="D23" i="5"/>
  <c r="D27" i="5" s="1"/>
  <c r="J11" i="6" s="1"/>
  <c r="G8" i="5"/>
  <c r="G13" i="5" s="1"/>
  <c r="D9" i="5"/>
  <c r="D8" i="5"/>
  <c r="G12" i="3"/>
  <c r="G1048576" i="3"/>
  <c r="G11" i="3"/>
  <c r="G10" i="3"/>
  <c r="G9" i="3"/>
  <c r="C17" i="2"/>
  <c r="I10" i="2"/>
  <c r="I7" i="2"/>
  <c r="D10" i="2"/>
  <c r="C10" i="2"/>
  <c r="G9" i="2"/>
  <c r="F9" i="2"/>
  <c r="H9" i="2" s="1"/>
  <c r="E9" i="2"/>
  <c r="G8" i="2"/>
  <c r="H8" i="2" s="1"/>
  <c r="F8" i="2"/>
  <c r="E8" i="2"/>
  <c r="H7" i="2"/>
  <c r="G7" i="2"/>
  <c r="E7" i="2"/>
  <c r="E10" i="2" s="1"/>
  <c r="G41" i="5" l="1"/>
  <c r="G45" i="5" s="1"/>
  <c r="D13" i="5"/>
  <c r="J9" i="6" s="1"/>
  <c r="D10" i="6" s="1"/>
  <c r="D32" i="5"/>
  <c r="D36" i="5" s="1"/>
  <c r="D13" i="6"/>
  <c r="E20" i="6"/>
  <c r="E12" i="6"/>
  <c r="G20" i="6"/>
  <c r="G12" i="6"/>
  <c r="D19" i="6"/>
  <c r="D15" i="6"/>
  <c r="D11" i="6"/>
  <c r="E19" i="6"/>
  <c r="E15" i="6"/>
  <c r="E11" i="6"/>
  <c r="G19" i="6"/>
  <c r="G15" i="6"/>
  <c r="G11" i="6"/>
  <c r="G16" i="6"/>
  <c r="D9" i="6"/>
  <c r="D18" i="6"/>
  <c r="D14" i="6"/>
  <c r="E9" i="6"/>
  <c r="E18" i="6"/>
  <c r="E14" i="6"/>
  <c r="E10" i="6"/>
  <c r="F10" i="6" s="1"/>
  <c r="G9" i="6"/>
  <c r="G18" i="6"/>
  <c r="G14" i="6"/>
  <c r="G10" i="6"/>
  <c r="E16" i="6"/>
  <c r="E21" i="6"/>
  <c r="E17" i="6"/>
  <c r="E13" i="6"/>
  <c r="G21" i="6"/>
  <c r="G17" i="6"/>
  <c r="G13" i="6"/>
  <c r="J12" i="6"/>
  <c r="J14" i="6" s="1"/>
  <c r="G14" i="3"/>
  <c r="F10" i="2"/>
  <c r="H10" i="2"/>
  <c r="I9" i="2"/>
  <c r="I8" i="2"/>
  <c r="G10" i="2"/>
  <c r="D21" i="6" l="1"/>
  <c r="D17" i="6"/>
  <c r="F17" i="6" s="1"/>
  <c r="D16" i="6"/>
  <c r="F16" i="6" s="1"/>
  <c r="D12" i="6"/>
  <c r="F12" i="6" s="1"/>
  <c r="F21" i="6"/>
  <c r="F13" i="6"/>
  <c r="D20" i="6"/>
  <c r="F15" i="6"/>
  <c r="F14" i="6"/>
  <c r="F19" i="6"/>
  <c r="F20" i="6"/>
  <c r="F9" i="6"/>
  <c r="F11" i="6"/>
  <c r="F18" i="6"/>
  <c r="J13" i="6"/>
</calcChain>
</file>

<file path=xl/sharedStrings.xml><?xml version="1.0" encoding="utf-8"?>
<sst xmlns="http://schemas.openxmlformats.org/spreadsheetml/2006/main" count="120" uniqueCount="74">
  <si>
    <t xml:space="preserve">Instructor Yoga </t>
  </si>
  <si>
    <t xml:space="preserve">Nutricionista </t>
  </si>
  <si>
    <t xml:space="preserve">N° Sesiones </t>
  </si>
  <si>
    <t xml:space="preserve">Nomina Mensual </t>
  </si>
  <si>
    <t>CARGO</t>
  </si>
  <si>
    <t>SUELDO</t>
  </si>
  <si>
    <t>AUX. TRANSPORTE</t>
  </si>
  <si>
    <t>TOTAL DEVENGADO</t>
  </si>
  <si>
    <t>SALUD</t>
  </si>
  <si>
    <t xml:space="preserve">PENSION </t>
  </si>
  <si>
    <t>TOTAL DEDUCCIONES</t>
  </si>
  <si>
    <t>NETO A PAGAR</t>
  </si>
  <si>
    <t>PERSONAL POR PRESTACIÓN DE SERVICIOS (Pago mensual)</t>
  </si>
  <si>
    <t>Contador Público</t>
  </si>
  <si>
    <t xml:space="preserve">EMPRESA NAMASTE </t>
  </si>
  <si>
    <t xml:space="preserve">Grente </t>
  </si>
  <si>
    <t xml:space="preserve">Coordinador </t>
  </si>
  <si>
    <t xml:space="preserve">Psicologo </t>
  </si>
  <si>
    <t>Uni.</t>
  </si>
  <si>
    <t>Paq. X 6</t>
  </si>
  <si>
    <t>Bandas elasticas</t>
  </si>
  <si>
    <t>Fitballs</t>
  </si>
  <si>
    <t>Mancuernas</t>
  </si>
  <si>
    <t>Colchonetas</t>
  </si>
  <si>
    <t>Paq. X 5</t>
  </si>
  <si>
    <t xml:space="preserve">PRESUPUESTO INVERSION INICIAL </t>
  </si>
  <si>
    <t>EQUIPAMENTO</t>
  </si>
  <si>
    <t xml:space="preserve">Material </t>
  </si>
  <si>
    <t xml:space="preserve">Cantidad </t>
  </si>
  <si>
    <t xml:space="preserve">Unidades </t>
  </si>
  <si>
    <t xml:space="preserve">Vr. Unitario </t>
  </si>
  <si>
    <t xml:space="preserve">Vr. Total </t>
  </si>
  <si>
    <t xml:space="preserve">Total Equipamento </t>
  </si>
  <si>
    <t xml:space="preserve">Concepto </t>
  </si>
  <si>
    <t>Valor</t>
  </si>
  <si>
    <t xml:space="preserve">COSTOS FIJOS </t>
  </si>
  <si>
    <t xml:space="preserve">Nómina </t>
  </si>
  <si>
    <t xml:space="preserve">Prestadores servicio * </t>
  </si>
  <si>
    <t xml:space="preserve">Arrendamiento </t>
  </si>
  <si>
    <t xml:space="preserve">Servicio teléfonico </t>
  </si>
  <si>
    <t xml:space="preserve">Total Costos fijos </t>
  </si>
  <si>
    <t xml:space="preserve">COSTOS VARIABLES </t>
  </si>
  <si>
    <t xml:space="preserve">Papeleria </t>
  </si>
  <si>
    <t>Publicidad pagina Web</t>
  </si>
  <si>
    <t>UNIDADES</t>
  </si>
  <si>
    <t>COSTO FIJO</t>
  </si>
  <si>
    <t>COSTO VARIABLE</t>
  </si>
  <si>
    <t>COSTO TOTAL</t>
  </si>
  <si>
    <t>INGRESO TOTAL</t>
  </si>
  <si>
    <t xml:space="preserve">COSTO FIJO </t>
  </si>
  <si>
    <t>PRECIO VENTA</t>
  </si>
  <si>
    <t>CV UNITARIO</t>
  </si>
  <si>
    <t>X</t>
  </si>
  <si>
    <t>CV TOTAL</t>
  </si>
  <si>
    <t xml:space="preserve">PUNTO DE EQUILIBRIO  </t>
  </si>
  <si>
    <t xml:space="preserve">PUNTO DE EQUILIBRIO </t>
  </si>
  <si>
    <t>Costo Variable Mes 1</t>
  </si>
  <si>
    <t>Costo Variable Mes 2</t>
  </si>
  <si>
    <t>Costo Variable Mes 3</t>
  </si>
  <si>
    <t>Costo Variable Mes 4</t>
  </si>
  <si>
    <t>Costo Variable Mes 5</t>
  </si>
  <si>
    <t>Costo Variable Mes 6</t>
  </si>
  <si>
    <t xml:space="preserve">Cargo </t>
  </si>
  <si>
    <t xml:space="preserve">Total </t>
  </si>
  <si>
    <t xml:space="preserve">COSTOS FIJOS Y COSTOS VARIABLES </t>
  </si>
  <si>
    <t xml:space="preserve">COSTOS VARIABLES UNITARIOS </t>
  </si>
  <si>
    <t xml:space="preserve">Instructor de Yoga </t>
  </si>
  <si>
    <t xml:space="preserve">Vr. Sesión </t>
  </si>
  <si>
    <t>Meses</t>
  </si>
  <si>
    <t>Valor total</t>
  </si>
  <si>
    <t xml:space="preserve">Valor del servicio sin utilidad </t>
  </si>
  <si>
    <t>Utilidad del 30%</t>
  </si>
  <si>
    <t xml:space="preserve">Valor despues de utilidad </t>
  </si>
  <si>
    <t xml:space="preserve">VALOR TOTAL DEL SERVICIO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</si>
</sst>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_-;\-* #,##0.00_-;_-* &quot;-&quot;??_-;_-@_-"/>
    <numFmt numFmtId="165" formatCode="_-* #,##0_-;\-* #,##0_-;_-* &quot;-&quot;??_-;_-@_-"/>
    <numFmt numFmtId="166" formatCode="_-* #,##0\ _€_-;\-* #,##0\ _€_-;_-* &quot;-&quot;??\ _€_-;_-@_-"/>
    <numFmt numFmtId="167" formatCode="_-* #,##0.00\ _€_-;\-* #,##0.00\ _€_-;_-* &quot;-&quot;??\ _€_-;_-@_-"/>
    <numFmt numFmtId="168" formatCode="_-[$$-240A]\ * #,##0.00_-;\-[$$-240A]\ * #,##0.00_-;_-[$$-240A]\ * &quot;-&quot;??_-;_-@_-"/>
    <numFmt numFmtId="169" formatCode="[$$-240A]\ #,##0.00;\-[$$-240A]\ 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165" fontId="2" fillId="0" borderId="0" xfId="1" applyNumberFormat="1" applyFont="1"/>
    <xf numFmtId="0" fontId="2" fillId="0" borderId="2" xfId="0" applyFont="1" applyBorder="1"/>
    <xf numFmtId="0" fontId="2" fillId="0" borderId="3" xfId="0" applyFont="1" applyBorder="1"/>
    <xf numFmtId="165" fontId="2" fillId="0" borderId="3" xfId="1" applyNumberFormat="1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0" xfId="0" applyFont="1" applyBorder="1"/>
    <xf numFmtId="165" fontId="2" fillId="0" borderId="0" xfId="1" applyNumberFormat="1" applyFont="1" applyBorder="1"/>
    <xf numFmtId="0" fontId="3" fillId="0" borderId="0" xfId="0" applyFont="1" applyBorder="1" applyAlignment="1">
      <alignment horizontal="center"/>
    </xf>
    <xf numFmtId="165" fontId="3" fillId="0" borderId="0" xfId="1" applyNumberFormat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165" fontId="2" fillId="0" borderId="8" xfId="1" applyNumberFormat="1" applyFont="1" applyBorder="1"/>
    <xf numFmtId="0" fontId="2" fillId="0" borderId="9" xfId="0" applyFont="1" applyBorder="1"/>
    <xf numFmtId="165" fontId="3" fillId="2" borderId="0" xfId="1" applyNumberFormat="1" applyFont="1" applyFill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165" fontId="2" fillId="0" borderId="1" xfId="1" applyNumberFormat="1" applyFont="1" applyBorder="1"/>
    <xf numFmtId="165" fontId="3" fillId="0" borderId="1" xfId="1" applyNumberFormat="1" applyFont="1" applyBorder="1"/>
    <xf numFmtId="0" fontId="4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166" fontId="2" fillId="0" borderId="1" xfId="1" applyNumberFormat="1" applyFont="1" applyBorder="1"/>
    <xf numFmtId="166" fontId="2" fillId="0" borderId="1" xfId="1" applyNumberFormat="1" applyFont="1" applyFill="1" applyBorder="1"/>
    <xf numFmtId="166" fontId="2" fillId="0" borderId="0" xfId="1" applyNumberFormat="1" applyFont="1"/>
    <xf numFmtId="0" fontId="2" fillId="0" borderId="1" xfId="0" applyFont="1" applyFill="1" applyBorder="1" applyAlignment="1">
      <alignment horizontal="center"/>
    </xf>
    <xf numFmtId="166" fontId="3" fillId="0" borderId="1" xfId="1" applyNumberFormat="1" applyFont="1" applyBorder="1"/>
    <xf numFmtId="0" fontId="3" fillId="0" borderId="1" xfId="0" applyFont="1" applyBorder="1"/>
    <xf numFmtId="0" fontId="2" fillId="2" borderId="1" xfId="0" applyFont="1" applyFill="1" applyBorder="1" applyAlignment="1">
      <alignment horizontal="center"/>
    </xf>
    <xf numFmtId="166" fontId="2" fillId="2" borderId="1" xfId="1" applyNumberFormat="1" applyFont="1" applyFill="1" applyBorder="1"/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66" fontId="2" fillId="0" borderId="1" xfId="1" applyNumberFormat="1" applyFont="1" applyBorder="1" applyAlignment="1">
      <alignment horizontal="center"/>
    </xf>
    <xf numFmtId="166" fontId="2" fillId="0" borderId="1" xfId="0" applyNumberFormat="1" applyFont="1" applyBorder="1"/>
    <xf numFmtId="167" fontId="3" fillId="0" borderId="1" xfId="0" applyNumberFormat="1" applyFont="1" applyBorder="1"/>
    <xf numFmtId="166" fontId="3" fillId="0" borderId="1" xfId="1" applyNumberFormat="1" applyFont="1" applyFill="1" applyBorder="1"/>
    <xf numFmtId="168" fontId="6" fillId="0" borderId="1" xfId="0" applyNumberFormat="1" applyFont="1" applyFill="1" applyBorder="1"/>
    <xf numFmtId="169" fontId="7" fillId="0" borderId="1" xfId="1" applyNumberFormat="1" applyFont="1" applyBorder="1"/>
    <xf numFmtId="169" fontId="6" fillId="0" borderId="1" xfId="0" applyNumberFormat="1" applyFont="1" applyBorder="1"/>
    <xf numFmtId="0" fontId="3" fillId="3" borderId="1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9" fontId="2" fillId="0" borderId="1" xfId="0" applyNumberFormat="1" applyFont="1" applyBorder="1"/>
    <xf numFmtId="165" fontId="2" fillId="0" borderId="1" xfId="0" applyNumberFormat="1" applyFont="1" applyBorder="1"/>
    <xf numFmtId="165" fontId="3" fillId="2" borderId="1" xfId="0" applyNumberFormat="1" applyFont="1" applyFill="1" applyBorder="1"/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Punto de equilibrio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'Punto de equilibrio'!$D$8</c:f>
              <c:strCache>
                <c:ptCount val="1"/>
                <c:pt idx="0">
                  <c:v>COSTO FIJO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'Punto de equilibrio'!$C$9:$C$21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xVal>
          <c:yVal>
            <c:numRef>
              <c:f>'Punto de equilibrio'!$D$9:$D$21</c:f>
              <c:numCache>
                <c:formatCode>_-* #,##0\ _€_-;\-* #,##0\ _€_-;_-* "-"??\ _€_-;_-@_-</c:formatCode>
                <c:ptCount val="13"/>
                <c:pt idx="0">
                  <c:v>6678633</c:v>
                </c:pt>
                <c:pt idx="1">
                  <c:v>6678633</c:v>
                </c:pt>
                <c:pt idx="2">
                  <c:v>6678633</c:v>
                </c:pt>
                <c:pt idx="3">
                  <c:v>6678633</c:v>
                </c:pt>
                <c:pt idx="4">
                  <c:v>6678633</c:v>
                </c:pt>
                <c:pt idx="5">
                  <c:v>6678633</c:v>
                </c:pt>
                <c:pt idx="6">
                  <c:v>6678633</c:v>
                </c:pt>
                <c:pt idx="7">
                  <c:v>6678633</c:v>
                </c:pt>
                <c:pt idx="8">
                  <c:v>6678633</c:v>
                </c:pt>
                <c:pt idx="9">
                  <c:v>6678633</c:v>
                </c:pt>
                <c:pt idx="10">
                  <c:v>6678633</c:v>
                </c:pt>
                <c:pt idx="11">
                  <c:v>6678633</c:v>
                </c:pt>
                <c:pt idx="12">
                  <c:v>6678633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9C3D-47AE-9899-B7FC339C4FBB}"/>
            </c:ext>
          </c:extLst>
        </c:ser>
        <c:ser>
          <c:idx val="1"/>
          <c:order val="1"/>
          <c:tx>
            <c:strRef>
              <c:f>'Punto de equilibrio'!$E$8</c:f>
              <c:strCache>
                <c:ptCount val="1"/>
                <c:pt idx="0">
                  <c:v>COSTO VARIABLE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'Punto de equilibrio'!$C$9:$C$21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xVal>
          <c:yVal>
            <c:numRef>
              <c:f>'Punto de equilibrio'!$E$9:$E$21</c:f>
              <c:numCache>
                <c:formatCode>_-* #,##0\ _€_-;\-* #,##0\ _€_-;_-* "-"??\ _€_-;_-@_-</c:formatCode>
                <c:ptCount val="13"/>
                <c:pt idx="0">
                  <c:v>1400000</c:v>
                </c:pt>
                <c:pt idx="1">
                  <c:v>1400000</c:v>
                </c:pt>
                <c:pt idx="2">
                  <c:v>1400000</c:v>
                </c:pt>
                <c:pt idx="3">
                  <c:v>1400000</c:v>
                </c:pt>
                <c:pt idx="4">
                  <c:v>1400000</c:v>
                </c:pt>
                <c:pt idx="5">
                  <c:v>1400000</c:v>
                </c:pt>
                <c:pt idx="6">
                  <c:v>1400000</c:v>
                </c:pt>
                <c:pt idx="7">
                  <c:v>1400000</c:v>
                </c:pt>
                <c:pt idx="8">
                  <c:v>1400000</c:v>
                </c:pt>
                <c:pt idx="9">
                  <c:v>1400000</c:v>
                </c:pt>
                <c:pt idx="10">
                  <c:v>1400000</c:v>
                </c:pt>
                <c:pt idx="11">
                  <c:v>1400000</c:v>
                </c:pt>
                <c:pt idx="12">
                  <c:v>1400000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9C3D-47AE-9899-B7FC339C4FBB}"/>
            </c:ext>
          </c:extLst>
        </c:ser>
        <c:ser>
          <c:idx val="2"/>
          <c:order val="2"/>
          <c:tx>
            <c:strRef>
              <c:f>'Punto de equilibrio'!$G$8</c:f>
              <c:strCache>
                <c:ptCount val="1"/>
                <c:pt idx="0">
                  <c:v>INGRESO TOTAL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'Punto de equilibrio'!$C$9:$C$21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xVal>
          <c:yVal>
            <c:numRef>
              <c:f>'Punto de equilibrio'!$G$9:$G$21</c:f>
              <c:numCache>
                <c:formatCode>_-* #,##0\ _€_-;\-* #,##0\ _€_-;_-* "-"??\ _€_-;_-@_-</c:formatCode>
                <c:ptCount val="13"/>
                <c:pt idx="0">
                  <c:v>0</c:v>
                </c:pt>
                <c:pt idx="1">
                  <c:v>1400000</c:v>
                </c:pt>
                <c:pt idx="2">
                  <c:v>2800000</c:v>
                </c:pt>
                <c:pt idx="3">
                  <c:v>4200000</c:v>
                </c:pt>
                <c:pt idx="4">
                  <c:v>5600000</c:v>
                </c:pt>
                <c:pt idx="5">
                  <c:v>7000000</c:v>
                </c:pt>
                <c:pt idx="6">
                  <c:v>8400000</c:v>
                </c:pt>
                <c:pt idx="7">
                  <c:v>9800000</c:v>
                </c:pt>
                <c:pt idx="8">
                  <c:v>11200000</c:v>
                </c:pt>
                <c:pt idx="9">
                  <c:v>12600000</c:v>
                </c:pt>
                <c:pt idx="10">
                  <c:v>14000000</c:v>
                </c:pt>
                <c:pt idx="11">
                  <c:v>15400000</c:v>
                </c:pt>
                <c:pt idx="12">
                  <c:v>16800000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2-9C3D-47AE-9899-B7FC339C4F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069248"/>
        <c:axId val="44071168"/>
      </c:scatterChart>
      <c:valAx>
        <c:axId val="440692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071168"/>
        <c:crosses val="autoZero"/>
        <c:crossBetween val="midCat"/>
      </c:valAx>
      <c:valAx>
        <c:axId val="44071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\ _€_-;\-* #,##0\ _€_-;_-* &quot;-&quot;??\ _€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0692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352425</xdr:colOff>
      <xdr:row>22</xdr:row>
      <xdr:rowOff>47625</xdr:rowOff>
    </xdr:from>
    <xdr:to>
      <xdr:col>6</xdr:col>
      <xdr:colOff>742950</xdr:colOff>
      <xdr:row>36</xdr:row>
      <xdr:rowOff>123825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F11"/>
  <sheetViews>
    <sheetView workbookViewId="0">
      <selection activeCell="F18" sqref="F18"/>
    </sheetView>
  </sheetViews>
  <sheetFormatPr baseColWidth="10" defaultRowHeight="14.25" x14ac:dyDescent="0.2"/>
  <cols>
    <col min="1" max="1" width="11.42578125" style="1"/>
    <col min="2" max="2" width="18.5703125" style="1" bestFit="1" customWidth="1"/>
    <col min="3" max="4" width="11.42578125" style="1"/>
    <col min="5" max="5" width="14" style="1" bestFit="1" customWidth="1"/>
    <col min="6" max="6" width="14.42578125" style="1" bestFit="1" customWidth="1"/>
    <col min="7" max="16384" width="11.42578125" style="1"/>
  </cols>
  <sheetData>
    <row r="4" spans="2:6" ht="15" x14ac:dyDescent="0.25">
      <c r="B4" s="45" t="s">
        <v>62</v>
      </c>
      <c r="C4" s="45" t="s">
        <v>67</v>
      </c>
      <c r="D4" s="45" t="s">
        <v>68</v>
      </c>
      <c r="E4" s="45" t="s">
        <v>2</v>
      </c>
      <c r="F4" s="45" t="s">
        <v>69</v>
      </c>
    </row>
    <row r="5" spans="2:6" x14ac:dyDescent="0.2">
      <c r="B5" s="20" t="s">
        <v>17</v>
      </c>
      <c r="C5" s="21">
        <v>50000</v>
      </c>
      <c r="D5" s="24">
        <v>6</v>
      </c>
      <c r="E5" s="24">
        <v>3</v>
      </c>
      <c r="F5" s="21">
        <f>+C5*E5</f>
        <v>150000</v>
      </c>
    </row>
    <row r="6" spans="2:6" x14ac:dyDescent="0.2">
      <c r="B6" s="20" t="s">
        <v>1</v>
      </c>
      <c r="C6" s="21">
        <v>50000</v>
      </c>
      <c r="D6" s="24">
        <v>6</v>
      </c>
      <c r="E6" s="24">
        <v>3</v>
      </c>
      <c r="F6" s="21">
        <f t="shared" ref="F6:F7" si="0">+C6*E6</f>
        <v>150000</v>
      </c>
    </row>
    <row r="7" spans="2:6" x14ac:dyDescent="0.2">
      <c r="B7" s="20" t="s">
        <v>66</v>
      </c>
      <c r="C7" s="21">
        <v>40000</v>
      </c>
      <c r="D7" s="24">
        <v>6</v>
      </c>
      <c r="E7" s="24">
        <v>72</v>
      </c>
      <c r="F7" s="21">
        <f t="shared" si="0"/>
        <v>2880000</v>
      </c>
    </row>
    <row r="8" spans="2:6" ht="15" x14ac:dyDescent="0.25">
      <c r="B8" s="49" t="s">
        <v>70</v>
      </c>
      <c r="C8" s="49"/>
      <c r="D8" s="49"/>
      <c r="E8" s="49"/>
      <c r="F8" s="22">
        <f>SUM(F5:F7)</f>
        <v>3180000</v>
      </c>
    </row>
    <row r="9" spans="2:6" ht="15" x14ac:dyDescent="0.25">
      <c r="B9" s="49" t="s">
        <v>71</v>
      </c>
      <c r="C9" s="49"/>
      <c r="D9" s="49"/>
      <c r="E9" s="46">
        <v>0.25</v>
      </c>
      <c r="F9" s="22">
        <f>+F8*E9</f>
        <v>795000</v>
      </c>
    </row>
    <row r="10" spans="2:6" ht="15" x14ac:dyDescent="0.25">
      <c r="B10" s="49" t="s">
        <v>72</v>
      </c>
      <c r="C10" s="49"/>
      <c r="D10" s="49"/>
      <c r="E10" s="49"/>
      <c r="F10" s="47">
        <f>+F9+F8</f>
        <v>3975000</v>
      </c>
    </row>
    <row r="11" spans="2:6" ht="15" x14ac:dyDescent="0.25">
      <c r="B11" s="50" t="s">
        <v>73</v>
      </c>
      <c r="C11" s="50"/>
      <c r="D11" s="50"/>
      <c r="E11" s="50"/>
      <c r="F11" s="48">
        <f>+F10+25000</f>
        <v>4000000</v>
      </c>
    </row>
  </sheetData>
  <mergeCells count="4">
    <mergeCell ref="B8:E8"/>
    <mergeCell ref="B9:D9"/>
    <mergeCell ref="B10:E10"/>
    <mergeCell ref="B11:E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17"/>
  <sheetViews>
    <sheetView workbookViewId="0">
      <selection activeCell="G8" sqref="G8"/>
    </sheetView>
  </sheetViews>
  <sheetFormatPr baseColWidth="10" defaultRowHeight="14.25" x14ac:dyDescent="0.2"/>
  <cols>
    <col min="1" max="1" width="11.42578125" style="1"/>
    <col min="2" max="2" width="19.85546875" style="1" customWidth="1"/>
    <col min="3" max="3" width="18.42578125" style="1" bestFit="1" customWidth="1"/>
    <col min="4" max="4" width="14.28515625" style="1" bestFit="1" customWidth="1"/>
    <col min="5" max="5" width="16.5703125" style="1" bestFit="1" customWidth="1"/>
    <col min="6" max="8" width="14.28515625" style="1" bestFit="1" customWidth="1"/>
    <col min="9" max="9" width="20.140625" style="1" bestFit="1" customWidth="1"/>
    <col min="10" max="16384" width="11.42578125" style="1"/>
  </cols>
  <sheetData>
    <row r="3" spans="2:9" ht="15.75" x14ac:dyDescent="0.25">
      <c r="B3" s="51" t="s">
        <v>14</v>
      </c>
      <c r="C3" s="51"/>
      <c r="D3" s="51"/>
      <c r="E3" s="51"/>
      <c r="F3" s="51"/>
      <c r="G3" s="51"/>
      <c r="H3" s="51"/>
      <c r="I3" s="51"/>
    </row>
    <row r="4" spans="2:9" ht="15" x14ac:dyDescent="0.25">
      <c r="B4" s="52" t="s">
        <v>3</v>
      </c>
      <c r="C4" s="52"/>
      <c r="D4" s="52"/>
      <c r="E4" s="52"/>
      <c r="F4" s="52"/>
      <c r="G4" s="52"/>
      <c r="H4" s="52"/>
      <c r="I4" s="52"/>
    </row>
    <row r="6" spans="2:9" ht="25.5" x14ac:dyDescent="0.2">
      <c r="B6" s="33" t="s">
        <v>4</v>
      </c>
      <c r="C6" s="33" t="s">
        <v>5</v>
      </c>
      <c r="D6" s="34" t="s">
        <v>6</v>
      </c>
      <c r="E6" s="34" t="s">
        <v>7</v>
      </c>
      <c r="F6" s="33" t="s">
        <v>8</v>
      </c>
      <c r="G6" s="33" t="s">
        <v>9</v>
      </c>
      <c r="H6" s="34" t="s">
        <v>10</v>
      </c>
      <c r="I6" s="34" t="s">
        <v>11</v>
      </c>
    </row>
    <row r="7" spans="2:9" ht="15" x14ac:dyDescent="0.25">
      <c r="B7" s="30" t="s">
        <v>15</v>
      </c>
      <c r="C7" s="25">
        <v>1500000</v>
      </c>
      <c r="D7" s="35">
        <v>88211</v>
      </c>
      <c r="E7" s="36">
        <f>+C7+D7</f>
        <v>1588211</v>
      </c>
      <c r="F7" s="25">
        <f>+C7*4%</f>
        <v>60000</v>
      </c>
      <c r="G7" s="25">
        <f>+C7*4%</f>
        <v>60000</v>
      </c>
      <c r="H7" s="36">
        <f>+F7+G7</f>
        <v>120000</v>
      </c>
      <c r="I7" s="37">
        <f>+E7-H7</f>
        <v>1468211</v>
      </c>
    </row>
    <row r="8" spans="2:9" ht="15" x14ac:dyDescent="0.25">
      <c r="B8" s="30" t="s">
        <v>16</v>
      </c>
      <c r="C8" s="25">
        <v>1500000</v>
      </c>
      <c r="D8" s="35">
        <v>88211</v>
      </c>
      <c r="E8" s="36">
        <f>+C8+D8</f>
        <v>1588211</v>
      </c>
      <c r="F8" s="25">
        <f>+C8*4%</f>
        <v>60000</v>
      </c>
      <c r="G8" s="25">
        <f>+C8*4%</f>
        <v>60000</v>
      </c>
      <c r="H8" s="36">
        <f>+F8+G8</f>
        <v>120000</v>
      </c>
      <c r="I8" s="37">
        <f>+E8-H8</f>
        <v>1468211</v>
      </c>
    </row>
    <row r="9" spans="2:9" ht="15" x14ac:dyDescent="0.25">
      <c r="B9" s="30" t="s">
        <v>0</v>
      </c>
      <c r="C9" s="25">
        <v>1200000</v>
      </c>
      <c r="D9" s="35">
        <v>88211</v>
      </c>
      <c r="E9" s="36">
        <f>+C9+D9</f>
        <v>1288211</v>
      </c>
      <c r="F9" s="25">
        <f>+C9*4%</f>
        <v>48000</v>
      </c>
      <c r="G9" s="25">
        <f>+C9*4%</f>
        <v>48000</v>
      </c>
      <c r="H9" s="36">
        <f>+F9+G9</f>
        <v>96000</v>
      </c>
      <c r="I9" s="37">
        <f>+E9-H9</f>
        <v>1192211</v>
      </c>
    </row>
    <row r="10" spans="2:9" ht="15" x14ac:dyDescent="0.25">
      <c r="C10" s="38">
        <f t="shared" ref="C10:H10" si="0">SUM(C7:C9)</f>
        <v>4200000</v>
      </c>
      <c r="D10" s="38">
        <f t="shared" si="0"/>
        <v>264633</v>
      </c>
      <c r="E10" s="38">
        <f t="shared" si="0"/>
        <v>4464633</v>
      </c>
      <c r="F10" s="38">
        <f t="shared" si="0"/>
        <v>168000</v>
      </c>
      <c r="G10" s="38">
        <f t="shared" si="0"/>
        <v>168000</v>
      </c>
      <c r="H10" s="38">
        <f t="shared" si="0"/>
        <v>336000</v>
      </c>
      <c r="I10" s="39">
        <f>SUM(I7:I9)</f>
        <v>4128633</v>
      </c>
    </row>
    <row r="12" spans="2:9" ht="33.75" customHeight="1" x14ac:dyDescent="0.25">
      <c r="B12" s="53" t="s">
        <v>12</v>
      </c>
      <c r="C12" s="53"/>
    </row>
    <row r="13" spans="2:9" ht="9" customHeight="1" x14ac:dyDescent="0.2">
      <c r="B13" s="20"/>
      <c r="C13" s="20"/>
    </row>
    <row r="14" spans="2:9" ht="15" x14ac:dyDescent="0.25">
      <c r="B14" s="30" t="s">
        <v>13</v>
      </c>
      <c r="C14" s="40">
        <v>400000</v>
      </c>
    </row>
    <row r="15" spans="2:9" ht="15" x14ac:dyDescent="0.25">
      <c r="B15" s="30" t="s">
        <v>1</v>
      </c>
      <c r="C15" s="40">
        <v>700000</v>
      </c>
    </row>
    <row r="16" spans="2:9" ht="15" x14ac:dyDescent="0.25">
      <c r="B16" s="30" t="s">
        <v>17</v>
      </c>
      <c r="C16" s="40">
        <v>500000</v>
      </c>
    </row>
    <row r="17" spans="2:3" ht="15" x14ac:dyDescent="0.25">
      <c r="B17" s="19" t="s">
        <v>63</v>
      </c>
      <c r="C17" s="41">
        <f>SUM(C14:C16)</f>
        <v>1600000</v>
      </c>
    </row>
  </sheetData>
  <mergeCells count="3">
    <mergeCell ref="B3:I3"/>
    <mergeCell ref="B4:I4"/>
    <mergeCell ref="B12:C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048576"/>
  <sheetViews>
    <sheetView workbookViewId="0">
      <selection activeCell="D11" sqref="D11"/>
    </sheetView>
  </sheetViews>
  <sheetFormatPr baseColWidth="10" defaultRowHeight="14.25" x14ac:dyDescent="0.2"/>
  <cols>
    <col min="1" max="1" width="11.42578125" style="1"/>
    <col min="2" max="2" width="5.140625" style="1" customWidth="1"/>
    <col min="3" max="3" width="16.85546875" style="1" bestFit="1" customWidth="1"/>
    <col min="4" max="4" width="11.42578125" style="1"/>
    <col min="5" max="5" width="11.140625" style="1" bestFit="1" customWidth="1"/>
    <col min="6" max="6" width="11.5703125" style="2" bestFit="1" customWidth="1"/>
    <col min="7" max="7" width="13.140625" style="2" bestFit="1" customWidth="1"/>
    <col min="8" max="8" width="6.7109375" style="1" customWidth="1"/>
    <col min="9" max="16384" width="11.42578125" style="1"/>
  </cols>
  <sheetData>
    <row r="1" spans="2:8" ht="15" thickBot="1" x14ac:dyDescent="0.25"/>
    <row r="2" spans="2:8" x14ac:dyDescent="0.2">
      <c r="B2" s="3"/>
      <c r="C2" s="4"/>
      <c r="D2" s="4"/>
      <c r="E2" s="4"/>
      <c r="F2" s="5"/>
      <c r="G2" s="5"/>
      <c r="H2" s="6"/>
    </row>
    <row r="3" spans="2:8" ht="15" x14ac:dyDescent="0.25">
      <c r="B3" s="7"/>
      <c r="C3" s="54" t="s">
        <v>14</v>
      </c>
      <c r="D3" s="54"/>
      <c r="E3" s="54"/>
      <c r="F3" s="54"/>
      <c r="G3" s="54"/>
      <c r="H3" s="8"/>
    </row>
    <row r="4" spans="2:8" ht="15" x14ac:dyDescent="0.25">
      <c r="B4" s="7"/>
      <c r="C4" s="54" t="s">
        <v>25</v>
      </c>
      <c r="D4" s="54"/>
      <c r="E4" s="54"/>
      <c r="F4" s="54"/>
      <c r="G4" s="54"/>
      <c r="H4" s="8"/>
    </row>
    <row r="5" spans="2:8" x14ac:dyDescent="0.2">
      <c r="B5" s="7"/>
      <c r="C5" s="9"/>
      <c r="D5" s="9"/>
      <c r="E5" s="9"/>
      <c r="F5" s="9"/>
      <c r="G5" s="9"/>
      <c r="H5" s="8"/>
    </row>
    <row r="6" spans="2:8" ht="15" x14ac:dyDescent="0.25">
      <c r="B6" s="7"/>
      <c r="C6" s="55" t="s">
        <v>26</v>
      </c>
      <c r="D6" s="55"/>
      <c r="E6" s="55"/>
      <c r="F6" s="55"/>
      <c r="G6" s="55"/>
      <c r="H6" s="8"/>
    </row>
    <row r="7" spans="2:8" x14ac:dyDescent="0.2">
      <c r="B7" s="7"/>
      <c r="C7" s="9"/>
      <c r="D7" s="9"/>
      <c r="E7" s="9"/>
      <c r="F7" s="10"/>
      <c r="G7" s="10"/>
      <c r="H7" s="8"/>
    </row>
    <row r="8" spans="2:8" ht="15" x14ac:dyDescent="0.25">
      <c r="B8" s="7"/>
      <c r="C8" s="11" t="s">
        <v>27</v>
      </c>
      <c r="D8" s="11" t="s">
        <v>28</v>
      </c>
      <c r="E8" s="11" t="s">
        <v>29</v>
      </c>
      <c r="F8" s="12" t="s">
        <v>30</v>
      </c>
      <c r="G8" s="12" t="s">
        <v>31</v>
      </c>
      <c r="H8" s="8"/>
    </row>
    <row r="9" spans="2:8" x14ac:dyDescent="0.2">
      <c r="B9" s="7"/>
      <c r="C9" s="9" t="s">
        <v>23</v>
      </c>
      <c r="D9" s="13">
        <v>30</v>
      </c>
      <c r="E9" s="13" t="s">
        <v>18</v>
      </c>
      <c r="F9" s="10">
        <v>60000</v>
      </c>
      <c r="G9" s="10">
        <f>+D9*F9</f>
        <v>1800000</v>
      </c>
      <c r="H9" s="8"/>
    </row>
    <row r="10" spans="2:8" x14ac:dyDescent="0.2">
      <c r="B10" s="7"/>
      <c r="C10" s="9" t="s">
        <v>22</v>
      </c>
      <c r="D10" s="13">
        <v>10</v>
      </c>
      <c r="E10" s="13" t="s">
        <v>19</v>
      </c>
      <c r="F10" s="10">
        <v>60000</v>
      </c>
      <c r="G10" s="10">
        <f>+F10*D10</f>
        <v>600000</v>
      </c>
      <c r="H10" s="8"/>
    </row>
    <row r="11" spans="2:8" x14ac:dyDescent="0.2">
      <c r="B11" s="7"/>
      <c r="C11" s="9" t="s">
        <v>20</v>
      </c>
      <c r="D11" s="13">
        <v>3</v>
      </c>
      <c r="E11" s="13" t="s">
        <v>24</v>
      </c>
      <c r="F11" s="10">
        <v>75000</v>
      </c>
      <c r="G11" s="10">
        <f>+F11*D11</f>
        <v>225000</v>
      </c>
      <c r="H11" s="8"/>
    </row>
    <row r="12" spans="2:8" x14ac:dyDescent="0.2">
      <c r="B12" s="7"/>
      <c r="C12" s="9" t="s">
        <v>21</v>
      </c>
      <c r="D12" s="13">
        <v>15</v>
      </c>
      <c r="E12" s="13" t="s">
        <v>18</v>
      </c>
      <c r="F12" s="10">
        <v>40000</v>
      </c>
      <c r="G12" s="10">
        <f>+F12*D12</f>
        <v>600000</v>
      </c>
      <c r="H12" s="8"/>
    </row>
    <row r="13" spans="2:8" x14ac:dyDescent="0.2">
      <c r="B13" s="7"/>
      <c r="C13" s="9"/>
      <c r="D13" s="9"/>
      <c r="E13" s="9"/>
      <c r="F13" s="10"/>
      <c r="G13" s="10"/>
      <c r="H13" s="8"/>
    </row>
    <row r="14" spans="2:8" ht="15" x14ac:dyDescent="0.25">
      <c r="B14" s="7"/>
      <c r="C14" s="55" t="s">
        <v>32</v>
      </c>
      <c r="D14" s="55"/>
      <c r="E14" s="55"/>
      <c r="F14" s="55"/>
      <c r="G14" s="18">
        <f>SUM(G9:G12)</f>
        <v>3225000</v>
      </c>
      <c r="H14" s="8"/>
    </row>
    <row r="15" spans="2:8" ht="15" thickBot="1" x14ac:dyDescent="0.25">
      <c r="B15" s="14"/>
      <c r="C15" s="15"/>
      <c r="D15" s="15"/>
      <c r="E15" s="15"/>
      <c r="F15" s="16"/>
      <c r="G15" s="16"/>
      <c r="H15" s="17"/>
    </row>
    <row r="1048576" spans="7:7" x14ac:dyDescent="0.2">
      <c r="G1048576" s="2">
        <f>+F1048576*D1048576</f>
        <v>0</v>
      </c>
    </row>
  </sheetData>
  <mergeCells count="4">
    <mergeCell ref="C3:G3"/>
    <mergeCell ref="C4:G4"/>
    <mergeCell ref="C6:G6"/>
    <mergeCell ref="C14:F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46"/>
  <sheetViews>
    <sheetView topLeftCell="A5" workbookViewId="0">
      <selection activeCell="D27" sqref="D27"/>
    </sheetView>
  </sheetViews>
  <sheetFormatPr baseColWidth="10" defaultRowHeight="14.25" x14ac:dyDescent="0.2"/>
  <cols>
    <col min="1" max="1" width="11.42578125" style="1"/>
    <col min="2" max="2" width="4.7109375" style="1" customWidth="1"/>
    <col min="3" max="3" width="22.42578125" style="1" bestFit="1" customWidth="1"/>
    <col min="4" max="4" width="11.42578125" style="1"/>
    <col min="5" max="5" width="6.5703125" style="1" customWidth="1"/>
    <col min="6" max="6" width="22.5703125" style="1" bestFit="1" customWidth="1"/>
    <col min="7" max="7" width="11.42578125" style="1"/>
    <col min="8" max="8" width="4.7109375" style="1" customWidth="1"/>
    <col min="9" max="9" width="22.5703125" style="1" bestFit="1" customWidth="1"/>
    <col min="10" max="16384" width="11.42578125" style="1"/>
  </cols>
  <sheetData>
    <row r="1" spans="2:8" ht="15" thickBot="1" x14ac:dyDescent="0.25"/>
    <row r="2" spans="2:8" ht="15.75" thickBot="1" x14ac:dyDescent="0.3">
      <c r="B2" s="56" t="s">
        <v>64</v>
      </c>
      <c r="C2" s="57"/>
      <c r="D2" s="57"/>
      <c r="E2" s="57"/>
      <c r="F2" s="57"/>
      <c r="G2" s="57"/>
      <c r="H2" s="58"/>
    </row>
    <row r="3" spans="2:8" ht="15" thickBot="1" x14ac:dyDescent="0.25"/>
    <row r="4" spans="2:8" x14ac:dyDescent="0.2">
      <c r="B4" s="3"/>
      <c r="C4" s="4"/>
      <c r="D4" s="4"/>
      <c r="E4" s="4"/>
      <c r="F4" s="4"/>
      <c r="G4" s="4"/>
      <c r="H4" s="6"/>
    </row>
    <row r="5" spans="2:8" ht="15" x14ac:dyDescent="0.25">
      <c r="B5" s="7"/>
      <c r="C5" s="50" t="s">
        <v>35</v>
      </c>
      <c r="D5" s="50"/>
      <c r="E5" s="9"/>
      <c r="F5" s="50" t="s">
        <v>41</v>
      </c>
      <c r="G5" s="50"/>
      <c r="H5" s="8"/>
    </row>
    <row r="6" spans="2:8" ht="6" customHeight="1" x14ac:dyDescent="0.25">
      <c r="B6" s="7"/>
      <c r="C6" s="60"/>
      <c r="D6" s="61"/>
      <c r="E6" s="9"/>
      <c r="F6" s="60"/>
      <c r="G6" s="61"/>
      <c r="H6" s="8"/>
    </row>
    <row r="7" spans="2:8" ht="15" x14ac:dyDescent="0.25">
      <c r="B7" s="7"/>
      <c r="C7" s="19" t="s">
        <v>33</v>
      </c>
      <c r="D7" s="19" t="s">
        <v>34</v>
      </c>
      <c r="E7" s="9"/>
      <c r="F7" s="19" t="s">
        <v>33</v>
      </c>
      <c r="G7" s="19" t="s">
        <v>34</v>
      </c>
      <c r="H7" s="8"/>
    </row>
    <row r="8" spans="2:8" x14ac:dyDescent="0.2">
      <c r="B8" s="7"/>
      <c r="C8" s="20" t="s">
        <v>36</v>
      </c>
      <c r="D8" s="21">
        <f>+'Nómina '!I10</f>
        <v>4128633</v>
      </c>
      <c r="E8" s="9"/>
      <c r="F8" s="20" t="s">
        <v>37</v>
      </c>
      <c r="G8" s="21">
        <f>+SUM('Nómina '!C15+'Nómina '!C16)</f>
        <v>1200000</v>
      </c>
      <c r="H8" s="8"/>
    </row>
    <row r="9" spans="2:8" x14ac:dyDescent="0.2">
      <c r="B9" s="7"/>
      <c r="C9" s="20" t="s">
        <v>37</v>
      </c>
      <c r="D9" s="21">
        <f>+'Nómina '!C14</f>
        <v>400000</v>
      </c>
      <c r="E9" s="9"/>
      <c r="F9" s="20" t="s">
        <v>42</v>
      </c>
      <c r="G9" s="21">
        <v>50000</v>
      </c>
      <c r="H9" s="8"/>
    </row>
    <row r="10" spans="2:8" x14ac:dyDescent="0.2">
      <c r="B10" s="7"/>
      <c r="C10" s="20" t="s">
        <v>38</v>
      </c>
      <c r="D10" s="21">
        <v>2000000</v>
      </c>
      <c r="E10" s="9"/>
      <c r="F10" s="20" t="s">
        <v>43</v>
      </c>
      <c r="G10" s="21">
        <v>150000</v>
      </c>
      <c r="H10" s="8"/>
    </row>
    <row r="11" spans="2:8" x14ac:dyDescent="0.2">
      <c r="B11" s="7"/>
      <c r="C11" s="20" t="s">
        <v>39</v>
      </c>
      <c r="D11" s="21">
        <v>150000</v>
      </c>
      <c r="E11" s="9"/>
      <c r="F11" s="62"/>
      <c r="G11" s="62"/>
      <c r="H11" s="8"/>
    </row>
    <row r="12" spans="2:8" ht="5.25" customHeight="1" x14ac:dyDescent="0.2">
      <c r="B12" s="7"/>
      <c r="C12" s="62"/>
      <c r="D12" s="62"/>
      <c r="E12" s="9"/>
      <c r="F12" s="62"/>
      <c r="G12" s="62"/>
      <c r="H12" s="8"/>
    </row>
    <row r="13" spans="2:8" ht="15" x14ac:dyDescent="0.25">
      <c r="B13" s="7"/>
      <c r="C13" s="19" t="s">
        <v>40</v>
      </c>
      <c r="D13" s="22">
        <f>SUM(D8:D11)</f>
        <v>6678633</v>
      </c>
      <c r="E13" s="9"/>
      <c r="F13" s="19" t="s">
        <v>40</v>
      </c>
      <c r="G13" s="22">
        <f>SUM(G8:G10)</f>
        <v>1400000</v>
      </c>
      <c r="H13" s="8"/>
    </row>
    <row r="14" spans="2:8" ht="15" thickBot="1" x14ac:dyDescent="0.25">
      <c r="B14" s="14"/>
      <c r="C14" s="15"/>
      <c r="D14" s="16"/>
      <c r="E14" s="15"/>
      <c r="F14" s="15"/>
      <c r="G14" s="15"/>
      <c r="H14" s="17"/>
    </row>
    <row r="16" spans="2:8" ht="15" x14ac:dyDescent="0.25">
      <c r="B16" s="52" t="s">
        <v>65</v>
      </c>
      <c r="C16" s="52"/>
      <c r="D16" s="52"/>
      <c r="E16" s="52"/>
      <c r="F16" s="52"/>
      <c r="G16" s="52"/>
      <c r="H16" s="52"/>
    </row>
    <row r="17" spans="2:8" ht="15" thickBot="1" x14ac:dyDescent="0.25"/>
    <row r="18" spans="2:8" x14ac:dyDescent="0.2">
      <c r="B18" s="3"/>
      <c r="C18" s="4"/>
      <c r="D18" s="4"/>
      <c r="E18" s="4"/>
      <c r="F18" s="4"/>
      <c r="G18" s="4"/>
      <c r="H18" s="6"/>
    </row>
    <row r="19" spans="2:8" x14ac:dyDescent="0.2">
      <c r="B19" s="7"/>
      <c r="C19" s="9"/>
      <c r="D19" s="9"/>
      <c r="E19" s="9"/>
      <c r="F19" s="9"/>
      <c r="G19" s="9"/>
      <c r="H19" s="8"/>
    </row>
    <row r="20" spans="2:8" ht="15" x14ac:dyDescent="0.25">
      <c r="B20" s="7"/>
      <c r="C20" s="59" t="s">
        <v>56</v>
      </c>
      <c r="D20" s="59"/>
      <c r="E20" s="9"/>
      <c r="F20" s="50" t="s">
        <v>57</v>
      </c>
      <c r="G20" s="50"/>
      <c r="H20" s="8"/>
    </row>
    <row r="21" spans="2:8" ht="15" x14ac:dyDescent="0.25">
      <c r="B21" s="7"/>
      <c r="C21" s="60"/>
      <c r="D21" s="61"/>
      <c r="E21" s="9"/>
      <c r="F21" s="60"/>
      <c r="G21" s="61"/>
      <c r="H21" s="8"/>
    </row>
    <row r="22" spans="2:8" ht="15" x14ac:dyDescent="0.25">
      <c r="B22" s="7"/>
      <c r="C22" s="19" t="s">
        <v>33</v>
      </c>
      <c r="D22" s="19" t="s">
        <v>34</v>
      </c>
      <c r="E22" s="9"/>
      <c r="F22" s="19" t="s">
        <v>33</v>
      </c>
      <c r="G22" s="19" t="s">
        <v>34</v>
      </c>
      <c r="H22" s="8"/>
    </row>
    <row r="23" spans="2:8" x14ac:dyDescent="0.2">
      <c r="B23" s="7"/>
      <c r="C23" s="20" t="s">
        <v>37</v>
      </c>
      <c r="D23" s="21">
        <f>+'Nómina '!C15+'Nómina '!C16</f>
        <v>1200000</v>
      </c>
      <c r="E23" s="9"/>
      <c r="F23" s="20" t="s">
        <v>37</v>
      </c>
      <c r="G23" s="21">
        <f>+'Nómina '!F15+'Nómina '!F16</f>
        <v>0</v>
      </c>
      <c r="H23" s="8"/>
    </row>
    <row r="24" spans="2:8" x14ac:dyDescent="0.2">
      <c r="B24" s="7"/>
      <c r="C24" s="20" t="s">
        <v>42</v>
      </c>
      <c r="D24" s="21">
        <v>50000</v>
      </c>
      <c r="E24" s="9"/>
      <c r="F24" s="20" t="s">
        <v>42</v>
      </c>
      <c r="G24" s="21">
        <v>30000</v>
      </c>
      <c r="H24" s="8"/>
    </row>
    <row r="25" spans="2:8" x14ac:dyDescent="0.2">
      <c r="B25" s="7"/>
      <c r="C25" s="20" t="s">
        <v>43</v>
      </c>
      <c r="D25" s="21">
        <v>150000</v>
      </c>
      <c r="E25" s="9"/>
      <c r="F25" s="20" t="s">
        <v>43</v>
      </c>
      <c r="G25" s="21">
        <v>0</v>
      </c>
      <c r="H25" s="8"/>
    </row>
    <row r="26" spans="2:8" x14ac:dyDescent="0.2">
      <c r="B26" s="7"/>
      <c r="C26" s="24"/>
      <c r="D26" s="24"/>
      <c r="E26" s="9"/>
      <c r="F26" s="62"/>
      <c r="G26" s="62"/>
      <c r="H26" s="8"/>
    </row>
    <row r="27" spans="2:8" ht="15" x14ac:dyDescent="0.25">
      <c r="B27" s="7"/>
      <c r="C27" s="19" t="s">
        <v>40</v>
      </c>
      <c r="D27" s="22">
        <f>SUM(D23:D25)</f>
        <v>1400000</v>
      </c>
      <c r="E27" s="9"/>
      <c r="F27" s="19" t="s">
        <v>40</v>
      </c>
      <c r="G27" s="22">
        <f>SUM(G23:G25)</f>
        <v>30000</v>
      </c>
      <c r="H27" s="8"/>
    </row>
    <row r="28" spans="2:8" ht="6.75" customHeight="1" x14ac:dyDescent="0.2">
      <c r="B28" s="7"/>
      <c r="C28" s="9"/>
      <c r="D28" s="9"/>
      <c r="E28" s="9"/>
      <c r="F28" s="9"/>
      <c r="G28" s="9"/>
      <c r="H28" s="8"/>
    </row>
    <row r="29" spans="2:8" ht="15" x14ac:dyDescent="0.25">
      <c r="B29" s="7"/>
      <c r="C29" s="42" t="s">
        <v>58</v>
      </c>
      <c r="D29" s="42"/>
      <c r="E29" s="9"/>
      <c r="F29" s="50" t="s">
        <v>59</v>
      </c>
      <c r="G29" s="50"/>
      <c r="H29" s="8"/>
    </row>
    <row r="30" spans="2:8" ht="15" x14ac:dyDescent="0.25">
      <c r="B30" s="7"/>
      <c r="C30" s="43"/>
      <c r="D30" s="44"/>
      <c r="E30" s="9"/>
      <c r="F30" s="60"/>
      <c r="G30" s="61"/>
      <c r="H30" s="8"/>
    </row>
    <row r="31" spans="2:8" ht="15" x14ac:dyDescent="0.25">
      <c r="B31" s="7"/>
      <c r="C31" s="19" t="s">
        <v>33</v>
      </c>
      <c r="D31" s="19" t="s">
        <v>34</v>
      </c>
      <c r="E31" s="9"/>
      <c r="F31" s="19" t="s">
        <v>33</v>
      </c>
      <c r="G31" s="19" t="s">
        <v>34</v>
      </c>
      <c r="H31" s="8"/>
    </row>
    <row r="32" spans="2:8" x14ac:dyDescent="0.2">
      <c r="B32" s="7"/>
      <c r="C32" s="20" t="s">
        <v>37</v>
      </c>
      <c r="D32" s="21">
        <f>+G8</f>
        <v>1200000</v>
      </c>
      <c r="E32" s="9"/>
      <c r="F32" s="20" t="s">
        <v>37</v>
      </c>
      <c r="G32" s="21">
        <f>+'Nómina '!F24+'Nómina '!F25</f>
        <v>0</v>
      </c>
      <c r="H32" s="8"/>
    </row>
    <row r="33" spans="2:8" x14ac:dyDescent="0.2">
      <c r="B33" s="7"/>
      <c r="C33" s="20" t="s">
        <v>42</v>
      </c>
      <c r="D33" s="21">
        <v>10000</v>
      </c>
      <c r="E33" s="9"/>
      <c r="F33" s="20" t="s">
        <v>42</v>
      </c>
      <c r="G33" s="21">
        <v>20000</v>
      </c>
      <c r="H33" s="8"/>
    </row>
    <row r="34" spans="2:8" x14ac:dyDescent="0.2">
      <c r="B34" s="7"/>
      <c r="C34" s="20" t="s">
        <v>43</v>
      </c>
      <c r="D34" s="21">
        <v>0</v>
      </c>
      <c r="E34" s="9"/>
      <c r="F34" s="20" t="s">
        <v>43</v>
      </c>
      <c r="G34" s="21">
        <v>0</v>
      </c>
      <c r="H34" s="8"/>
    </row>
    <row r="35" spans="2:8" x14ac:dyDescent="0.2">
      <c r="B35" s="7"/>
      <c r="C35" s="24"/>
      <c r="D35" s="24"/>
      <c r="E35" s="9"/>
      <c r="F35" s="62"/>
      <c r="G35" s="62"/>
      <c r="H35" s="8"/>
    </row>
    <row r="36" spans="2:8" ht="15" x14ac:dyDescent="0.25">
      <c r="B36" s="7"/>
      <c r="C36" s="19" t="s">
        <v>40</v>
      </c>
      <c r="D36" s="22">
        <f>SUM(D32:D34)</f>
        <v>1210000</v>
      </c>
      <c r="E36" s="9"/>
      <c r="F36" s="19" t="s">
        <v>40</v>
      </c>
      <c r="G36" s="22">
        <f>SUM(G32:G34)</f>
        <v>20000</v>
      </c>
      <c r="H36" s="8"/>
    </row>
    <row r="37" spans="2:8" x14ac:dyDescent="0.2">
      <c r="B37" s="7"/>
      <c r="C37" s="9"/>
      <c r="D37" s="9"/>
      <c r="E37" s="9"/>
      <c r="F37" s="9"/>
      <c r="G37" s="9"/>
      <c r="H37" s="8"/>
    </row>
    <row r="38" spans="2:8" ht="15" x14ac:dyDescent="0.25">
      <c r="B38" s="7"/>
      <c r="C38" s="45" t="s">
        <v>60</v>
      </c>
      <c r="D38" s="45"/>
      <c r="E38" s="9"/>
      <c r="F38" s="59" t="s">
        <v>61</v>
      </c>
      <c r="G38" s="59"/>
      <c r="H38" s="8"/>
    </row>
    <row r="39" spans="2:8" ht="15" x14ac:dyDescent="0.25">
      <c r="B39" s="7"/>
      <c r="C39" s="43"/>
      <c r="D39" s="44"/>
      <c r="E39" s="9"/>
      <c r="F39" s="60"/>
      <c r="G39" s="61"/>
      <c r="H39" s="8"/>
    </row>
    <row r="40" spans="2:8" ht="15" x14ac:dyDescent="0.25">
      <c r="B40" s="7"/>
      <c r="C40" s="19" t="s">
        <v>33</v>
      </c>
      <c r="D40" s="19" t="s">
        <v>34</v>
      </c>
      <c r="E40" s="9"/>
      <c r="F40" s="19" t="s">
        <v>33</v>
      </c>
      <c r="G40" s="19" t="s">
        <v>34</v>
      </c>
      <c r="H40" s="8"/>
    </row>
    <row r="41" spans="2:8" x14ac:dyDescent="0.2">
      <c r="B41" s="7"/>
      <c r="C41" s="20" t="s">
        <v>37</v>
      </c>
      <c r="D41" s="21">
        <f>+'Nómina '!C33+'Nómina '!C34</f>
        <v>0</v>
      </c>
      <c r="E41" s="9"/>
      <c r="F41" s="20" t="s">
        <v>37</v>
      </c>
      <c r="G41" s="21">
        <f>+G8</f>
        <v>1200000</v>
      </c>
      <c r="H41" s="8"/>
    </row>
    <row r="42" spans="2:8" x14ac:dyDescent="0.2">
      <c r="B42" s="7"/>
      <c r="C42" s="20" t="s">
        <v>42</v>
      </c>
      <c r="D42" s="21">
        <v>10000</v>
      </c>
      <c r="E42" s="9"/>
      <c r="F42" s="20" t="s">
        <v>42</v>
      </c>
      <c r="G42" s="21">
        <v>20000</v>
      </c>
      <c r="H42" s="8"/>
    </row>
    <row r="43" spans="2:8" x14ac:dyDescent="0.2">
      <c r="B43" s="7"/>
      <c r="C43" s="20" t="s">
        <v>43</v>
      </c>
      <c r="D43" s="21">
        <v>0</v>
      </c>
      <c r="E43" s="9"/>
      <c r="F43" s="20" t="s">
        <v>43</v>
      </c>
      <c r="G43" s="21">
        <v>0</v>
      </c>
      <c r="H43" s="8"/>
    </row>
    <row r="44" spans="2:8" x14ac:dyDescent="0.2">
      <c r="B44" s="7"/>
      <c r="C44" s="24"/>
      <c r="D44" s="24"/>
      <c r="E44" s="9"/>
      <c r="F44" s="62"/>
      <c r="G44" s="62"/>
      <c r="H44" s="8"/>
    </row>
    <row r="45" spans="2:8" ht="15" x14ac:dyDescent="0.25">
      <c r="B45" s="7"/>
      <c r="C45" s="19" t="s">
        <v>40</v>
      </c>
      <c r="D45" s="22">
        <f>SUM(D41:D43)</f>
        <v>10000</v>
      </c>
      <c r="E45" s="9"/>
      <c r="F45" s="19" t="s">
        <v>40</v>
      </c>
      <c r="G45" s="22">
        <f>SUM(G41:G43)</f>
        <v>1220000</v>
      </c>
      <c r="H45" s="8"/>
    </row>
    <row r="46" spans="2:8" ht="15" thickBot="1" x14ac:dyDescent="0.25">
      <c r="B46" s="14"/>
      <c r="C46" s="15"/>
      <c r="D46" s="15"/>
      <c r="E46" s="15"/>
      <c r="F46" s="15"/>
      <c r="G46" s="15"/>
      <c r="H46" s="17"/>
    </row>
  </sheetData>
  <mergeCells count="19">
    <mergeCell ref="F5:G5"/>
    <mergeCell ref="F6:G6"/>
    <mergeCell ref="F11:G12"/>
    <mergeCell ref="B2:H2"/>
    <mergeCell ref="B16:H16"/>
    <mergeCell ref="F38:G38"/>
    <mergeCell ref="F39:G39"/>
    <mergeCell ref="F44:G44"/>
    <mergeCell ref="F29:G29"/>
    <mergeCell ref="F30:G30"/>
    <mergeCell ref="F35:G35"/>
    <mergeCell ref="C20:D20"/>
    <mergeCell ref="C21:D21"/>
    <mergeCell ref="F20:G20"/>
    <mergeCell ref="F21:G21"/>
    <mergeCell ref="F26:G26"/>
    <mergeCell ref="C5:D5"/>
    <mergeCell ref="C12:D12"/>
    <mergeCell ref="C6:D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21"/>
  <sheetViews>
    <sheetView tabSelected="1" topLeftCell="A3" workbookViewId="0">
      <selection activeCell="J11" sqref="J11"/>
    </sheetView>
  </sheetViews>
  <sheetFormatPr baseColWidth="10" defaultRowHeight="15" x14ac:dyDescent="0.25"/>
  <cols>
    <col min="3" max="3" width="12" bestFit="1" customWidth="1"/>
    <col min="4" max="4" width="14.140625" bestFit="1" customWidth="1"/>
    <col min="5" max="5" width="19.85546875" bestFit="1" customWidth="1"/>
    <col min="6" max="6" width="16.7109375" bestFit="1" customWidth="1"/>
    <col min="7" max="7" width="18.85546875" bestFit="1" customWidth="1"/>
    <col min="9" max="9" width="21.140625" customWidth="1"/>
    <col min="10" max="10" width="14.42578125" bestFit="1" customWidth="1"/>
  </cols>
  <sheetData>
    <row r="3" spans="2:10" x14ac:dyDescent="0.25">
      <c r="B3" s="1"/>
      <c r="C3" s="1"/>
      <c r="D3" s="1"/>
      <c r="E3" s="1"/>
      <c r="F3" s="1"/>
      <c r="G3" s="1"/>
      <c r="H3" s="1"/>
      <c r="I3" s="1"/>
      <c r="J3" s="1"/>
    </row>
    <row r="4" spans="2:10" ht="15.75" x14ac:dyDescent="0.25">
      <c r="B4" s="1"/>
      <c r="C4" s="51" t="s">
        <v>14</v>
      </c>
      <c r="D4" s="51"/>
      <c r="E4" s="51"/>
      <c r="F4" s="51"/>
      <c r="G4" s="51"/>
      <c r="H4" s="51"/>
      <c r="I4" s="51"/>
      <c r="J4" s="51"/>
    </row>
    <row r="5" spans="2:10" ht="15.75" x14ac:dyDescent="0.25">
      <c r="B5" s="1"/>
      <c r="C5" s="51" t="s">
        <v>55</v>
      </c>
      <c r="D5" s="51"/>
      <c r="E5" s="51"/>
      <c r="F5" s="51"/>
      <c r="G5" s="51"/>
      <c r="H5" s="51"/>
      <c r="I5" s="51"/>
      <c r="J5" s="51"/>
    </row>
    <row r="6" spans="2:10" ht="15.75" x14ac:dyDescent="0.25">
      <c r="B6" s="1"/>
      <c r="C6" s="23"/>
      <c r="D6" s="23"/>
      <c r="E6" s="23"/>
      <c r="F6" s="23"/>
      <c r="G6" s="23"/>
      <c r="H6" s="23"/>
      <c r="I6" s="23"/>
      <c r="J6" s="23"/>
    </row>
    <row r="7" spans="2:10" x14ac:dyDescent="0.25">
      <c r="B7" s="1"/>
      <c r="C7" s="1"/>
      <c r="D7" s="1"/>
      <c r="E7" s="1"/>
      <c r="F7" s="1"/>
      <c r="G7" s="1"/>
      <c r="H7" s="1"/>
      <c r="I7" s="1"/>
      <c r="J7" s="1"/>
    </row>
    <row r="8" spans="2:10" x14ac:dyDescent="0.25">
      <c r="B8" s="1"/>
      <c r="C8" s="19" t="s">
        <v>44</v>
      </c>
      <c r="D8" s="19" t="s">
        <v>45</v>
      </c>
      <c r="E8" s="19" t="s">
        <v>46</v>
      </c>
      <c r="F8" s="19" t="s">
        <v>47</v>
      </c>
      <c r="G8" s="19" t="s">
        <v>48</v>
      </c>
      <c r="H8" s="1"/>
      <c r="I8" s="49" t="s">
        <v>54</v>
      </c>
      <c r="J8" s="49"/>
    </row>
    <row r="9" spans="2:10" x14ac:dyDescent="0.25">
      <c r="B9" s="1"/>
      <c r="C9" s="24">
        <v>0</v>
      </c>
      <c r="D9" s="25">
        <f>+$J$9</f>
        <v>6678633</v>
      </c>
      <c r="E9" s="25">
        <f>$J$11</f>
        <v>1400000</v>
      </c>
      <c r="F9" s="25">
        <f>+D9+E9</f>
        <v>8078633</v>
      </c>
      <c r="G9" s="25">
        <f>+C9*$J$11</f>
        <v>0</v>
      </c>
      <c r="H9" s="1"/>
      <c r="I9" s="20" t="s">
        <v>49</v>
      </c>
      <c r="J9" s="25">
        <f>+'Estructura de Costos'!D13</f>
        <v>6678633</v>
      </c>
    </row>
    <row r="10" spans="2:10" x14ac:dyDescent="0.25">
      <c r="B10" s="1"/>
      <c r="C10" s="24">
        <v>1</v>
      </c>
      <c r="D10" s="25">
        <f t="shared" ref="D10:D21" si="0">+$J$9</f>
        <v>6678633</v>
      </c>
      <c r="E10" s="25">
        <f t="shared" ref="E10:E21" si="1">$J$11</f>
        <v>1400000</v>
      </c>
      <c r="F10" s="25">
        <f>+D10+E10</f>
        <v>8078633</v>
      </c>
      <c r="G10" s="25">
        <f>+C10*$J$11</f>
        <v>1400000</v>
      </c>
      <c r="H10" s="1"/>
      <c r="I10" s="20" t="s">
        <v>50</v>
      </c>
      <c r="J10" s="25">
        <f>+'Valor del servicio'!F11</f>
        <v>4000000</v>
      </c>
    </row>
    <row r="11" spans="2:10" x14ac:dyDescent="0.25">
      <c r="B11" s="1"/>
      <c r="C11" s="24">
        <v>2</v>
      </c>
      <c r="D11" s="25">
        <f t="shared" si="0"/>
        <v>6678633</v>
      </c>
      <c r="E11" s="25">
        <f t="shared" si="1"/>
        <v>1400000</v>
      </c>
      <c r="F11" s="25">
        <f>+D11+E11</f>
        <v>8078633</v>
      </c>
      <c r="G11" s="25">
        <f t="shared" ref="G11:G21" si="2">+C11*$J$11</f>
        <v>2800000</v>
      </c>
      <c r="H11" s="1"/>
      <c r="I11" s="20" t="s">
        <v>51</v>
      </c>
      <c r="J11" s="25">
        <f>+'Estructura de Costos'!D27</f>
        <v>1400000</v>
      </c>
    </row>
    <row r="12" spans="2:10" x14ac:dyDescent="0.25">
      <c r="B12" s="1"/>
      <c r="C12" s="31">
        <v>3</v>
      </c>
      <c r="D12" s="32">
        <f t="shared" si="0"/>
        <v>6678633</v>
      </c>
      <c r="E12" s="32">
        <f t="shared" si="1"/>
        <v>1400000</v>
      </c>
      <c r="F12" s="32">
        <f t="shared" ref="F12:F21" si="3">+D12+E12</f>
        <v>8078633</v>
      </c>
      <c r="G12" s="32">
        <f t="shared" si="2"/>
        <v>4200000</v>
      </c>
      <c r="H12" s="1"/>
      <c r="I12" s="20" t="s">
        <v>52</v>
      </c>
      <c r="J12" s="25">
        <f>+J9/(J10-J11)</f>
        <v>2.568705</v>
      </c>
    </row>
    <row r="13" spans="2:10" x14ac:dyDescent="0.25">
      <c r="B13" s="1"/>
      <c r="C13" s="28">
        <v>4</v>
      </c>
      <c r="D13" s="25">
        <f t="shared" si="0"/>
        <v>6678633</v>
      </c>
      <c r="E13" s="25">
        <f t="shared" si="1"/>
        <v>1400000</v>
      </c>
      <c r="F13" s="26">
        <f t="shared" si="3"/>
        <v>8078633</v>
      </c>
      <c r="G13" s="25">
        <f t="shared" si="2"/>
        <v>5600000</v>
      </c>
      <c r="H13" s="1"/>
      <c r="I13" s="20" t="s">
        <v>53</v>
      </c>
      <c r="J13" s="25">
        <f>+J11*J12</f>
        <v>3596187</v>
      </c>
    </row>
    <row r="14" spans="2:10" x14ac:dyDescent="0.25">
      <c r="B14" s="1"/>
      <c r="C14" s="24">
        <v>5</v>
      </c>
      <c r="D14" s="25">
        <f t="shared" si="0"/>
        <v>6678633</v>
      </c>
      <c r="E14" s="25">
        <f t="shared" si="1"/>
        <v>1400000</v>
      </c>
      <c r="F14" s="25">
        <f t="shared" si="3"/>
        <v>8078633</v>
      </c>
      <c r="G14" s="25">
        <f t="shared" si="2"/>
        <v>7000000</v>
      </c>
      <c r="H14" s="1"/>
      <c r="I14" s="30" t="s">
        <v>48</v>
      </c>
      <c r="J14" s="29">
        <f>+J12*J10</f>
        <v>10274820</v>
      </c>
    </row>
    <row r="15" spans="2:10" x14ac:dyDescent="0.25">
      <c r="B15" s="1"/>
      <c r="C15" s="24">
        <v>6</v>
      </c>
      <c r="D15" s="25">
        <f t="shared" si="0"/>
        <v>6678633</v>
      </c>
      <c r="E15" s="25">
        <f t="shared" si="1"/>
        <v>1400000</v>
      </c>
      <c r="F15" s="25">
        <f t="shared" si="3"/>
        <v>8078633</v>
      </c>
      <c r="G15" s="25">
        <f t="shared" si="2"/>
        <v>8400000</v>
      </c>
      <c r="H15" s="1"/>
      <c r="I15" s="1"/>
      <c r="J15" s="27"/>
    </row>
    <row r="16" spans="2:10" x14ac:dyDescent="0.25">
      <c r="B16" s="1"/>
      <c r="C16" s="24">
        <v>7</v>
      </c>
      <c r="D16" s="25">
        <f t="shared" si="0"/>
        <v>6678633</v>
      </c>
      <c r="E16" s="25">
        <f t="shared" si="1"/>
        <v>1400000</v>
      </c>
      <c r="F16" s="25">
        <f t="shared" si="3"/>
        <v>8078633</v>
      </c>
      <c r="G16" s="25">
        <f t="shared" si="2"/>
        <v>9800000</v>
      </c>
      <c r="H16" s="1"/>
      <c r="I16" s="1"/>
      <c r="J16" s="1"/>
    </row>
    <row r="17" spans="2:10" x14ac:dyDescent="0.25">
      <c r="B17" s="1"/>
      <c r="C17" s="24">
        <v>8</v>
      </c>
      <c r="D17" s="25">
        <f t="shared" si="0"/>
        <v>6678633</v>
      </c>
      <c r="E17" s="25">
        <f t="shared" si="1"/>
        <v>1400000</v>
      </c>
      <c r="F17" s="25">
        <f t="shared" si="3"/>
        <v>8078633</v>
      </c>
      <c r="G17" s="25">
        <f t="shared" si="2"/>
        <v>11200000</v>
      </c>
      <c r="H17" s="1"/>
      <c r="I17" s="1"/>
      <c r="J17" s="1"/>
    </row>
    <row r="18" spans="2:10" x14ac:dyDescent="0.25">
      <c r="B18" s="1"/>
      <c r="C18" s="24">
        <v>9</v>
      </c>
      <c r="D18" s="25">
        <f t="shared" si="0"/>
        <v>6678633</v>
      </c>
      <c r="E18" s="25">
        <f t="shared" si="1"/>
        <v>1400000</v>
      </c>
      <c r="F18" s="25">
        <f t="shared" si="3"/>
        <v>8078633</v>
      </c>
      <c r="G18" s="25">
        <f t="shared" si="2"/>
        <v>12600000</v>
      </c>
      <c r="H18" s="1"/>
      <c r="I18" s="1"/>
      <c r="J18" s="1"/>
    </row>
    <row r="19" spans="2:10" x14ac:dyDescent="0.25">
      <c r="B19" s="1"/>
      <c r="C19" s="24">
        <v>10</v>
      </c>
      <c r="D19" s="25">
        <f t="shared" si="0"/>
        <v>6678633</v>
      </c>
      <c r="E19" s="25">
        <f t="shared" si="1"/>
        <v>1400000</v>
      </c>
      <c r="F19" s="25">
        <f t="shared" si="3"/>
        <v>8078633</v>
      </c>
      <c r="G19" s="25">
        <f t="shared" si="2"/>
        <v>14000000</v>
      </c>
      <c r="H19" s="1"/>
      <c r="I19" s="1"/>
      <c r="J19" s="1"/>
    </row>
    <row r="20" spans="2:10" x14ac:dyDescent="0.25">
      <c r="B20" s="1"/>
      <c r="C20" s="24">
        <v>11</v>
      </c>
      <c r="D20" s="25">
        <f t="shared" si="0"/>
        <v>6678633</v>
      </c>
      <c r="E20" s="25">
        <f t="shared" si="1"/>
        <v>1400000</v>
      </c>
      <c r="F20" s="25">
        <f t="shared" si="3"/>
        <v>8078633</v>
      </c>
      <c r="G20" s="25">
        <f t="shared" si="2"/>
        <v>15400000</v>
      </c>
      <c r="H20" s="1"/>
      <c r="I20" s="1"/>
      <c r="J20" s="1"/>
    </row>
    <row r="21" spans="2:10" x14ac:dyDescent="0.25">
      <c r="B21" s="1"/>
      <c r="C21" s="24">
        <v>12</v>
      </c>
      <c r="D21" s="25">
        <f t="shared" si="0"/>
        <v>6678633</v>
      </c>
      <c r="E21" s="25">
        <f t="shared" si="1"/>
        <v>1400000</v>
      </c>
      <c r="F21" s="25">
        <f t="shared" si="3"/>
        <v>8078633</v>
      </c>
      <c r="G21" s="25">
        <f t="shared" si="2"/>
        <v>16800000</v>
      </c>
      <c r="H21" s="1"/>
      <c r="I21" s="1"/>
      <c r="J21" s="1"/>
    </row>
  </sheetData>
  <mergeCells count="3">
    <mergeCell ref="C4:J4"/>
    <mergeCell ref="C5:J5"/>
    <mergeCell ref="I8:J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Valor del servicio</vt:lpstr>
      <vt:lpstr>Nómina </vt:lpstr>
      <vt:lpstr>Inversión inicial </vt:lpstr>
      <vt:lpstr>Estructura de Costos</vt:lpstr>
      <vt:lpstr>Punto de equilibrio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LEON</dc:creator>
  <cp:lastModifiedBy>Benji</cp:lastModifiedBy>
  <dcterms:created xsi:type="dcterms:W3CDTF">2018-04-25T19:42:35Z</dcterms:created>
  <dcterms:modified xsi:type="dcterms:W3CDTF">2018-05-19T16:13:05Z</dcterms:modified>
</cp:coreProperties>
</file>