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os\Desktop\"/>
    </mc:Choice>
  </mc:AlternateContent>
  <bookViews>
    <workbookView xWindow="0" yWindow="0" windowWidth="20490" windowHeight="7650" activeTab="1"/>
  </bookViews>
  <sheets>
    <sheet name="Hoja1" sheetId="1" r:id="rId1"/>
    <sheet name="CALCULO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2" l="1"/>
  <c r="G7" i="2"/>
  <c r="D13" i="1" l="1"/>
  <c r="E20" i="2"/>
  <c r="F14" i="2"/>
  <c r="E40" i="2"/>
  <c r="E14" i="2"/>
  <c r="C40" i="2"/>
  <c r="B40" i="2"/>
  <c r="A40" i="2"/>
  <c r="G28" i="2"/>
  <c r="G16" i="2"/>
  <c r="D6" i="1"/>
  <c r="D10" i="1"/>
  <c r="D11" i="1"/>
  <c r="D9" i="1"/>
  <c r="D5" i="1"/>
  <c r="D30" i="2"/>
  <c r="D4" i="1"/>
  <c r="D8" i="1"/>
  <c r="F37" i="2"/>
  <c r="F34" i="2"/>
  <c r="F35" i="2"/>
  <c r="F36" i="2"/>
  <c r="E35" i="2"/>
  <c r="D32" i="2"/>
  <c r="D31" i="2"/>
  <c r="C31" i="2"/>
  <c r="H12" i="2" l="1"/>
  <c r="E26" i="2" l="1"/>
  <c r="E11" i="2"/>
  <c r="E10" i="2"/>
  <c r="H7" i="2"/>
  <c r="E7" i="2"/>
  <c r="E6" i="2"/>
  <c r="E5" i="2"/>
  <c r="E12" i="2" l="1"/>
  <c r="F12" i="2" s="1"/>
</calcChain>
</file>

<file path=xl/sharedStrings.xml><?xml version="1.0" encoding="utf-8"?>
<sst xmlns="http://schemas.openxmlformats.org/spreadsheetml/2006/main" count="83" uniqueCount="40">
  <si>
    <t>ITEM</t>
  </si>
  <si>
    <t>DESCRIPCIÓN</t>
  </si>
  <si>
    <t>UNIDAD</t>
  </si>
  <si>
    <t>CANTIDAD</t>
  </si>
  <si>
    <t>M3</t>
  </si>
  <si>
    <t>MURO</t>
  </si>
  <si>
    <t>A1</t>
  </si>
  <si>
    <t>AREA</t>
  </si>
  <si>
    <t>ANCHO</t>
  </si>
  <si>
    <t>ALTO</t>
  </si>
  <si>
    <t>LARGO</t>
  </si>
  <si>
    <t>AT</t>
  </si>
  <si>
    <t>VT</t>
  </si>
  <si>
    <t>A2</t>
  </si>
  <si>
    <t>ALETA</t>
  </si>
  <si>
    <t>VT-AREA TUBERIA</t>
  </si>
  <si>
    <t>TUBERIA</t>
  </si>
  <si>
    <t>CONCRETO CLASE G</t>
  </si>
  <si>
    <t>SOLADO CONCRETO CLASE F</t>
  </si>
  <si>
    <t>ATRAQUE</t>
  </si>
  <si>
    <t>TOTAL CONCRETO CLASE G</t>
  </si>
  <si>
    <t>TOTAL CONCRETO CLASE F</t>
  </si>
  <si>
    <t>ARENA LAVADA Y/O TRITURADA</t>
  </si>
  <si>
    <t>CEMENTO GRIS</t>
  </si>
  <si>
    <t>GRAVILLA DE TRITURADORA</t>
  </si>
  <si>
    <t>MATERIALES PARA LA HABILITACIÓN DE LA VIA</t>
  </si>
  <si>
    <t>bulto</t>
  </si>
  <si>
    <t>m3</t>
  </si>
  <si>
    <t>gravilla de trituradora</t>
  </si>
  <si>
    <t>cemento gris</t>
  </si>
  <si>
    <t>BULTO</t>
  </si>
  <si>
    <t>CONCRETO CLASE F CONCRETO 1:3:5 14 MPa (2000 PSI) SOLADOS Y ATRAQUES</t>
  </si>
  <si>
    <t>RAJON</t>
  </si>
  <si>
    <t>CONCRETO CLASE G  CONCRETO 1:2:4 17.5 MPa (2500 PSI)40% RAJON PARA ELEVACIONES</t>
  </si>
  <si>
    <t xml:space="preserve">MATERIALES PARA LA CONSTRUCCIÓN DE MUROS, CONCRETO  (2500 PSI) </t>
  </si>
  <si>
    <t>MATERIALES PARA LA CONSTRUCCION DE ATRAQUE Y SOLADO, CONCRETO (2000 PSI)</t>
  </si>
  <si>
    <t xml:space="preserve">ANCHO </t>
  </si>
  <si>
    <t>TOTAL</t>
  </si>
  <si>
    <t>RECEBO DE RELLENO</t>
  </si>
  <si>
    <t xml:space="preserve">RECEBO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</si>
</sst>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0" xfId="0" applyFill="1"/>
    <xf numFmtId="0" fontId="0" fillId="0" borderId="0" xfId="0" applyAlignment="1">
      <alignment wrapText="1"/>
    </xf>
    <xf numFmtId="164" fontId="0" fillId="2" borderId="0" xfId="0" applyNumberFormat="1" applyFill="1"/>
    <xf numFmtId="0" fontId="0" fillId="0" borderId="5" xfId="0" applyFill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3" borderId="10" xfId="0" applyFill="1" applyBorder="1"/>
    <xf numFmtId="164" fontId="0" fillId="4" borderId="12" xfId="0" applyNumberFormat="1" applyFill="1" applyBorder="1"/>
    <xf numFmtId="0" fontId="0" fillId="0" borderId="13" xfId="0" applyBorder="1"/>
    <xf numFmtId="0" fontId="0" fillId="3" borderId="0" xfId="0" applyFill="1" applyBorder="1"/>
    <xf numFmtId="2" fontId="0" fillId="4" borderId="13" xfId="0" applyNumberFormat="1" applyFill="1" applyBorder="1"/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7" borderId="0" xfId="0" applyFill="1" applyAlignment="1">
      <alignment horizontal="center" wrapTex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opLeftCell="A7" workbookViewId="0">
      <selection activeCell="G6" sqref="G6"/>
    </sheetView>
  </sheetViews>
  <sheetFormatPr baseColWidth="10" defaultRowHeight="15" x14ac:dyDescent="0.25"/>
  <cols>
    <col min="1" max="1" width="13" customWidth="1"/>
    <col min="2" max="2" width="48.42578125" customWidth="1"/>
    <col min="3" max="3" width="14.7109375" customWidth="1"/>
    <col min="4" max="4" width="16" customWidth="1"/>
  </cols>
  <sheetData>
    <row r="1" spans="1:4" ht="30" customHeight="1" x14ac:dyDescent="0.25">
      <c r="A1" s="23" t="s">
        <v>25</v>
      </c>
      <c r="B1" s="24"/>
      <c r="C1" s="24"/>
      <c r="D1" s="25"/>
    </row>
    <row r="2" spans="1:4" ht="30" customHeight="1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4" ht="30" customHeight="1" x14ac:dyDescent="0.25">
      <c r="A3" s="5">
        <v>1</v>
      </c>
      <c r="B3" s="26" t="s">
        <v>35</v>
      </c>
      <c r="C3" s="27"/>
      <c r="D3" s="28"/>
    </row>
    <row r="4" spans="1:4" ht="30" customHeight="1" x14ac:dyDescent="0.25">
      <c r="A4" s="2">
        <v>1.1000000000000001</v>
      </c>
      <c r="B4" s="2" t="s">
        <v>22</v>
      </c>
      <c r="C4" s="2" t="s">
        <v>4</v>
      </c>
      <c r="D4" s="4">
        <f>CALCULOS!D30</f>
        <v>2.2318774467618967</v>
      </c>
    </row>
    <row r="5" spans="1:4" ht="30" customHeight="1" x14ac:dyDescent="0.25">
      <c r="A5" s="2">
        <v>1.2</v>
      </c>
      <c r="B5" s="2" t="s">
        <v>23</v>
      </c>
      <c r="C5" s="2" t="s">
        <v>30</v>
      </c>
      <c r="D5" s="4">
        <f>CALCULOS!D31</f>
        <v>13.982846654411881</v>
      </c>
    </row>
    <row r="6" spans="1:4" ht="30" customHeight="1" x14ac:dyDescent="0.25">
      <c r="A6" s="9">
        <v>1.3</v>
      </c>
      <c r="B6" s="2" t="s">
        <v>24</v>
      </c>
      <c r="C6" s="2" t="s">
        <v>4</v>
      </c>
      <c r="D6" s="4">
        <f>CALCULOS!D32</f>
        <v>2.2587675364819195</v>
      </c>
    </row>
    <row r="7" spans="1:4" ht="30" customHeight="1" x14ac:dyDescent="0.25">
      <c r="A7" s="5">
        <v>2</v>
      </c>
      <c r="B7" s="26" t="s">
        <v>34</v>
      </c>
      <c r="C7" s="27"/>
      <c r="D7" s="28"/>
    </row>
    <row r="8" spans="1:4" ht="30" customHeight="1" x14ac:dyDescent="0.25">
      <c r="A8" s="2">
        <v>2.1</v>
      </c>
      <c r="B8" s="2" t="s">
        <v>22</v>
      </c>
      <c r="C8" s="2" t="s">
        <v>4</v>
      </c>
      <c r="D8" s="4">
        <f>CALCULOS!F34</f>
        <v>1.0457004058371073</v>
      </c>
    </row>
    <row r="9" spans="1:4" ht="30" customHeight="1" x14ac:dyDescent="0.25">
      <c r="A9" s="1">
        <v>2.2000000000000002</v>
      </c>
      <c r="B9" s="2" t="s">
        <v>23</v>
      </c>
      <c r="C9" s="1" t="s">
        <v>30</v>
      </c>
      <c r="D9" s="4">
        <f>CALCULOS!F35</f>
        <v>11.577397350339401</v>
      </c>
    </row>
    <row r="10" spans="1:4" ht="30.75" customHeight="1" x14ac:dyDescent="0.25">
      <c r="A10" s="1">
        <v>2.2999999999999998</v>
      </c>
      <c r="B10" s="2" t="s">
        <v>24</v>
      </c>
      <c r="C10" s="1" t="s">
        <v>4</v>
      </c>
      <c r="D10" s="4">
        <f>CALCULOS!F36</f>
        <v>1.6619167164196884</v>
      </c>
    </row>
    <row r="11" spans="1:4" ht="30.75" customHeight="1" x14ac:dyDescent="0.25">
      <c r="A11" s="2">
        <v>2.4</v>
      </c>
      <c r="B11" s="2" t="s">
        <v>32</v>
      </c>
      <c r="C11" s="2" t="s">
        <v>4</v>
      </c>
      <c r="D11" s="4">
        <f>CALCULOS!F37</f>
        <v>0.82381859703553628</v>
      </c>
    </row>
    <row r="12" spans="1:4" ht="30.75" customHeight="1" x14ac:dyDescent="0.25">
      <c r="A12" s="5">
        <v>3</v>
      </c>
      <c r="B12" s="26" t="s">
        <v>38</v>
      </c>
      <c r="C12" s="27"/>
      <c r="D12" s="28"/>
    </row>
    <row r="13" spans="1:4" ht="30.75" customHeight="1" x14ac:dyDescent="0.25">
      <c r="A13" s="2">
        <v>3.1</v>
      </c>
      <c r="B13" s="2" t="s">
        <v>39</v>
      </c>
      <c r="C13" s="2" t="s">
        <v>4</v>
      </c>
      <c r="D13" s="2">
        <f>CALCULOS!E40</f>
        <v>10.736283305884594</v>
      </c>
    </row>
  </sheetData>
  <mergeCells count="4">
    <mergeCell ref="A1:D1"/>
    <mergeCell ref="B12:D12"/>
    <mergeCell ref="B7:D7"/>
    <mergeCell ref="B3:D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topLeftCell="A28" workbookViewId="0">
      <selection activeCell="J33" sqref="J33"/>
    </sheetView>
  </sheetViews>
  <sheetFormatPr baseColWidth="10" defaultRowHeight="15" x14ac:dyDescent="0.25"/>
  <cols>
    <col min="1" max="1" width="24" customWidth="1"/>
    <col min="7" max="7" width="19.85546875" customWidth="1"/>
  </cols>
  <sheetData>
    <row r="1" spans="1:8" x14ac:dyDescent="0.25">
      <c r="A1" s="33" t="s">
        <v>17</v>
      </c>
      <c r="B1" s="34"/>
      <c r="C1" s="34"/>
      <c r="D1" s="34"/>
      <c r="E1" s="10"/>
      <c r="F1" s="10"/>
      <c r="G1" s="10"/>
      <c r="H1" s="11"/>
    </row>
    <row r="2" spans="1:8" x14ac:dyDescent="0.25">
      <c r="A2" s="12"/>
      <c r="B2" s="13"/>
      <c r="C2" s="13"/>
      <c r="D2" s="13"/>
      <c r="E2" s="13"/>
      <c r="F2" s="13"/>
      <c r="G2" s="13"/>
      <c r="H2" s="14"/>
    </row>
    <row r="3" spans="1:8" x14ac:dyDescent="0.25">
      <c r="A3" s="35" t="s">
        <v>5</v>
      </c>
      <c r="B3" s="36"/>
      <c r="C3" s="36"/>
      <c r="D3" s="36"/>
      <c r="E3" s="36"/>
      <c r="F3" s="36"/>
      <c r="G3" s="13"/>
      <c r="H3" s="14"/>
    </row>
    <row r="4" spans="1:8" x14ac:dyDescent="0.25">
      <c r="A4" s="15" t="s">
        <v>7</v>
      </c>
      <c r="B4" s="16" t="s">
        <v>8</v>
      </c>
      <c r="C4" s="16" t="s">
        <v>9</v>
      </c>
      <c r="D4" s="16" t="s">
        <v>10</v>
      </c>
      <c r="E4" s="16" t="s">
        <v>11</v>
      </c>
      <c r="F4" s="16" t="s">
        <v>12</v>
      </c>
      <c r="G4" s="16" t="s">
        <v>15</v>
      </c>
      <c r="H4" s="14"/>
    </row>
    <row r="5" spans="1:8" x14ac:dyDescent="0.25">
      <c r="A5" s="15" t="s">
        <v>6</v>
      </c>
      <c r="B5" s="16">
        <v>0.2</v>
      </c>
      <c r="C5" s="16">
        <v>1.8</v>
      </c>
      <c r="D5" s="16"/>
      <c r="E5" s="16">
        <f>B5*C5</f>
        <v>0.36000000000000004</v>
      </c>
      <c r="F5" s="16"/>
      <c r="G5" s="13"/>
      <c r="H5" s="14"/>
    </row>
    <row r="6" spans="1:8" x14ac:dyDescent="0.25">
      <c r="A6" s="15" t="s">
        <v>13</v>
      </c>
      <c r="B6" s="16">
        <v>0.1</v>
      </c>
      <c r="C6" s="16">
        <v>1.8</v>
      </c>
      <c r="D6" s="16"/>
      <c r="E6" s="16">
        <f>(B6*C6)/2</f>
        <v>9.0000000000000011E-2</v>
      </c>
      <c r="F6" s="16"/>
      <c r="G6" s="13"/>
      <c r="H6" s="14"/>
    </row>
    <row r="7" spans="1:8" x14ac:dyDescent="0.25">
      <c r="A7" s="15" t="s">
        <v>11</v>
      </c>
      <c r="B7" s="16"/>
      <c r="C7" s="16"/>
      <c r="D7" s="16">
        <v>1.8</v>
      </c>
      <c r="E7" s="16">
        <f>SUM(E5:E6)</f>
        <v>0.45000000000000007</v>
      </c>
      <c r="F7" s="17">
        <f>D7*E7</f>
        <v>0.81000000000000016</v>
      </c>
      <c r="G7" s="13">
        <f>F7-F14</f>
        <v>0.64035399670615134</v>
      </c>
      <c r="H7" s="18">
        <f>G7*2</f>
        <v>1.2807079934123027</v>
      </c>
    </row>
    <row r="8" spans="1:8" x14ac:dyDescent="0.25">
      <c r="A8" s="35" t="s">
        <v>14</v>
      </c>
      <c r="B8" s="36"/>
      <c r="C8" s="36"/>
      <c r="D8" s="36"/>
      <c r="E8" s="36"/>
      <c r="F8" s="36"/>
      <c r="G8" s="13"/>
      <c r="H8" s="14"/>
    </row>
    <row r="9" spans="1:8" x14ac:dyDescent="0.25">
      <c r="A9" s="15" t="s">
        <v>7</v>
      </c>
      <c r="B9" s="16" t="s">
        <v>8</v>
      </c>
      <c r="C9" s="16" t="s">
        <v>9</v>
      </c>
      <c r="D9" s="16" t="s">
        <v>10</v>
      </c>
      <c r="E9" s="16" t="s">
        <v>11</v>
      </c>
      <c r="F9" s="16" t="s">
        <v>12</v>
      </c>
      <c r="G9" s="16"/>
      <c r="H9" s="14"/>
    </row>
    <row r="10" spans="1:8" x14ac:dyDescent="0.25">
      <c r="A10" s="15" t="s">
        <v>6</v>
      </c>
      <c r="B10" s="16">
        <v>0.1</v>
      </c>
      <c r="C10" s="16">
        <v>1</v>
      </c>
      <c r="D10" s="16"/>
      <c r="E10" s="16">
        <f>B10*C10</f>
        <v>0.1</v>
      </c>
      <c r="F10" s="16"/>
      <c r="G10" s="13"/>
      <c r="H10" s="14"/>
    </row>
    <row r="11" spans="1:8" x14ac:dyDescent="0.25">
      <c r="A11" s="15" t="s">
        <v>13</v>
      </c>
      <c r="B11" s="16">
        <v>0.05</v>
      </c>
      <c r="C11" s="16">
        <v>1</v>
      </c>
      <c r="D11" s="16"/>
      <c r="E11" s="16">
        <f>(B11*C11)/2</f>
        <v>2.5000000000000001E-2</v>
      </c>
      <c r="F11" s="16"/>
      <c r="G11" s="13"/>
      <c r="H11" s="14"/>
    </row>
    <row r="12" spans="1:8" x14ac:dyDescent="0.25">
      <c r="A12" s="15" t="s">
        <v>11</v>
      </c>
      <c r="B12" s="16"/>
      <c r="C12" s="16"/>
      <c r="D12" s="16">
        <v>1.1000000000000001</v>
      </c>
      <c r="E12" s="16">
        <f>SUM(E10:E11)</f>
        <v>0.125</v>
      </c>
      <c r="F12" s="17">
        <f>D12*E12</f>
        <v>0.13750000000000001</v>
      </c>
      <c r="G12" s="13"/>
      <c r="H12" s="18">
        <f>F12*4</f>
        <v>0.55000000000000004</v>
      </c>
    </row>
    <row r="13" spans="1:8" x14ac:dyDescent="0.25">
      <c r="A13" s="35" t="s">
        <v>16</v>
      </c>
      <c r="B13" s="36"/>
      <c r="C13" s="36"/>
      <c r="D13" s="36"/>
      <c r="E13" s="36"/>
      <c r="F13" s="36"/>
      <c r="G13" s="13"/>
      <c r="H13" s="14"/>
    </row>
    <row r="14" spans="1:8" x14ac:dyDescent="0.25">
      <c r="A14" s="15" t="s">
        <v>7</v>
      </c>
      <c r="B14" s="13"/>
      <c r="C14" s="13"/>
      <c r="D14" s="13"/>
      <c r="E14" s="13">
        <f>(PI()*(0.3^2)*(0.3))</f>
        <v>8.4823001646924412E-2</v>
      </c>
      <c r="F14" s="13">
        <f>(PI()*(0.3^2)*(0.3))*2</f>
        <v>0.16964600329384882</v>
      </c>
      <c r="G14" s="13"/>
      <c r="H14" s="14"/>
    </row>
    <row r="15" spans="1:8" x14ac:dyDescent="0.25">
      <c r="A15" s="15"/>
      <c r="B15" s="13"/>
      <c r="C15" s="13"/>
      <c r="D15" s="13"/>
      <c r="E15" s="13"/>
      <c r="F15" s="13"/>
      <c r="G15" s="13"/>
      <c r="H15" s="14"/>
    </row>
    <row r="16" spans="1:8" ht="15.75" thickBot="1" x14ac:dyDescent="0.3">
      <c r="A16" s="31" t="s">
        <v>20</v>
      </c>
      <c r="B16" s="32"/>
      <c r="C16" s="32"/>
      <c r="D16" s="32"/>
      <c r="E16" s="32"/>
      <c r="F16" s="32"/>
      <c r="G16" s="19">
        <f>H7+H12</f>
        <v>1.8307079934123027</v>
      </c>
      <c r="H16" s="20"/>
    </row>
    <row r="17" spans="1:7" ht="15.75" thickBot="1" x14ac:dyDescent="0.3">
      <c r="A17" s="3"/>
      <c r="B17" s="3"/>
      <c r="C17" s="3"/>
      <c r="D17" s="3"/>
      <c r="E17" s="3"/>
      <c r="F17" s="3"/>
      <c r="G17" s="8"/>
    </row>
    <row r="18" spans="1:7" x14ac:dyDescent="0.25">
      <c r="A18" s="33" t="s">
        <v>19</v>
      </c>
      <c r="B18" s="34"/>
      <c r="C18" s="34"/>
      <c r="D18" s="34"/>
      <c r="E18" s="34"/>
      <c r="F18" s="34"/>
      <c r="G18" s="11"/>
    </row>
    <row r="19" spans="1:7" x14ac:dyDescent="0.25">
      <c r="A19" s="15" t="s">
        <v>7</v>
      </c>
      <c r="B19" s="16" t="s">
        <v>10</v>
      </c>
      <c r="C19" s="16" t="s">
        <v>9</v>
      </c>
      <c r="D19" s="16" t="s">
        <v>8</v>
      </c>
      <c r="E19" s="16" t="s">
        <v>11</v>
      </c>
      <c r="F19" s="13"/>
      <c r="G19" s="14"/>
    </row>
    <row r="20" spans="1:7" x14ac:dyDescent="0.25">
      <c r="A20" s="12"/>
      <c r="B20" s="13">
        <v>5</v>
      </c>
      <c r="C20" s="13">
        <v>0.3</v>
      </c>
      <c r="D20" s="13">
        <v>1.8</v>
      </c>
      <c r="E20" s="21">
        <f>(B20*C20*D20)-(PI()*(0.3^2)*(5))</f>
        <v>1.2862833058845933</v>
      </c>
      <c r="F20" s="13"/>
      <c r="G20" s="14"/>
    </row>
    <row r="21" spans="1:7" x14ac:dyDescent="0.25">
      <c r="A21" s="12"/>
      <c r="B21" s="13"/>
      <c r="C21" s="13"/>
      <c r="D21" s="13"/>
      <c r="E21" s="13"/>
      <c r="F21" s="13"/>
      <c r="G21" s="14"/>
    </row>
    <row r="22" spans="1:7" x14ac:dyDescent="0.25">
      <c r="A22" s="12"/>
      <c r="B22" s="13"/>
      <c r="C22" s="13"/>
      <c r="D22" s="13"/>
      <c r="E22" s="13"/>
      <c r="F22" s="13"/>
      <c r="G22" s="14"/>
    </row>
    <row r="23" spans="1:7" x14ac:dyDescent="0.25">
      <c r="A23" s="12"/>
      <c r="B23" s="13"/>
      <c r="C23" s="13"/>
      <c r="D23" s="13"/>
      <c r="E23" s="13"/>
      <c r="F23" s="13"/>
      <c r="G23" s="14"/>
    </row>
    <row r="24" spans="1:7" x14ac:dyDescent="0.25">
      <c r="A24" s="35" t="s">
        <v>18</v>
      </c>
      <c r="B24" s="36"/>
      <c r="C24" s="36"/>
      <c r="D24" s="36"/>
      <c r="E24" s="36"/>
      <c r="F24" s="36"/>
      <c r="G24" s="14"/>
    </row>
    <row r="25" spans="1:7" x14ac:dyDescent="0.25">
      <c r="A25" s="15" t="s">
        <v>7</v>
      </c>
      <c r="B25" s="16" t="s">
        <v>10</v>
      </c>
      <c r="C25" s="16" t="s">
        <v>9</v>
      </c>
      <c r="D25" s="16" t="s">
        <v>8</v>
      </c>
      <c r="E25" s="16" t="s">
        <v>11</v>
      </c>
      <c r="F25" s="13"/>
      <c r="G25" s="14"/>
    </row>
    <row r="26" spans="1:7" x14ac:dyDescent="0.25">
      <c r="A26" s="12"/>
      <c r="B26" s="13">
        <v>5</v>
      </c>
      <c r="C26" s="13">
        <v>0.15</v>
      </c>
      <c r="D26" s="13">
        <v>1.8</v>
      </c>
      <c r="E26" s="21">
        <f>B26*C26*D26</f>
        <v>1.35</v>
      </c>
      <c r="F26" s="13"/>
      <c r="G26" s="14"/>
    </row>
    <row r="27" spans="1:7" x14ac:dyDescent="0.25">
      <c r="A27" s="12"/>
      <c r="B27" s="13"/>
      <c r="C27" s="13"/>
      <c r="D27" s="13"/>
      <c r="E27" s="13"/>
      <c r="F27" s="13"/>
      <c r="G27" s="14"/>
    </row>
    <row r="28" spans="1:7" ht="15.75" thickBot="1" x14ac:dyDescent="0.3">
      <c r="A28" s="31" t="s">
        <v>21</v>
      </c>
      <c r="B28" s="32"/>
      <c r="C28" s="32"/>
      <c r="D28" s="32"/>
      <c r="E28" s="32"/>
      <c r="F28" s="32"/>
      <c r="G28" s="22">
        <f>E26+E20</f>
        <v>2.6362833058845934</v>
      </c>
    </row>
    <row r="29" spans="1:7" x14ac:dyDescent="0.25">
      <c r="A29" s="29" t="s">
        <v>31</v>
      </c>
      <c r="B29" s="29"/>
      <c r="C29" s="29"/>
      <c r="D29" s="29"/>
      <c r="E29" s="29"/>
      <c r="F29" s="29"/>
    </row>
    <row r="30" spans="1:7" ht="30" customHeight="1" x14ac:dyDescent="0.25">
      <c r="A30" s="7" t="s">
        <v>22</v>
      </c>
      <c r="B30">
        <v>1</v>
      </c>
      <c r="C30">
        <v>0.84660000000000002</v>
      </c>
      <c r="D30" s="6">
        <f>(G28*C30)/B30</f>
        <v>2.2318774467618967</v>
      </c>
      <c r="E30" t="s">
        <v>27</v>
      </c>
    </row>
    <row r="31" spans="1:7" ht="30" customHeight="1" x14ac:dyDescent="0.25">
      <c r="A31" t="s">
        <v>29</v>
      </c>
      <c r="B31">
        <v>1</v>
      </c>
      <c r="C31">
        <f>(265.2)/50</f>
        <v>5.3039999999999994</v>
      </c>
      <c r="D31" s="6">
        <f>(G28*C31)/B31</f>
        <v>13.982846654411881</v>
      </c>
      <c r="E31" t="s">
        <v>26</v>
      </c>
    </row>
    <row r="32" spans="1:7" ht="30" customHeight="1" x14ac:dyDescent="0.25">
      <c r="A32" t="s">
        <v>28</v>
      </c>
      <c r="B32">
        <v>1</v>
      </c>
      <c r="C32">
        <v>0.85680000000000001</v>
      </c>
      <c r="D32" s="6">
        <f>(G28*C32)/B32</f>
        <v>2.2587675364819195</v>
      </c>
      <c r="E32" t="s">
        <v>27</v>
      </c>
    </row>
    <row r="33" spans="1:7" x14ac:dyDescent="0.25">
      <c r="A33" s="29" t="s">
        <v>33</v>
      </c>
      <c r="B33" s="29"/>
      <c r="C33" s="29"/>
      <c r="D33" s="29"/>
      <c r="E33" s="29"/>
      <c r="F33" s="29"/>
    </row>
    <row r="34" spans="1:7" ht="30.75" customHeight="1" x14ac:dyDescent="0.25">
      <c r="A34" t="s">
        <v>22</v>
      </c>
      <c r="D34">
        <v>1</v>
      </c>
      <c r="E34">
        <v>0.57120000000000004</v>
      </c>
      <c r="F34" s="6">
        <f>(E34*G16)/D34</f>
        <v>1.0457004058371073</v>
      </c>
      <c r="G34" t="s">
        <v>27</v>
      </c>
    </row>
    <row r="35" spans="1:7" ht="30.75" customHeight="1" x14ac:dyDescent="0.25">
      <c r="A35" t="s">
        <v>23</v>
      </c>
      <c r="D35">
        <v>1</v>
      </c>
      <c r="E35">
        <f>316.2/50</f>
        <v>6.3239999999999998</v>
      </c>
      <c r="F35" s="6">
        <f>(E35*G16)/D35</f>
        <v>11.577397350339401</v>
      </c>
      <c r="G35" t="s">
        <v>26</v>
      </c>
    </row>
    <row r="36" spans="1:7" ht="30.75" customHeight="1" x14ac:dyDescent="0.25">
      <c r="A36" t="s">
        <v>24</v>
      </c>
      <c r="D36">
        <v>1</v>
      </c>
      <c r="E36">
        <v>0.90780000000000005</v>
      </c>
      <c r="F36" s="6">
        <f>(E36*G16)/D36</f>
        <v>1.6619167164196884</v>
      </c>
      <c r="G36" t="s">
        <v>27</v>
      </c>
    </row>
    <row r="37" spans="1:7" ht="32.25" customHeight="1" x14ac:dyDescent="0.25">
      <c r="A37" t="s">
        <v>32</v>
      </c>
      <c r="D37">
        <v>1</v>
      </c>
      <c r="E37">
        <v>0.45</v>
      </c>
      <c r="F37" s="6">
        <f>(E37*G16)/D37</f>
        <v>0.82381859703553628</v>
      </c>
      <c r="G37" t="s">
        <v>4</v>
      </c>
    </row>
    <row r="38" spans="1:7" x14ac:dyDescent="0.25">
      <c r="A38" s="30" t="s">
        <v>38</v>
      </c>
      <c r="B38" s="30"/>
      <c r="C38" s="30"/>
      <c r="D38" s="30"/>
      <c r="E38" s="30"/>
      <c r="F38" s="30"/>
    </row>
    <row r="39" spans="1:7" x14ac:dyDescent="0.25">
      <c r="A39" t="s">
        <v>9</v>
      </c>
      <c r="B39" t="s">
        <v>36</v>
      </c>
      <c r="C39" t="s">
        <v>10</v>
      </c>
      <c r="E39" t="s">
        <v>37</v>
      </c>
    </row>
    <row r="40" spans="1:7" x14ac:dyDescent="0.25">
      <c r="A40">
        <f>(1.8-C26-C20)</f>
        <v>1.35</v>
      </c>
      <c r="B40">
        <f>D26</f>
        <v>1.8</v>
      </c>
      <c r="C40">
        <f>B26</f>
        <v>5</v>
      </c>
      <c r="E40" s="6">
        <f>(A40*B40*C40)-(PI()*(0.3^2)*(5))</f>
        <v>10.736283305884594</v>
      </c>
    </row>
  </sheetData>
  <mergeCells count="11">
    <mergeCell ref="A29:F29"/>
    <mergeCell ref="A33:F33"/>
    <mergeCell ref="A38:F38"/>
    <mergeCell ref="A28:F28"/>
    <mergeCell ref="A1:D1"/>
    <mergeCell ref="A3:F3"/>
    <mergeCell ref="A8:F8"/>
    <mergeCell ref="A13:F13"/>
    <mergeCell ref="A24:F24"/>
    <mergeCell ref="A18:F18"/>
    <mergeCell ref="A16:F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CALCULOS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Avila</dc:creator>
  <cp:lastModifiedBy>Carlos Avila</cp:lastModifiedBy>
  <dcterms:created xsi:type="dcterms:W3CDTF">2018-11-20T19:52:20Z</dcterms:created>
  <dcterms:modified xsi:type="dcterms:W3CDTF">2018-11-23T17:56:10Z</dcterms:modified>
</cp:coreProperties>
</file>