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\Pictures\Proyecto final sustentacion\"/>
    </mc:Choice>
  </mc:AlternateContent>
  <xr:revisionPtr revIDLastSave="0" documentId="13_ncr:1_{9888865A-4257-4B9E-BE85-E4B96FD55D0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VICOLA " sheetId="3" r:id="rId1"/>
    <sheet name="2019" sheetId="5" r:id="rId2"/>
    <sheet name="2020" sheetId="6" r:id="rId3"/>
  </sheets>
  <externalReferences>
    <externalReference r:id="rId4"/>
  </externalReferences>
  <definedNames>
    <definedName name="_xlnm._FilterDatabase" localSheetId="0" hidden="1">'AVICOLA '!$C$1:$C$981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6" l="1" a="1"/>
  <c r="G5" i="6" s="1"/>
  <c r="H5" i="6" a="1"/>
  <c r="H5" i="6" s="1"/>
  <c r="I5" i="6" a="1"/>
  <c r="I5" i="6" s="1"/>
  <c r="F5" i="6" a="1"/>
  <c r="F5" i="6" s="1"/>
  <c r="G2" i="6" a="1"/>
  <c r="G2" i="6" s="1"/>
  <c r="H2" i="6" a="1"/>
  <c r="H2" i="6"/>
  <c r="I2" i="6" a="1"/>
  <c r="I2" i="6" s="1"/>
  <c r="F2" i="6" a="1"/>
  <c r="F2" i="6" s="1"/>
  <c r="H5" i="5" a="1"/>
  <c r="H5" i="5" s="1"/>
  <c r="I5" i="5" a="1"/>
  <c r="I5" i="5"/>
  <c r="J5" i="5" a="1"/>
  <c r="J5" i="5" s="1"/>
  <c r="G5" i="5"/>
  <c r="G5" i="5" a="1"/>
  <c r="H2" i="5" a="1"/>
  <c r="H2" i="5" s="1"/>
  <c r="I2" i="5" a="1"/>
  <c r="I2" i="5"/>
  <c r="J2" i="5" a="1"/>
  <c r="J2" i="5" s="1"/>
  <c r="G2" i="5" a="1"/>
  <c r="G2" i="5"/>
  <c r="L9" i="3" l="1"/>
  <c r="K9" i="3"/>
  <c r="J9" i="3"/>
  <c r="H9" i="3"/>
  <c r="G9" i="3"/>
  <c r="F9" i="3"/>
  <c r="E9" i="3"/>
  <c r="D9" i="3"/>
  <c r="L10" i="3"/>
  <c r="K10" i="3"/>
  <c r="J10" i="3"/>
  <c r="H10" i="3"/>
  <c r="G10" i="3"/>
  <c r="F10" i="3"/>
  <c r="E10" i="3"/>
  <c r="D10" i="3"/>
  <c r="O10" i="3" l="1"/>
  <c r="O9" i="3"/>
  <c r="N10" i="3"/>
  <c r="N9" i="3"/>
  <c r="I10" i="3"/>
  <c r="M10" i="3" s="1"/>
  <c r="P10" i="3"/>
  <c r="I9" i="3"/>
  <c r="M9" i="3" s="1"/>
  <c r="P9" i="3"/>
  <c r="Q10" i="3"/>
  <c r="Q9" i="3"/>
  <c r="L27" i="3"/>
  <c r="L26" i="3"/>
  <c r="K27" i="3"/>
  <c r="K26" i="3"/>
  <c r="J27" i="3"/>
  <c r="J26" i="3"/>
  <c r="H27" i="3"/>
  <c r="H26" i="3"/>
  <c r="G27" i="3"/>
  <c r="G26" i="3"/>
  <c r="F27" i="3"/>
  <c r="F26" i="3"/>
  <c r="E27" i="3"/>
  <c r="E26" i="3"/>
  <c r="D27" i="3"/>
  <c r="I27" i="3" s="1"/>
  <c r="D26" i="3"/>
  <c r="I26" i="3" s="1"/>
  <c r="Q27" i="3"/>
  <c r="O27" i="3"/>
  <c r="L25" i="3"/>
  <c r="L24" i="3"/>
  <c r="K25" i="3"/>
  <c r="K24" i="3"/>
  <c r="J25" i="3"/>
  <c r="J24" i="3"/>
  <c r="H25" i="3"/>
  <c r="H24" i="3"/>
  <c r="G25" i="3"/>
  <c r="G24" i="3"/>
  <c r="F25" i="3"/>
  <c r="F24" i="3"/>
  <c r="E25" i="3"/>
  <c r="E24" i="3"/>
  <c r="D25" i="3"/>
  <c r="I25" i="3" s="1"/>
  <c r="D24" i="3"/>
  <c r="I24" i="3" s="1"/>
  <c r="L23" i="3"/>
  <c r="L22" i="3"/>
  <c r="K23" i="3"/>
  <c r="K22" i="3"/>
  <c r="J23" i="3"/>
  <c r="J22" i="3"/>
  <c r="H23" i="3"/>
  <c r="H22" i="3"/>
  <c r="G23" i="3"/>
  <c r="G22" i="3"/>
  <c r="F23" i="3"/>
  <c r="F22" i="3"/>
  <c r="E23" i="3"/>
  <c r="E22" i="3"/>
  <c r="D23" i="3"/>
  <c r="I23" i="3" s="1"/>
  <c r="D22" i="3"/>
  <c r="I22" i="3" s="1"/>
  <c r="L21" i="3"/>
  <c r="L20" i="3"/>
  <c r="K21" i="3"/>
  <c r="K20" i="3"/>
  <c r="J21" i="3"/>
  <c r="J20" i="3"/>
  <c r="H21" i="3"/>
  <c r="H20" i="3"/>
  <c r="G21" i="3"/>
  <c r="G20" i="3"/>
  <c r="F21" i="3"/>
  <c r="F20" i="3"/>
  <c r="E21" i="3"/>
  <c r="E20" i="3"/>
  <c r="N20" i="3" s="1"/>
  <c r="D21" i="3"/>
  <c r="I21" i="3" s="1"/>
  <c r="D20" i="3"/>
  <c r="I20" i="3" s="1"/>
  <c r="L19" i="3"/>
  <c r="L18" i="3"/>
  <c r="K19" i="3"/>
  <c r="K18" i="3"/>
  <c r="J19" i="3"/>
  <c r="J18" i="3"/>
  <c r="H19" i="3"/>
  <c r="H18" i="3"/>
  <c r="G19" i="3"/>
  <c r="G18" i="3"/>
  <c r="F19" i="3"/>
  <c r="F18" i="3"/>
  <c r="E19" i="3"/>
  <c r="E18" i="3"/>
  <c r="D19" i="3"/>
  <c r="I19" i="3" s="1"/>
  <c r="D18" i="3"/>
  <c r="I18" i="3" s="1"/>
  <c r="L17" i="3"/>
  <c r="L16" i="3"/>
  <c r="K17" i="3"/>
  <c r="K16" i="3"/>
  <c r="J17" i="3"/>
  <c r="J16" i="3"/>
  <c r="H17" i="3"/>
  <c r="H16" i="3"/>
  <c r="G17" i="3"/>
  <c r="G16" i="3"/>
  <c r="F17" i="3"/>
  <c r="F16" i="3"/>
  <c r="E17" i="3"/>
  <c r="E16" i="3"/>
  <c r="D17" i="3"/>
  <c r="I17" i="3" s="1"/>
  <c r="D16" i="3"/>
  <c r="I16" i="3" s="1"/>
  <c r="L15" i="3"/>
  <c r="L14" i="3"/>
  <c r="K15" i="3"/>
  <c r="K14" i="3"/>
  <c r="J15" i="3"/>
  <c r="J14" i="3"/>
  <c r="H15" i="3"/>
  <c r="H14" i="3"/>
  <c r="G15" i="3"/>
  <c r="G14" i="3"/>
  <c r="F15" i="3"/>
  <c r="F14" i="3"/>
  <c r="E15" i="3"/>
  <c r="N15" i="3" s="1"/>
  <c r="E14" i="3"/>
  <c r="D15" i="3"/>
  <c r="D14" i="3"/>
  <c r="I14" i="3" s="1"/>
  <c r="L13" i="3"/>
  <c r="L12" i="3"/>
  <c r="K13" i="3"/>
  <c r="K12" i="3"/>
  <c r="J13" i="3"/>
  <c r="J12" i="3"/>
  <c r="H13" i="3"/>
  <c r="H12" i="3"/>
  <c r="G13" i="3"/>
  <c r="G12" i="3"/>
  <c r="F13" i="3"/>
  <c r="F12" i="3"/>
  <c r="E13" i="3"/>
  <c r="E12" i="3"/>
  <c r="Q12" i="3" s="1"/>
  <c r="D13" i="3"/>
  <c r="I13" i="3" s="1"/>
  <c r="D12" i="3"/>
  <c r="I12" i="3" s="1"/>
  <c r="L11" i="3"/>
  <c r="K11" i="3"/>
  <c r="J11" i="3"/>
  <c r="H11" i="3"/>
  <c r="G11" i="3"/>
  <c r="F11" i="3"/>
  <c r="E11" i="3"/>
  <c r="D11" i="3"/>
  <c r="Q19" i="3"/>
  <c r="O17" i="3"/>
  <c r="Q23" i="3"/>
  <c r="O21" i="3"/>
  <c r="N25" i="3"/>
  <c r="L8" i="3"/>
  <c r="K8" i="3"/>
  <c r="J8" i="3"/>
  <c r="H8" i="3"/>
  <c r="G8" i="3"/>
  <c r="F8" i="3"/>
  <c r="E8" i="3"/>
  <c r="D8" i="3"/>
  <c r="L7" i="3"/>
  <c r="L6" i="3"/>
  <c r="K7" i="3"/>
  <c r="K6" i="3"/>
  <c r="J7" i="3"/>
  <c r="J6" i="3"/>
  <c r="H7" i="3"/>
  <c r="H6" i="3"/>
  <c r="G7" i="3"/>
  <c r="G6" i="3"/>
  <c r="F7" i="3"/>
  <c r="F6" i="3"/>
  <c r="E7" i="3"/>
  <c r="Q7" i="3" s="1"/>
  <c r="E6" i="3"/>
  <c r="D7" i="3"/>
  <c r="D6" i="3"/>
  <c r="I6" i="3" s="1"/>
  <c r="L5" i="3"/>
  <c r="L4" i="3"/>
  <c r="K5" i="3"/>
  <c r="K4" i="3"/>
  <c r="J5" i="3"/>
  <c r="J4" i="3"/>
  <c r="H5" i="3"/>
  <c r="P5" i="3" s="1"/>
  <c r="H4" i="3"/>
  <c r="G5" i="3"/>
  <c r="G4" i="3"/>
  <c r="F5" i="3"/>
  <c r="F4" i="3"/>
  <c r="E5" i="3"/>
  <c r="E4" i="3"/>
  <c r="D5" i="3"/>
  <c r="I5" i="3" s="1"/>
  <c r="D4" i="3"/>
  <c r="I4" i="3" s="1"/>
  <c r="L3" i="3"/>
  <c r="L2" i="3"/>
  <c r="K3" i="3"/>
  <c r="K2" i="3"/>
  <c r="J3" i="3"/>
  <c r="J2" i="3"/>
  <c r="H3" i="3"/>
  <c r="H2" i="3"/>
  <c r="G3" i="3"/>
  <c r="G2" i="3"/>
  <c r="F3" i="3"/>
  <c r="F2" i="3"/>
  <c r="E3" i="3"/>
  <c r="E2" i="3"/>
  <c r="N2" i="3" s="1"/>
  <c r="D3" i="3"/>
  <c r="D2" i="3"/>
  <c r="I2" i="3" s="1"/>
  <c r="Q26" i="3" l="1"/>
  <c r="N27" i="3"/>
  <c r="N13" i="3"/>
  <c r="R9" i="3"/>
  <c r="U9" i="3" s="1" a="1"/>
  <c r="U9" i="3" s="1"/>
  <c r="R10" i="3"/>
  <c r="U10" i="3" s="1" a="1"/>
  <c r="U10" i="3" s="1"/>
  <c r="V10" i="3" a="1"/>
  <c r="V10" i="3" s="1"/>
  <c r="I3" i="3"/>
  <c r="M3" i="3" s="1"/>
  <c r="Q3" i="3"/>
  <c r="M26" i="3"/>
  <c r="O26" i="3"/>
  <c r="N11" i="3"/>
  <c r="M13" i="3"/>
  <c r="M17" i="3"/>
  <c r="M19" i="3"/>
  <c r="M21" i="3"/>
  <c r="M23" i="3"/>
  <c r="M27" i="3"/>
  <c r="P27" i="3"/>
  <c r="I7" i="3"/>
  <c r="M7" i="3" s="1"/>
  <c r="I8" i="3"/>
  <c r="M8" i="3" s="1"/>
  <c r="M24" i="3"/>
  <c r="M5" i="3"/>
  <c r="I11" i="3"/>
  <c r="M11" i="3" s="1"/>
  <c r="M12" i="3"/>
  <c r="M14" i="3"/>
  <c r="M16" i="3"/>
  <c r="O16" i="3"/>
  <c r="M18" i="3"/>
  <c r="M20" i="3"/>
  <c r="M22" i="3"/>
  <c r="M2" i="3"/>
  <c r="M4" i="3"/>
  <c r="M6" i="3"/>
  <c r="P15" i="3"/>
  <c r="M25" i="3"/>
  <c r="P16" i="3"/>
  <c r="Q22" i="3"/>
  <c r="Q18" i="3"/>
  <c r="P20" i="3"/>
  <c r="Q24" i="3"/>
  <c r="P26" i="3"/>
  <c r="N26" i="3"/>
  <c r="P11" i="3"/>
  <c r="P13" i="3"/>
  <c r="O15" i="3"/>
  <c r="Q17" i="3"/>
  <c r="O19" i="3"/>
  <c r="Q21" i="3"/>
  <c r="O23" i="3"/>
  <c r="P25" i="3"/>
  <c r="P4" i="3"/>
  <c r="P8" i="3"/>
  <c r="O12" i="3"/>
  <c r="O14" i="3"/>
  <c r="O18" i="3"/>
  <c r="O22" i="3"/>
  <c r="O24" i="3"/>
  <c r="Q2" i="3"/>
  <c r="Q6" i="3"/>
  <c r="Q11" i="3"/>
  <c r="O11" i="3"/>
  <c r="Q13" i="3"/>
  <c r="O13" i="3"/>
  <c r="Q15" i="3"/>
  <c r="P17" i="3"/>
  <c r="N17" i="3"/>
  <c r="P19" i="3"/>
  <c r="N19" i="3"/>
  <c r="P21" i="3"/>
  <c r="N21" i="3"/>
  <c r="P23" i="3"/>
  <c r="N23" i="3"/>
  <c r="Q25" i="3"/>
  <c r="O25" i="3"/>
  <c r="O2" i="3"/>
  <c r="O6" i="3"/>
  <c r="N8" i="3"/>
  <c r="N12" i="3"/>
  <c r="Q14" i="3"/>
  <c r="N14" i="3"/>
  <c r="N16" i="3"/>
  <c r="P18" i="3"/>
  <c r="N18" i="3"/>
  <c r="Q20" i="3"/>
  <c r="O20" i="3"/>
  <c r="P22" i="3"/>
  <c r="N22" i="3"/>
  <c r="P24" i="3"/>
  <c r="N24" i="3"/>
  <c r="P12" i="3"/>
  <c r="P14" i="3"/>
  <c r="Q16" i="3"/>
  <c r="O3" i="3"/>
  <c r="N5" i="3"/>
  <c r="O7" i="3"/>
  <c r="I15" i="3"/>
  <c r="M15" i="3" s="1"/>
  <c r="P3" i="3"/>
  <c r="N3" i="3"/>
  <c r="O5" i="3"/>
  <c r="P7" i="3"/>
  <c r="N7" i="3"/>
  <c r="P2" i="3"/>
  <c r="Q4" i="3"/>
  <c r="O4" i="3"/>
  <c r="P6" i="3"/>
  <c r="N6" i="3"/>
  <c r="Q8" i="3"/>
  <c r="O8" i="3"/>
  <c r="N4" i="3"/>
  <c r="Q5" i="3"/>
  <c r="R2" i="3" l="1"/>
  <c r="R27" i="3"/>
  <c r="V27" i="3" s="1" a="1"/>
  <c r="V27" i="3" s="1"/>
  <c r="V9" i="3" a="1"/>
  <c r="V9" i="3" s="1"/>
  <c r="R26" i="3"/>
  <c r="V26" i="3" s="1" a="1"/>
  <c r="V26" i="3" s="1"/>
  <c r="R19" i="3"/>
  <c r="R12" i="3"/>
  <c r="V12" i="3" s="1" a="1"/>
  <c r="V12" i="3" s="1"/>
  <c r="R23" i="3"/>
  <c r="V23" i="3" s="1" a="1"/>
  <c r="V23" i="3" s="1"/>
  <c r="R6" i="3"/>
  <c r="V6" i="3" s="1" a="1"/>
  <c r="V6" i="3" s="1"/>
  <c r="R15" i="3"/>
  <c r="R7" i="3"/>
  <c r="V7" i="3" s="1" a="1"/>
  <c r="V7" i="3" s="1"/>
  <c r="R3" i="3"/>
  <c r="V3" i="3" s="1" a="1"/>
  <c r="V3" i="3" s="1"/>
  <c r="R25" i="3"/>
  <c r="R21" i="3"/>
  <c r="V21" i="3" s="1" a="1"/>
  <c r="V21" i="3" s="1"/>
  <c r="R17" i="3"/>
  <c r="V17" i="3" s="1" a="1"/>
  <c r="V17" i="3" s="1"/>
  <c r="R13" i="3"/>
  <c r="V13" i="3" s="1" a="1"/>
  <c r="V13" i="3" s="1"/>
  <c r="R11" i="3"/>
  <c r="R24" i="3"/>
  <c r="R22" i="3"/>
  <c r="R20" i="3"/>
  <c r="R18" i="3"/>
  <c r="V18" i="3" s="1" a="1"/>
  <c r="V18" i="3" s="1"/>
  <c r="R16" i="3"/>
  <c r="V16" i="3" s="1" a="1"/>
  <c r="V16" i="3" s="1"/>
  <c r="R5" i="3"/>
  <c r="R14" i="3"/>
  <c r="R4" i="3"/>
  <c r="R8" i="3"/>
  <c r="U6" i="3" a="1"/>
  <c r="U13" i="3" a="1"/>
  <c r="U27" i="3" l="1" a="1"/>
  <c r="U27" i="3" s="1"/>
  <c r="U17" i="3" a="1"/>
  <c r="U17" i="3" s="1"/>
  <c r="U8" i="3" a="1"/>
  <c r="U8" i="3" s="1"/>
  <c r="V8" i="3" a="1"/>
  <c r="V8" i="3" s="1"/>
  <c r="U11" i="3" a="1"/>
  <c r="U11" i="3" s="1"/>
  <c r="V11" i="3" a="1"/>
  <c r="V11" i="3" s="1"/>
  <c r="U25" i="3" a="1"/>
  <c r="U25" i="3" s="1"/>
  <c r="V25" i="3" a="1"/>
  <c r="V25" i="3" s="1"/>
  <c r="U15" i="3" a="1"/>
  <c r="U15" i="3" s="1"/>
  <c r="V15" i="3" a="1"/>
  <c r="V15" i="3" s="1"/>
  <c r="U14" i="3" a="1"/>
  <c r="U14" i="3" s="1"/>
  <c r="V14" i="3" a="1"/>
  <c r="V14" i="3" s="1"/>
  <c r="U20" i="3" a="1"/>
  <c r="U20" i="3" s="1"/>
  <c r="V20" i="3" a="1"/>
  <c r="V20" i="3" s="1"/>
  <c r="U2" i="3"/>
  <c r="V2" i="3"/>
  <c r="U19" i="3" a="1"/>
  <c r="U19" i="3" s="1"/>
  <c r="V19" i="3" a="1"/>
  <c r="V19" i="3" s="1"/>
  <c r="U5" i="3" a="1"/>
  <c r="U5" i="3" s="1"/>
  <c r="V5" i="3" a="1"/>
  <c r="V5" i="3" s="1"/>
  <c r="U22" i="3" a="1"/>
  <c r="U22" i="3" s="1"/>
  <c r="V22" i="3" a="1"/>
  <c r="V22" i="3" s="1"/>
  <c r="U24" i="3" a="1"/>
  <c r="U24" i="3" s="1"/>
  <c r="V24" i="3" a="1"/>
  <c r="V24" i="3" s="1"/>
  <c r="U4" i="3" a="1"/>
  <c r="U4" i="3" s="1"/>
  <c r="V4" i="3" a="1"/>
  <c r="V4" i="3" s="1"/>
  <c r="U12" i="3" a="1"/>
  <c r="U3" i="3" a="1"/>
  <c r="U3" i="3" s="1"/>
  <c r="U18" i="3" a="1"/>
  <c r="U18" i="3" s="1"/>
  <c r="U7" i="3" a="1"/>
  <c r="U7" i="3" s="1"/>
  <c r="U16" i="3" a="1"/>
  <c r="U16" i="3" s="1"/>
  <c r="U21" i="3" a="1"/>
  <c r="U21" i="3" s="1"/>
  <c r="U23" i="3" a="1"/>
  <c r="U23" i="3" s="1"/>
  <c r="U26" i="3" a="1"/>
  <c r="U26" i="3" s="1"/>
  <c r="U12" i="3"/>
  <c r="U6" i="3"/>
  <c r="U1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<sst xmlns="http://schemas.openxmlformats.org/spreadsheetml/2006/main" count="214" uniqueCount="49">
  <si>
    <t>SECTOR</t>
  </si>
  <si>
    <t>EMPRESAS</t>
  </si>
  <si>
    <t>Activo Corriente</t>
  </si>
  <si>
    <t>Capital de trabajo</t>
  </si>
  <si>
    <t>Años</t>
  </si>
  <si>
    <t>X1</t>
  </si>
  <si>
    <t>X2</t>
  </si>
  <si>
    <t>X3</t>
  </si>
  <si>
    <t>X4</t>
  </si>
  <si>
    <t>X5</t>
  </si>
  <si>
    <t>Clasificación</t>
  </si>
  <si>
    <t>Patrimonio total</t>
  </si>
  <si>
    <t>Activos Totales</t>
  </si>
  <si>
    <t>Pasivo Corriente</t>
  </si>
  <si>
    <t>Pasivo total</t>
  </si>
  <si>
    <t>U.A.I.I.</t>
  </si>
  <si>
    <t>Ventas</t>
  </si>
  <si>
    <t>Utilidades retenidas</t>
  </si>
  <si>
    <t>Solvente</t>
  </si>
  <si>
    <t>Medio</t>
  </si>
  <si>
    <t>Insolvente</t>
  </si>
  <si>
    <t>En quiebra</t>
  </si>
  <si>
    <t>Z-Score entre 1,23 y 2,9</t>
  </si>
  <si>
    <t>Z-Score &gt; 0</t>
  </si>
  <si>
    <t>Z-Score &gt; 2,9</t>
  </si>
  <si>
    <t>Z-Score &lt; 0</t>
  </si>
  <si>
    <t>Zona Segura</t>
  </si>
  <si>
    <t>Zona Gris</t>
  </si>
  <si>
    <t>Zona de Peligro</t>
  </si>
  <si>
    <t>Zona</t>
  </si>
  <si>
    <t>AVICOLA</t>
  </si>
  <si>
    <t>insolvente</t>
  </si>
  <si>
    <t>medio</t>
  </si>
  <si>
    <t>solvente</t>
  </si>
  <si>
    <t>Zona Peligro</t>
  </si>
  <si>
    <t>Z</t>
  </si>
  <si>
    <t>Incubadora Santander S.A.</t>
  </si>
  <si>
    <t>Distribuidora Avicola S.A.S.</t>
  </si>
  <si>
    <t>Avicola El Madroño S.A.</t>
  </si>
  <si>
    <t>Campollo S.A.S.</t>
  </si>
  <si>
    <t>Acebedo Silva S.A.</t>
  </si>
  <si>
    <t>Avimol S.A.S.</t>
  </si>
  <si>
    <t>Productora Avicola de los Andes Proandes Limitada</t>
  </si>
  <si>
    <t>Colombiana de Aves S.A. Colaves</t>
  </si>
  <si>
    <t>Avicola Sinain Sas</t>
  </si>
  <si>
    <t>Pollo Plus C.I. S.A.S</t>
  </si>
  <si>
    <t>Productores Avicolas De Colombia S.A.S. - Proavicol S.A.S</t>
  </si>
  <si>
    <t>Distribuidora La Granja Limitada</t>
  </si>
  <si>
    <t>Garcia Gomez Agroinversiones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</si>
</sst>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00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6" fontId="2" fillId="0" borderId="1" xfId="0" applyNumberFormat="1" applyFont="1" applyBorder="1" applyAlignment="1">
      <alignment horizontal="left"/>
    </xf>
    <xf numFmtId="0" fontId="2" fillId="5" borderId="0" xfId="0" applyFont="1" applyFill="1" applyAlignment="1">
      <alignment horizontal="left"/>
    </xf>
    <xf numFmtId="0" fontId="3" fillId="0" borderId="1" xfId="0" applyFont="1" applyBorder="1" applyAlignment="1">
      <alignment horizontal="left" vertical="center"/>
    </xf>
    <xf numFmtId="166" fontId="2" fillId="0" borderId="10" xfId="0" applyNumberFormat="1" applyFont="1" applyBorder="1" applyAlignment="1">
      <alignment horizontal="left"/>
    </xf>
    <xf numFmtId="166" fontId="2" fillId="0" borderId="5" xfId="0" applyNumberFormat="1" applyFont="1" applyBorder="1" applyAlignment="1">
      <alignment horizontal="left"/>
    </xf>
    <xf numFmtId="166" fontId="2" fillId="0" borderId="9" xfId="0" applyNumberFormat="1" applyFont="1" applyBorder="1" applyAlignment="1">
      <alignment horizontal="left"/>
    </xf>
    <xf numFmtId="0" fontId="5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164" fontId="2" fillId="7" borderId="8" xfId="1" applyNumberFormat="1" applyFont="1" applyFill="1" applyBorder="1" applyAlignment="1">
      <alignment horizontal="left" vertical="center"/>
    </xf>
    <xf numFmtId="164" fontId="2" fillId="7" borderId="1" xfId="1" applyNumberFormat="1" applyFont="1" applyFill="1" applyBorder="1" applyAlignment="1">
      <alignment horizontal="left"/>
    </xf>
    <xf numFmtId="164" fontId="2" fillId="7" borderId="1" xfId="1" applyNumberFormat="1" applyFont="1" applyFill="1" applyBorder="1" applyAlignment="1">
      <alignment horizontal="left" vertical="center"/>
    </xf>
    <xf numFmtId="164" fontId="2" fillId="7" borderId="7" xfId="1" applyNumberFormat="1" applyFont="1" applyFill="1" applyBorder="1" applyAlignment="1">
      <alignment horizontal="left"/>
    </xf>
    <xf numFmtId="164" fontId="2" fillId="7" borderId="6" xfId="1" applyNumberFormat="1" applyFont="1" applyFill="1" applyBorder="1" applyAlignment="1">
      <alignment horizontal="left" wrapText="1"/>
    </xf>
    <xf numFmtId="164" fontId="2" fillId="7" borderId="5" xfId="1" applyNumberFormat="1" applyFont="1" applyFill="1" applyBorder="1" applyAlignment="1">
      <alignment horizontal="left"/>
    </xf>
    <xf numFmtId="165" fontId="2" fillId="7" borderId="1" xfId="0" applyNumberFormat="1" applyFont="1" applyFill="1" applyBorder="1" applyAlignment="1">
      <alignment horizontal="left"/>
    </xf>
    <xf numFmtId="166" fontId="2" fillId="7" borderId="1" xfId="0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7" borderId="0" xfId="0" applyFill="1"/>
    <xf numFmtId="0" fontId="2" fillId="7" borderId="4" xfId="0" applyFont="1" applyFill="1" applyBorder="1" applyAlignment="1">
      <alignment horizontal="center" vertical="center"/>
    </xf>
    <xf numFmtId="164" fontId="2" fillId="7" borderId="6" xfId="1" applyNumberFormat="1" applyFont="1" applyFill="1" applyBorder="1" applyAlignment="1">
      <alignment horizontal="left" vertical="center"/>
    </xf>
    <xf numFmtId="164" fontId="2" fillId="7" borderId="5" xfId="1" applyNumberFormat="1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164" fontId="2" fillId="7" borderId="7" xfId="1" applyNumberFormat="1" applyFont="1" applyFill="1" applyBorder="1" applyAlignment="1">
      <alignment horizontal="left" vertical="center"/>
    </xf>
    <xf numFmtId="165" fontId="2" fillId="7" borderId="3" xfId="0" applyNumberFormat="1" applyFont="1" applyFill="1" applyBorder="1" applyAlignment="1">
      <alignment horizontal="left"/>
    </xf>
    <xf numFmtId="166" fontId="2" fillId="7" borderId="10" xfId="0" applyNumberFormat="1" applyFont="1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2" fillId="7" borderId="11" xfId="0" applyFont="1" applyFill="1" applyBorder="1" applyAlignment="1">
      <alignment horizontal="left" vertical="center"/>
    </xf>
    <xf numFmtId="165" fontId="2" fillId="7" borderId="4" xfId="0" applyNumberFormat="1" applyFont="1" applyFill="1" applyBorder="1" applyAlignment="1">
      <alignment horizontal="left"/>
    </xf>
    <xf numFmtId="166" fontId="2" fillId="7" borderId="11" xfId="0" applyNumberFormat="1" applyFont="1" applyFill="1" applyBorder="1" applyAlignment="1">
      <alignment horizontal="left"/>
    </xf>
    <xf numFmtId="0" fontId="2" fillId="7" borderId="11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  <xf numFmtId="166" fontId="2" fillId="7" borderId="5" xfId="0" applyNumberFormat="1" applyFont="1" applyFill="1" applyBorder="1" applyAlignment="1">
      <alignment horizontal="left"/>
    </xf>
    <xf numFmtId="0" fontId="2" fillId="7" borderId="5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/>
    </xf>
    <xf numFmtId="165" fontId="2" fillId="7" borderId="2" xfId="0" applyNumberFormat="1" applyFont="1" applyFill="1" applyBorder="1" applyAlignment="1">
      <alignment horizontal="left"/>
    </xf>
    <xf numFmtId="166" fontId="2" fillId="7" borderId="9" xfId="0" applyNumberFormat="1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164" fontId="2" fillId="7" borderId="0" xfId="1" applyNumberFormat="1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Clasificación de Empresas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'2019'!$G$1:$J$1</c:f>
              <c:strCache>
                <c:ptCount val="4"/>
                <c:pt idx="0">
                  <c:v>Zona Segura</c:v>
                </c:pt>
                <c:pt idx="1">
                  <c:v>Zona Gris</c:v>
                </c:pt>
                <c:pt idx="2">
                  <c:v>Zona Peligro</c:v>
                </c:pt>
                <c:pt idx="3">
                  <c:v>En quiebra</c:v>
                </c:pt>
              </c:strCache>
            </c:strRef>
          </c:cat>
          <c:val>
            <c:numRef>
              <c:f>'2019'!$G$2:$J$2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A-438F-BC0F-F09266C20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1470256"/>
        <c:axId val="572367888"/>
        <c:axId val="0"/>
      </c:bar3DChart>
      <c:catAx>
        <c:axId val="9714702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Clasificación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2367888"/>
        <c:crosses val="autoZero"/>
        <c:auto val="1"/>
        <c:lblAlgn val="ctr"/>
        <c:lblOffset val="100"/>
        <c:noMultiLvlLbl val="0"/>
      </c:catAx>
      <c:valAx>
        <c:axId val="572367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Número de Empresas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147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Clasificación de Empresas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'2020'!$F$1:$I$1</c:f>
              <c:strCache>
                <c:ptCount val="4"/>
                <c:pt idx="0">
                  <c:v>Zona Segura</c:v>
                </c:pt>
                <c:pt idx="1">
                  <c:v>Zona Gris</c:v>
                </c:pt>
                <c:pt idx="2">
                  <c:v>Zona Peligro</c:v>
                </c:pt>
                <c:pt idx="3">
                  <c:v>En quiebra</c:v>
                </c:pt>
              </c:strCache>
            </c:strRef>
          </c:cat>
          <c:val>
            <c:numRef>
              <c:f>'2020'!$F$2:$I$2</c:f>
              <c:numCache>
                <c:formatCode>General</c:formatCode>
                <c:ptCount val="4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5-41CF-8566-A8B5323ED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7092736"/>
        <c:axId val="977093152"/>
        <c:axId val="0"/>
      </c:bar3DChart>
      <c:catAx>
        <c:axId val="9770927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Clasificación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093152"/>
        <c:crosses val="autoZero"/>
        <c:auto val="1"/>
        <c:lblAlgn val="ctr"/>
        <c:lblOffset val="100"/>
        <c:noMultiLvlLbl val="0"/>
      </c:catAx>
      <c:valAx>
        <c:axId val="977093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Número de Empresas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709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7</xdr:row>
      <xdr:rowOff>133350</xdr:rowOff>
    </xdr:from>
    <xdr:to>
      <xdr:col>10</xdr:col>
      <xdr:colOff>676275</xdr:colOff>
      <xdr:row>21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8DDAFB-D49D-7750-B0B8-668E8F12D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634365</xdr:colOff>
      <xdr:row>8</xdr:row>
      <xdr:rowOff>180975</xdr:rowOff>
    </xdr:from>
    <xdr:to>
      <xdr:col>10</xdr:col>
      <xdr:colOff>535305</xdr:colOff>
      <xdr:row>23</xdr:row>
      <xdr:rowOff>41910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CB65BC-765D-797C-6216-24A7AECB7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4f358598fedf292/Documentos%20OneDrive/Proyectos%20de%20Grado/R&#233;gimen%20Insolvencia/Avicola/1.%20INF%20FRA%20AVICULTURA%20ST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DE CAPTACIÓN COP"/>
      <sheetName val="EMBI"/>
      <sheetName val="Financial Statements (1)"/>
      <sheetName val="Financial Statements (2)"/>
      <sheetName val="Financial Statements (3)"/>
      <sheetName val="Financial Statements (4)"/>
      <sheetName val="Financial Statements (5)"/>
      <sheetName val="Financial Statements (6)"/>
      <sheetName val="sin datos 2 "/>
      <sheetName val="Financial Statements (8)"/>
      <sheetName val="Financial Statements (9)"/>
      <sheetName val="Sin datos"/>
      <sheetName val="Financial Statements (11)"/>
      <sheetName val="sin datos 3"/>
      <sheetName val="sin datos 4"/>
      <sheetName val="Financial Statements (14)"/>
      <sheetName val="Financial Statements (15)"/>
      <sheetName val="Financial Statements (16)"/>
      <sheetName val="sin datos 5"/>
      <sheetName val="Sin datos 6"/>
      <sheetName val="sin datios 7"/>
      <sheetName val="sin datos 8"/>
      <sheetName val="sin datos 9"/>
      <sheetName val="sin datos 10"/>
      <sheetName val="sin datos 11"/>
      <sheetName val="Sin datos 12"/>
      <sheetName val="sin datos 13"/>
      <sheetName val="Financial Statements (26)"/>
    </sheetNames>
    <sheetDataSet>
      <sheetData sheetId="0" refreshError="1"/>
      <sheetData sheetId="1" refreshError="1"/>
      <sheetData sheetId="2" refreshError="1">
        <row r="17">
          <cell r="C17">
            <v>460892.39</v>
          </cell>
          <cell r="D17">
            <v>467967.38</v>
          </cell>
        </row>
        <row r="27">
          <cell r="C27">
            <v>-36011.42</v>
          </cell>
          <cell r="D27">
            <v>9539.1200000000008</v>
          </cell>
        </row>
        <row r="30">
          <cell r="C30">
            <v>-24919.54</v>
          </cell>
          <cell r="D30">
            <v>6162.98</v>
          </cell>
        </row>
        <row r="35">
          <cell r="C35">
            <v>634156.76</v>
          </cell>
          <cell r="D35">
            <v>601808.14</v>
          </cell>
        </row>
        <row r="49">
          <cell r="C49">
            <v>153246.54999999999</v>
          </cell>
          <cell r="D49">
            <v>140566.37</v>
          </cell>
        </row>
        <row r="60">
          <cell r="C60">
            <v>162290.6</v>
          </cell>
          <cell r="D60">
            <v>189967.59</v>
          </cell>
        </row>
        <row r="67">
          <cell r="C67">
            <v>471866.16</v>
          </cell>
          <cell r="D67">
            <v>411840.56</v>
          </cell>
        </row>
        <row r="73">
          <cell r="C73">
            <v>331928.39</v>
          </cell>
          <cell r="D73">
            <v>262653.38</v>
          </cell>
        </row>
      </sheetData>
      <sheetData sheetId="3" refreshError="1">
        <row r="17">
          <cell r="C17">
            <v>372679.1</v>
          </cell>
          <cell r="D17">
            <v>340566.53</v>
          </cell>
        </row>
        <row r="31">
          <cell r="C31">
            <v>-15135.88</v>
          </cell>
          <cell r="D31">
            <v>-441.92</v>
          </cell>
        </row>
        <row r="34">
          <cell r="C34">
            <v>-9301.32</v>
          </cell>
          <cell r="D34">
            <v>-1385.5</v>
          </cell>
        </row>
        <row r="39">
          <cell r="C39">
            <v>232556.19</v>
          </cell>
          <cell r="D39">
            <v>217426.91</v>
          </cell>
        </row>
        <row r="51">
          <cell r="C51">
            <v>95722.72</v>
          </cell>
          <cell r="D51">
            <v>83375.8</v>
          </cell>
        </row>
        <row r="61">
          <cell r="C61">
            <v>25837.48</v>
          </cell>
          <cell r="D61">
            <v>36048.31</v>
          </cell>
        </row>
        <row r="67">
          <cell r="C67">
            <v>206718.71</v>
          </cell>
          <cell r="D67">
            <v>181378.6</v>
          </cell>
        </row>
        <row r="73">
          <cell r="C73">
            <v>136898.87</v>
          </cell>
          <cell r="D73">
            <v>89242.75</v>
          </cell>
        </row>
      </sheetData>
      <sheetData sheetId="4" refreshError="1">
        <row r="17">
          <cell r="C17">
            <v>333216.38</v>
          </cell>
          <cell r="D17">
            <v>309853.87</v>
          </cell>
        </row>
        <row r="30">
          <cell r="C30">
            <v>-1496.91</v>
          </cell>
          <cell r="D30">
            <v>2083.08</v>
          </cell>
        </row>
        <row r="33">
          <cell r="C33">
            <v>-1505.97</v>
          </cell>
          <cell r="D33">
            <v>158.37</v>
          </cell>
        </row>
        <row r="38">
          <cell r="C38">
            <v>192839.6</v>
          </cell>
          <cell r="D38">
            <v>184089.78</v>
          </cell>
        </row>
        <row r="48">
          <cell r="C48">
            <v>70960.77</v>
          </cell>
          <cell r="D48">
            <v>62655.23</v>
          </cell>
        </row>
        <row r="57">
          <cell r="C57">
            <v>64496.56</v>
          </cell>
          <cell r="D57">
            <v>66002.53</v>
          </cell>
        </row>
        <row r="64">
          <cell r="C64">
            <v>128343.03999999999</v>
          </cell>
          <cell r="D64">
            <v>118087.25</v>
          </cell>
        </row>
        <row r="70">
          <cell r="C70">
            <v>58680.07</v>
          </cell>
          <cell r="D70">
            <v>51170.76</v>
          </cell>
        </row>
      </sheetData>
      <sheetData sheetId="5" refreshError="1">
        <row r="17">
          <cell r="C17">
            <v>227575.53</v>
          </cell>
          <cell r="D17">
            <v>508599.01</v>
          </cell>
        </row>
        <row r="30">
          <cell r="C30">
            <v>-32523.27</v>
          </cell>
          <cell r="D30">
            <v>21116.26</v>
          </cell>
        </row>
        <row r="34">
          <cell r="C34">
            <v>-23221.17</v>
          </cell>
          <cell r="D34">
            <v>13252.7</v>
          </cell>
        </row>
        <row r="39">
          <cell r="C39">
            <v>41110.019999999997</v>
          </cell>
          <cell r="D39">
            <v>322637.40000000002</v>
          </cell>
        </row>
        <row r="51">
          <cell r="C51">
            <v>23584.21</v>
          </cell>
          <cell r="D51">
            <v>151891.75</v>
          </cell>
        </row>
        <row r="62">
          <cell r="C62">
            <v>26355.8</v>
          </cell>
          <cell r="D62">
            <v>132243.1</v>
          </cell>
        </row>
        <row r="69">
          <cell r="C69">
            <v>14754.22</v>
          </cell>
          <cell r="D69">
            <v>190394.3</v>
          </cell>
        </row>
        <row r="74">
          <cell r="C74">
            <v>2483.59</v>
          </cell>
          <cell r="D74">
            <v>99011.16</v>
          </cell>
        </row>
      </sheetData>
      <sheetData sheetId="6" refreshError="1">
        <row r="17">
          <cell r="C17">
            <v>148200.34</v>
          </cell>
          <cell r="D17">
            <v>141072.84</v>
          </cell>
        </row>
        <row r="27">
          <cell r="C27">
            <v>3911.57</v>
          </cell>
          <cell r="D27">
            <v>10735.52</v>
          </cell>
        </row>
        <row r="30">
          <cell r="C30">
            <v>2000.47</v>
          </cell>
          <cell r="D30">
            <v>6885.74</v>
          </cell>
        </row>
        <row r="35">
          <cell r="C35">
            <v>71370.14</v>
          </cell>
          <cell r="D35">
            <v>68718.69</v>
          </cell>
        </row>
        <row r="45">
          <cell r="C45">
            <v>13144.26</v>
          </cell>
          <cell r="D45">
            <v>10727.67</v>
          </cell>
        </row>
        <row r="55">
          <cell r="C55">
            <v>38056.35</v>
          </cell>
          <cell r="D55">
            <v>36557.86</v>
          </cell>
        </row>
        <row r="60">
          <cell r="C60">
            <v>33313.79</v>
          </cell>
          <cell r="D60">
            <v>32160.83</v>
          </cell>
        </row>
        <row r="66">
          <cell r="C66">
            <v>24543.200000000001</v>
          </cell>
          <cell r="D66">
            <v>22565.64</v>
          </cell>
        </row>
      </sheetData>
      <sheetData sheetId="7" refreshError="1">
        <row r="17">
          <cell r="C17">
            <v>130823.99</v>
          </cell>
          <cell r="D17">
            <v>68610.12</v>
          </cell>
        </row>
        <row r="29">
          <cell r="C29">
            <v>3551.05</v>
          </cell>
          <cell r="D29">
            <v>4939.78</v>
          </cell>
        </row>
        <row r="32">
          <cell r="C32">
            <v>2387.65</v>
          </cell>
          <cell r="D32">
            <v>3480.04</v>
          </cell>
        </row>
        <row r="37">
          <cell r="C37">
            <v>127525.9</v>
          </cell>
          <cell r="D37">
            <v>124844.38</v>
          </cell>
        </row>
        <row r="48">
          <cell r="C48">
            <v>42722.73</v>
          </cell>
          <cell r="D48">
            <v>41125.64</v>
          </cell>
        </row>
        <row r="55">
          <cell r="C55">
            <v>56367.81</v>
          </cell>
          <cell r="D55">
            <v>53849.14</v>
          </cell>
        </row>
        <row r="61">
          <cell r="C61">
            <v>71158.09</v>
          </cell>
          <cell r="D61">
            <v>70995.240000000005</v>
          </cell>
        </row>
        <row r="66">
          <cell r="C66">
            <v>19185.04</v>
          </cell>
          <cell r="D66">
            <v>20665.21</v>
          </cell>
        </row>
      </sheetData>
      <sheetData sheetId="8" refreshError="1"/>
      <sheetData sheetId="9" refreshError="1">
        <row r="17">
          <cell r="C17">
            <v>29095.35</v>
          </cell>
          <cell r="D17">
            <v>30879.77</v>
          </cell>
        </row>
        <row r="30">
          <cell r="C30">
            <v>-627.23</v>
          </cell>
          <cell r="D30">
            <v>1788.8</v>
          </cell>
        </row>
        <row r="33">
          <cell r="C33">
            <v>-636.61</v>
          </cell>
          <cell r="D33">
            <v>1257.1600000000001</v>
          </cell>
        </row>
        <row r="38">
          <cell r="C38">
            <v>25514.400000000001</v>
          </cell>
          <cell r="D38">
            <v>26068.1</v>
          </cell>
        </row>
        <row r="50">
          <cell r="C50">
            <v>7920.73</v>
          </cell>
          <cell r="D50">
            <v>8391.98</v>
          </cell>
        </row>
        <row r="60">
          <cell r="C60">
            <v>18742.96</v>
          </cell>
          <cell r="D60">
            <v>19379.57</v>
          </cell>
        </row>
        <row r="65">
          <cell r="C65">
            <v>6771.44</v>
          </cell>
          <cell r="D65">
            <v>6688.53</v>
          </cell>
        </row>
        <row r="68">
          <cell r="C68">
            <v>5777.73</v>
          </cell>
          <cell r="D68">
            <v>5694.82</v>
          </cell>
        </row>
      </sheetData>
      <sheetData sheetId="10" refreshError="1">
        <row r="17">
          <cell r="C17">
            <v>18760.13</v>
          </cell>
          <cell r="D17">
            <v>18528</v>
          </cell>
        </row>
        <row r="28">
          <cell r="C28">
            <v>424.07</v>
          </cell>
          <cell r="D28">
            <v>505.4</v>
          </cell>
        </row>
        <row r="31">
          <cell r="C31">
            <v>420.5</v>
          </cell>
          <cell r="D31">
            <v>497.2</v>
          </cell>
        </row>
        <row r="36">
          <cell r="C36">
            <v>14171.98</v>
          </cell>
          <cell r="D36">
            <v>13912.9</v>
          </cell>
        </row>
        <row r="45">
          <cell r="C45">
            <v>5885.61</v>
          </cell>
          <cell r="D45">
            <v>5523.84</v>
          </cell>
        </row>
        <row r="55">
          <cell r="C55">
            <v>8557.2000000000007</v>
          </cell>
          <cell r="D55">
            <v>8316.2800000000007</v>
          </cell>
        </row>
        <row r="62">
          <cell r="C62">
            <v>5614.78</v>
          </cell>
          <cell r="D62">
            <v>5596.62</v>
          </cell>
        </row>
        <row r="66">
          <cell r="C66">
            <v>4698.7700000000004</v>
          </cell>
          <cell r="D66">
            <v>4110.78</v>
          </cell>
        </row>
      </sheetData>
      <sheetData sheetId="11" refreshError="1"/>
      <sheetData sheetId="12" refreshError="1">
        <row r="17">
          <cell r="C17">
            <v>16704.04</v>
          </cell>
          <cell r="D17">
            <v>18313.23</v>
          </cell>
        </row>
        <row r="30">
          <cell r="C30">
            <v>328.23</v>
          </cell>
          <cell r="D30">
            <v>1008.07</v>
          </cell>
        </row>
        <row r="33">
          <cell r="C33">
            <v>205.25</v>
          </cell>
          <cell r="D33">
            <v>657.42</v>
          </cell>
        </row>
        <row r="38">
          <cell r="C38">
            <v>21946.11</v>
          </cell>
          <cell r="D38">
            <v>20821.18</v>
          </cell>
        </row>
        <row r="44">
          <cell r="C44">
            <v>3286.75</v>
          </cell>
          <cell r="D44">
            <v>5760.49</v>
          </cell>
        </row>
        <row r="54">
          <cell r="C54">
            <v>14512.93</v>
          </cell>
          <cell r="D54">
            <v>15052.31</v>
          </cell>
        </row>
        <row r="60">
          <cell r="C60">
            <v>7433.18</v>
          </cell>
          <cell r="D60">
            <v>5768.87</v>
          </cell>
        </row>
        <row r="65">
          <cell r="C65">
            <v>6987.05</v>
          </cell>
          <cell r="D65">
            <v>5734.25</v>
          </cell>
        </row>
      </sheetData>
      <sheetData sheetId="13" refreshError="1"/>
      <sheetData sheetId="14" refreshError="1"/>
      <sheetData sheetId="15" refreshError="1">
        <row r="17">
          <cell r="B17">
            <v>10083.18</v>
          </cell>
          <cell r="C17">
            <v>9337.68</v>
          </cell>
        </row>
        <row r="26">
          <cell r="B26">
            <v>281.43</v>
          </cell>
          <cell r="C26">
            <v>110.09</v>
          </cell>
        </row>
        <row r="29">
          <cell r="B29">
            <v>70.16</v>
          </cell>
          <cell r="C29">
            <v>66.239999999999995</v>
          </cell>
        </row>
        <row r="34">
          <cell r="B34">
            <v>1712.67</v>
          </cell>
          <cell r="C34">
            <v>1388.47</v>
          </cell>
        </row>
        <row r="39">
          <cell r="B39">
            <v>1216.92</v>
          </cell>
          <cell r="C39">
            <v>922.73</v>
          </cell>
        </row>
        <row r="45">
          <cell r="B45">
            <v>320.61</v>
          </cell>
          <cell r="C45">
            <v>250.45</v>
          </cell>
        </row>
        <row r="49">
          <cell r="B49">
            <v>1392.06</v>
          </cell>
          <cell r="C49">
            <v>1138.03</v>
          </cell>
        </row>
        <row r="52">
          <cell r="B52">
            <v>1308.8699999999999</v>
          </cell>
          <cell r="C52">
            <v>1138.03</v>
          </cell>
        </row>
      </sheetData>
      <sheetData sheetId="16" refreshError="1">
        <row r="17">
          <cell r="B17">
            <v>4397.1099999999997</v>
          </cell>
          <cell r="C17">
            <v>4595.1400000000003</v>
          </cell>
        </row>
        <row r="26">
          <cell r="B26">
            <v>51.24</v>
          </cell>
          <cell r="C26">
            <v>65.599999999999994</v>
          </cell>
        </row>
        <row r="29">
          <cell r="B29">
            <v>2.12</v>
          </cell>
          <cell r="C29">
            <v>21.77</v>
          </cell>
        </row>
        <row r="34">
          <cell r="B34">
            <v>1356.39</v>
          </cell>
          <cell r="C34">
            <v>1288.3</v>
          </cell>
        </row>
        <row r="37">
          <cell r="B37">
            <v>1257.54</v>
          </cell>
          <cell r="C37">
            <v>1191.94</v>
          </cell>
        </row>
        <row r="44">
          <cell r="B44">
            <v>403.78</v>
          </cell>
          <cell r="C44">
            <v>401.67</v>
          </cell>
        </row>
        <row r="48">
          <cell r="B48">
            <v>952.6</v>
          </cell>
          <cell r="C48">
            <v>886.63</v>
          </cell>
        </row>
        <row r="49">
          <cell r="B49">
            <v>952.6</v>
          </cell>
          <cell r="C49">
            <v>886.63</v>
          </cell>
        </row>
      </sheetData>
      <sheetData sheetId="17" refreshError="1">
        <row r="17">
          <cell r="B17">
            <v>4081.74</v>
          </cell>
          <cell r="C17">
            <v>4731.1499999999996</v>
          </cell>
        </row>
        <row r="28">
          <cell r="B28">
            <v>40.659999999999997</v>
          </cell>
          <cell r="C28">
            <v>6.01</v>
          </cell>
        </row>
        <row r="31">
          <cell r="B31">
            <v>13.22</v>
          </cell>
          <cell r="C31">
            <v>-21.47</v>
          </cell>
        </row>
        <row r="36">
          <cell r="B36">
            <v>1161.0999999999999</v>
          </cell>
          <cell r="C36">
            <v>1302.1099999999999</v>
          </cell>
        </row>
        <row r="41">
          <cell r="B41">
            <v>680.89</v>
          </cell>
          <cell r="C41">
            <v>799.16</v>
          </cell>
        </row>
        <row r="48">
          <cell r="B48">
            <v>551.55999999999995</v>
          </cell>
          <cell r="C48">
            <v>538.34</v>
          </cell>
        </row>
        <row r="53">
          <cell r="B53">
            <v>609.54</v>
          </cell>
          <cell r="C53">
            <v>763.77</v>
          </cell>
        </row>
        <row r="56">
          <cell r="B56">
            <v>330.75</v>
          </cell>
          <cell r="C56">
            <v>523.77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7">
          <cell r="C17">
            <v>66343.94</v>
          </cell>
          <cell r="D17">
            <v>60431.46</v>
          </cell>
        </row>
        <row r="30">
          <cell r="C30">
            <v>7966.88</v>
          </cell>
          <cell r="D30">
            <v>2378.7199999999998</v>
          </cell>
        </row>
        <row r="33">
          <cell r="C33">
            <v>6120.2</v>
          </cell>
          <cell r="D33">
            <v>1730.35</v>
          </cell>
        </row>
        <row r="38">
          <cell r="C38">
            <v>102082.05</v>
          </cell>
          <cell r="D38">
            <v>74271.14</v>
          </cell>
        </row>
        <row r="49">
          <cell r="C49">
            <v>32669.51</v>
          </cell>
          <cell r="D49">
            <v>14488.63</v>
          </cell>
        </row>
        <row r="58">
          <cell r="C58">
            <v>26534.2</v>
          </cell>
          <cell r="D58">
            <v>24793.08</v>
          </cell>
        </row>
        <row r="63">
          <cell r="C63">
            <v>75547.850000000006</v>
          </cell>
          <cell r="D63">
            <v>49478.07</v>
          </cell>
        </row>
        <row r="68">
          <cell r="C68">
            <v>33193.21</v>
          </cell>
          <cell r="D68">
            <v>29664.78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1"/>
  <sheetViews>
    <sheetView zoomScaleNormal="100" workbookViewId="0">
      <pane xSplit="1" topLeftCell="B1" activePane="topRight" state="frozen"/>
      <selection pane="topRight" sqref="A1:XFD1048576"/>
    </sheetView>
  </sheetViews>
  <sheetFormatPr baseColWidth="10" defaultColWidth="11.44140625" defaultRowHeight="15.6" x14ac:dyDescent="0.3"/>
  <cols>
    <col min="1" max="1" width="9.33203125" style="63" bestFit="1" customWidth="1"/>
    <col min="2" max="2" width="54.6640625" style="33" bestFit="1" customWidth="1"/>
    <col min="3" max="3" width="5.88671875" style="33" bestFit="1" customWidth="1"/>
    <col min="4" max="5" width="18.33203125" style="33" customWidth="1"/>
    <col min="6" max="6" width="18.6640625" style="33" customWidth="1"/>
    <col min="7" max="7" width="18.33203125" style="33" customWidth="1"/>
    <col min="8" max="8" width="17.44140625" style="33" customWidth="1"/>
    <col min="9" max="9" width="18.5546875" style="33" customWidth="1"/>
    <col min="10" max="11" width="17.44140625" style="33" customWidth="1"/>
    <col min="12" max="12" width="21.88671875" style="33" customWidth="1"/>
    <col min="13" max="13" width="9.109375" style="33" customWidth="1"/>
    <col min="14" max="15" width="8.44140625" style="33" customWidth="1"/>
    <col min="16" max="16" width="8" style="33" customWidth="1"/>
    <col min="17" max="17" width="9.5546875" style="33" customWidth="1"/>
    <col min="18" max="18" width="6.109375" style="33" bestFit="1" customWidth="1"/>
    <col min="19" max="19" width="12.88671875" style="33" bestFit="1" customWidth="1"/>
    <col min="20" max="20" width="12.5546875" style="33" bestFit="1" customWidth="1"/>
    <col min="21" max="21" width="12.88671875" style="33" hidden="1" customWidth="1"/>
    <col min="22" max="22" width="15.44140625" style="33" hidden="1" customWidth="1"/>
    <col min="23" max="23" width="3.88671875" style="33" customWidth="1"/>
    <col min="24" max="24" width="21.5546875" style="33" bestFit="1" customWidth="1"/>
    <col min="25" max="25" width="5.6640625" style="33" customWidth="1"/>
    <col min="26" max="26" width="10.44140625" style="33" bestFit="1" customWidth="1"/>
    <col min="27" max="27" width="15.44140625" style="33" bestFit="1" customWidth="1"/>
    <col min="28" max="16384" width="11.44140625" style="33"/>
  </cols>
  <sheetData>
    <row r="1" spans="1:27" s="59" customFormat="1" x14ac:dyDescent="0.3">
      <c r="A1" s="21" t="s">
        <v>0</v>
      </c>
      <c r="B1" s="21" t="s">
        <v>1</v>
      </c>
      <c r="C1" s="21" t="s">
        <v>4</v>
      </c>
      <c r="D1" s="57" t="s">
        <v>2</v>
      </c>
      <c r="E1" s="21" t="s">
        <v>12</v>
      </c>
      <c r="F1" s="21" t="s">
        <v>13</v>
      </c>
      <c r="G1" s="21" t="s">
        <v>14</v>
      </c>
      <c r="H1" s="21" t="s">
        <v>11</v>
      </c>
      <c r="I1" s="21" t="s">
        <v>3</v>
      </c>
      <c r="J1" s="21" t="s">
        <v>16</v>
      </c>
      <c r="K1" s="21" t="s">
        <v>15</v>
      </c>
      <c r="L1" s="58" t="s">
        <v>17</v>
      </c>
      <c r="M1" s="21" t="s">
        <v>5</v>
      </c>
      <c r="N1" s="21" t="s">
        <v>6</v>
      </c>
      <c r="O1" s="21" t="s">
        <v>7</v>
      </c>
      <c r="P1" s="21" t="s">
        <v>8</v>
      </c>
      <c r="Q1" s="21" t="s">
        <v>9</v>
      </c>
      <c r="R1" s="21" t="s">
        <v>35</v>
      </c>
      <c r="S1" s="21" t="s">
        <v>10</v>
      </c>
      <c r="T1" s="21" t="s">
        <v>29</v>
      </c>
      <c r="U1" s="21" t="s">
        <v>10</v>
      </c>
      <c r="V1" s="21" t="s">
        <v>29</v>
      </c>
    </row>
    <row r="2" spans="1:27" x14ac:dyDescent="0.3">
      <c r="A2" s="60" t="s">
        <v>30</v>
      </c>
      <c r="B2" s="22" t="s">
        <v>36</v>
      </c>
      <c r="C2" s="23">
        <v>2020</v>
      </c>
      <c r="D2" s="24">
        <f>+'[1]Financial Statements (1)'!$C$49</f>
        <v>153246.54999999999</v>
      </c>
      <c r="E2" s="25">
        <f>+'[1]Financial Statements (1)'!$C$35</f>
        <v>634156.76</v>
      </c>
      <c r="F2" s="26">
        <f>+'[1]Financial Statements (1)'!$C$73</f>
        <v>331928.39</v>
      </c>
      <c r="G2" s="25">
        <f>+'[1]Financial Statements (1)'!$C$67</f>
        <v>471866.16</v>
      </c>
      <c r="H2" s="25">
        <f>+'[1]Financial Statements (1)'!$C$60</f>
        <v>162290.6</v>
      </c>
      <c r="I2" s="27">
        <f t="shared" ref="I2:I21" si="0">+D2-F2</f>
        <v>-178681.84000000003</v>
      </c>
      <c r="J2" s="28">
        <f>+'[1]Financial Statements (1)'!$C$17</f>
        <v>460892.39</v>
      </c>
      <c r="K2" s="25">
        <f>+'[1]Financial Statements (1)'!$C$27</f>
        <v>-36011.42</v>
      </c>
      <c r="L2" s="29">
        <f>+'[1]Financial Statements (1)'!$C$30</f>
        <v>-24919.54</v>
      </c>
      <c r="M2" s="30">
        <f>+I2/E2</f>
        <v>-0.28176288777557151</v>
      </c>
      <c r="N2" s="30">
        <f>+L2/E2</f>
        <v>-3.9295552096614096E-2</v>
      </c>
      <c r="O2" s="30">
        <f>+K2/E2</f>
        <v>-5.6786306275438896E-2</v>
      </c>
      <c r="P2" s="30">
        <f>+H2/G2</f>
        <v>0.34393354251129177</v>
      </c>
      <c r="Q2" s="30">
        <f>+J2/E2</f>
        <v>0.72677990533444758</v>
      </c>
      <c r="R2" s="31">
        <f>0.717*M2+0.847*N2+3.107*O2+0.42*P2+0.998*Q2</f>
        <v>0.45803605661981572</v>
      </c>
      <c r="S2" s="32" t="s">
        <v>31</v>
      </c>
      <c r="T2" s="32" t="s">
        <v>34</v>
      </c>
      <c r="U2" s="32" t="str">
        <f>+_xlfn.IFS(R2&lt;$Y$6,$Z$6,R2&gt;$Y$3,$Z$3,R2&gt;$Y$4,$Z$4,R2&gt;=$Y$5,$Z$5)</f>
        <v>Insolvente</v>
      </c>
      <c r="V2" s="32" t="str">
        <f>+_xlfn.IFS(R2&lt;$Y$6,$Z$6,R2&gt;$Y$3,$AA$3,R2&gt;$Y$4,$AA$4,R2&gt;=$Y$5,$AA$5)</f>
        <v>Zona de Peligro</v>
      </c>
      <c r="X2" s="34"/>
    </row>
    <row r="3" spans="1:27" x14ac:dyDescent="0.3">
      <c r="A3" s="61"/>
      <c r="B3" s="35"/>
      <c r="C3" s="32">
        <v>2019</v>
      </c>
      <c r="D3" s="24">
        <f>+'[1]Financial Statements (1)'!$D$49</f>
        <v>140566.37</v>
      </c>
      <c r="E3" s="26">
        <f>+'[1]Financial Statements (1)'!$D$35</f>
        <v>601808.14</v>
      </c>
      <c r="F3" s="26">
        <f>+'[1]Financial Statements (1)'!$D$73</f>
        <v>262653.38</v>
      </c>
      <c r="G3" s="26">
        <f>+'[1]Financial Statements (1)'!$D$67</f>
        <v>411840.56</v>
      </c>
      <c r="H3" s="26">
        <f>+'[1]Financial Statements (1)'!$D$60</f>
        <v>189967.59</v>
      </c>
      <c r="I3" s="27">
        <f t="shared" si="0"/>
        <v>-122087.01000000001</v>
      </c>
      <c r="J3" s="36">
        <f>+'[1]Financial Statements (1)'!$D$17</f>
        <v>467967.38</v>
      </c>
      <c r="K3" s="26">
        <f>+'[1]Financial Statements (1)'!$D$27</f>
        <v>9539.1200000000008</v>
      </c>
      <c r="L3" s="37">
        <f>+'[1]Financial Statements (1)'!$D$30</f>
        <v>6162.98</v>
      </c>
      <c r="M3" s="30">
        <f t="shared" ref="M3:M21" si="1">+I3/E3</f>
        <v>-0.2028669967807348</v>
      </c>
      <c r="N3" s="30">
        <f t="shared" ref="N3:N21" si="2">+L3/E3</f>
        <v>1.0240772083940239E-2</v>
      </c>
      <c r="O3" s="30">
        <f t="shared" ref="O3:O21" si="3">+K3/E3</f>
        <v>1.5850765993294807E-2</v>
      </c>
      <c r="P3" s="30">
        <f t="shared" ref="P3:P21" si="4">+H3/G3</f>
        <v>0.46126488852870634</v>
      </c>
      <c r="Q3" s="30">
        <f t="shared" ref="Q3:Q21" si="5">+J3/E3</f>
        <v>0.77760227703134754</v>
      </c>
      <c r="R3" s="31">
        <f t="shared" ref="R3:R21" si="6">0.717*M3+0.847*N3+3.107*O3+0.42*P3+0.998*Q3</f>
        <v>0.8822449528638191</v>
      </c>
      <c r="S3" s="32" t="s">
        <v>31</v>
      </c>
      <c r="T3" s="32" t="s">
        <v>34</v>
      </c>
      <c r="U3" s="32" t="str" cm="1">
        <f t="array" ref="U3">+_xlfn.IFS(R3&lt;$Y$6,$Z$6,R3&gt;$Y$3,$Z$3,R3&gt;$Y$4,$Z$4,R3&gt;=$Y$5,$Z$5)</f>
        <v>Insolvente</v>
      </c>
      <c r="V3" s="32" t="str" cm="1">
        <f t="array" ref="V3">+_xlfn.IFS(R3&lt;$Y$6,$Z$6,R3&gt;$Y$3,$AA$3,R3&gt;$Y$4,$AA$4,R3&gt;=$Y$5,$AA$5)</f>
        <v>Zona de Peligro</v>
      </c>
      <c r="X3" s="34" t="s">
        <v>24</v>
      </c>
      <c r="Y3" s="33">
        <v>2.9</v>
      </c>
      <c r="Z3" s="34" t="s">
        <v>18</v>
      </c>
      <c r="AA3" s="33" t="s">
        <v>26</v>
      </c>
    </row>
    <row r="4" spans="1:27" x14ac:dyDescent="0.3">
      <c r="A4" s="61"/>
      <c r="B4" s="22" t="s">
        <v>37</v>
      </c>
      <c r="C4" s="23">
        <v>2020</v>
      </c>
      <c r="D4" s="24">
        <f>+'[1]Financial Statements (2)'!$C$51</f>
        <v>95722.72</v>
      </c>
      <c r="E4" s="26">
        <f>+'[1]Financial Statements (2)'!$C$39</f>
        <v>232556.19</v>
      </c>
      <c r="F4" s="26">
        <f>+'[1]Financial Statements (2)'!$C$73</f>
        <v>136898.87</v>
      </c>
      <c r="G4" s="26">
        <f>+'[1]Financial Statements (2)'!$C$67</f>
        <v>206718.71</v>
      </c>
      <c r="H4" s="26">
        <f>+'[1]Financial Statements (2)'!$C$61</f>
        <v>25837.48</v>
      </c>
      <c r="I4" s="27">
        <f t="shared" si="0"/>
        <v>-41176.149999999994</v>
      </c>
      <c r="J4" s="36">
        <f>+'[1]Financial Statements (2)'!$C$17</f>
        <v>372679.1</v>
      </c>
      <c r="K4" s="26">
        <f>+'[1]Financial Statements (2)'!$C$31</f>
        <v>-15135.88</v>
      </c>
      <c r="L4" s="37">
        <f>+'[1]Financial Statements (2)'!$C$34</f>
        <v>-9301.32</v>
      </c>
      <c r="M4" s="30">
        <f t="shared" si="1"/>
        <v>-0.17705892928500416</v>
      </c>
      <c r="N4" s="30">
        <f t="shared" si="2"/>
        <v>-3.9996011286562612E-2</v>
      </c>
      <c r="O4" s="30">
        <f t="shared" si="3"/>
        <v>-6.508482960612659E-2</v>
      </c>
      <c r="P4" s="30">
        <f t="shared" si="4"/>
        <v>0.12498858956695309</v>
      </c>
      <c r="Q4" s="30">
        <f t="shared" si="5"/>
        <v>1.6025335640388672</v>
      </c>
      <c r="R4" s="31">
        <f t="shared" si="6"/>
        <v>1.288777265085608</v>
      </c>
      <c r="S4" s="32" t="s">
        <v>32</v>
      </c>
      <c r="T4" s="32" t="s">
        <v>27</v>
      </c>
      <c r="U4" s="32" t="str" cm="1">
        <f t="array" ref="U4">+_xlfn.IFS(R4&lt;$Y$6,$Z$6,R4&gt;$Y$3,$Z$3,R4&gt;$Y$4,$Z$4,R4&gt;=$Y$5,$Z$5)</f>
        <v>Medio</v>
      </c>
      <c r="V4" s="32" t="str" cm="1">
        <f t="array" ref="V4">+_xlfn.IFS(R4&lt;$Y$6,$Z$6,R4&gt;$Y$3,$AA$3,R4&gt;$Y$4,$AA$4,R4&gt;=$Y$5,$AA$5)</f>
        <v>Zona Gris</v>
      </c>
      <c r="X4" s="34" t="s">
        <v>22</v>
      </c>
      <c r="Y4" s="33">
        <v>1.23</v>
      </c>
      <c r="Z4" s="34" t="s">
        <v>19</v>
      </c>
      <c r="AA4" s="33" t="s">
        <v>27</v>
      </c>
    </row>
    <row r="5" spans="1:27" x14ac:dyDescent="0.3">
      <c r="A5" s="61"/>
      <c r="B5" s="35" t="s">
        <v>37</v>
      </c>
      <c r="C5" s="32">
        <v>2019</v>
      </c>
      <c r="D5" s="24">
        <f>+'[1]Financial Statements (2)'!$D$51</f>
        <v>83375.8</v>
      </c>
      <c r="E5" s="26">
        <f>+'[1]Financial Statements (2)'!$D$39</f>
        <v>217426.91</v>
      </c>
      <c r="F5" s="26">
        <f>+'[1]Financial Statements (2)'!$D$73</f>
        <v>89242.75</v>
      </c>
      <c r="G5" s="26">
        <f>+'[1]Financial Statements (2)'!$D$67</f>
        <v>181378.6</v>
      </c>
      <c r="H5" s="26">
        <f>+'[1]Financial Statements (2)'!$D$61</f>
        <v>36048.31</v>
      </c>
      <c r="I5" s="27">
        <f t="shared" si="0"/>
        <v>-5866.9499999999971</v>
      </c>
      <c r="J5" s="36">
        <f>+'[1]Financial Statements (2)'!$D$17</f>
        <v>340566.53</v>
      </c>
      <c r="K5" s="26">
        <f>+'[1]Financial Statements (2)'!$D$31</f>
        <v>-441.92</v>
      </c>
      <c r="L5" s="37">
        <f>+'[1]Financial Statements (2)'!$D$34</f>
        <v>-1385.5</v>
      </c>
      <c r="M5" s="30">
        <f t="shared" si="1"/>
        <v>-2.6983550472202345E-2</v>
      </c>
      <c r="N5" s="30">
        <f t="shared" si="2"/>
        <v>-6.3722563136274163E-3</v>
      </c>
      <c r="O5" s="30">
        <f t="shared" si="3"/>
        <v>-2.0324991051015721E-3</v>
      </c>
      <c r="P5" s="30">
        <f t="shared" si="4"/>
        <v>0.19874621372091303</v>
      </c>
      <c r="Q5" s="30">
        <f t="shared" si="5"/>
        <v>1.5663494918821228</v>
      </c>
      <c r="R5" s="31">
        <f t="shared" si="6"/>
        <v>1.6156307211553798</v>
      </c>
      <c r="S5" s="32" t="s">
        <v>32</v>
      </c>
      <c r="T5" s="32" t="s">
        <v>27</v>
      </c>
      <c r="U5" s="32" t="str" cm="1">
        <f t="array" ref="U5">+_xlfn.IFS(R5&lt;$Y$6,$Z$6,R5&gt;$Y$3,$Z$3,R5&gt;$Y$4,$Z$4,R5&gt;=$Y$5,$Z$5)</f>
        <v>Medio</v>
      </c>
      <c r="V5" s="32" t="str" cm="1">
        <f t="array" ref="V5">+_xlfn.IFS(R5&lt;$Y$6,$Z$6,R5&gt;$Y$3,$AA$3,R5&gt;$Y$4,$AA$4,R5&gt;=$Y$5,$AA$5)</f>
        <v>Zona Gris</v>
      </c>
      <c r="X5" s="34" t="s">
        <v>23</v>
      </c>
      <c r="Y5" s="33">
        <v>0</v>
      </c>
      <c r="Z5" s="34" t="s">
        <v>20</v>
      </c>
      <c r="AA5" s="33" t="s">
        <v>28</v>
      </c>
    </row>
    <row r="6" spans="1:27" x14ac:dyDescent="0.3">
      <c r="A6" s="61"/>
      <c r="B6" s="22" t="s">
        <v>38</v>
      </c>
      <c r="C6" s="23">
        <v>2020</v>
      </c>
      <c r="D6" s="24">
        <f>+'[1]Financial Statements (3)'!$C$48</f>
        <v>70960.77</v>
      </c>
      <c r="E6" s="26">
        <f>+'[1]Financial Statements (3)'!$C$38</f>
        <v>192839.6</v>
      </c>
      <c r="F6" s="26">
        <f>+'[1]Financial Statements (3)'!$C$70</f>
        <v>58680.07</v>
      </c>
      <c r="G6" s="26">
        <f>+'[1]Financial Statements (3)'!$C$64</f>
        <v>128343.03999999999</v>
      </c>
      <c r="H6" s="26">
        <f>+'[1]Financial Statements (3)'!$C$57</f>
        <v>64496.56</v>
      </c>
      <c r="I6" s="27">
        <f t="shared" si="0"/>
        <v>12280.700000000004</v>
      </c>
      <c r="J6" s="36">
        <f>+'[1]Financial Statements (3)'!$C$17</f>
        <v>333216.38</v>
      </c>
      <c r="K6" s="26">
        <f>+'[1]Financial Statements (3)'!$C$30</f>
        <v>-1496.91</v>
      </c>
      <c r="L6" s="37">
        <f>+'[1]Financial Statements (3)'!$C$33</f>
        <v>-1505.97</v>
      </c>
      <c r="M6" s="30">
        <f t="shared" si="1"/>
        <v>6.3683496543241139E-2</v>
      </c>
      <c r="N6" s="30">
        <f t="shared" si="2"/>
        <v>-7.8094437034716933E-3</v>
      </c>
      <c r="O6" s="30">
        <f t="shared" si="3"/>
        <v>-7.7624616520673142E-3</v>
      </c>
      <c r="P6" s="30">
        <f t="shared" si="4"/>
        <v>0.50253258766505771</v>
      </c>
      <c r="Q6" s="30">
        <f t="shared" si="5"/>
        <v>1.7279458161083097</v>
      </c>
      <c r="R6" s="31">
        <f t="shared" si="6"/>
        <v>1.9504821111471073</v>
      </c>
      <c r="S6" s="32" t="s">
        <v>32</v>
      </c>
      <c r="T6" s="32" t="s">
        <v>27</v>
      </c>
      <c r="U6" s="32" t="str" cm="1">
        <f t="array" ref="U6">+_xlfn.IFS(R6&lt;$Y$6,$Z$6,R6&gt;$Y$3,$Z$3,R6&gt;$Y$4,$Z$4,R6&gt;=$Y$5,$Z$5)</f>
        <v>Medio</v>
      </c>
      <c r="V6" s="32" t="str" cm="1">
        <f t="array" ref="V6">+_xlfn.IFS(R6&lt;$Y$6,$Z$6,R6&gt;$Y$3,$AA$3,R6&gt;$Y$4,$AA$4,R6&gt;=$Y$5,$AA$5)</f>
        <v>Zona Gris</v>
      </c>
      <c r="X6" s="34" t="s">
        <v>25</v>
      </c>
      <c r="Y6" s="33">
        <v>0</v>
      </c>
      <c r="Z6" s="34" t="s">
        <v>21</v>
      </c>
    </row>
    <row r="7" spans="1:27" x14ac:dyDescent="0.3">
      <c r="A7" s="61"/>
      <c r="B7" s="35" t="s">
        <v>38</v>
      </c>
      <c r="C7" s="32">
        <v>2019</v>
      </c>
      <c r="D7" s="24">
        <f>+'[1]Financial Statements (3)'!$D$48</f>
        <v>62655.23</v>
      </c>
      <c r="E7" s="26">
        <f>+'[1]Financial Statements (3)'!$D$38</f>
        <v>184089.78</v>
      </c>
      <c r="F7" s="26">
        <f>+'[1]Financial Statements (3)'!$D$70</f>
        <v>51170.76</v>
      </c>
      <c r="G7" s="26">
        <f>+'[1]Financial Statements (3)'!$D$64</f>
        <v>118087.25</v>
      </c>
      <c r="H7" s="26">
        <f>+'[1]Financial Statements (3)'!$D$57</f>
        <v>66002.53</v>
      </c>
      <c r="I7" s="27">
        <f t="shared" si="0"/>
        <v>11484.470000000001</v>
      </c>
      <c r="J7" s="36">
        <f>+'[1]Financial Statements (3)'!$D$17</f>
        <v>309853.87</v>
      </c>
      <c r="K7" s="26">
        <f>+'[1]Financial Statements (3)'!$D$30</f>
        <v>2083.08</v>
      </c>
      <c r="L7" s="37">
        <f>+'[1]Financial Statements (3)'!$D$33</f>
        <v>158.37</v>
      </c>
      <c r="M7" s="30">
        <f t="shared" si="1"/>
        <v>6.2385157937610666E-2</v>
      </c>
      <c r="N7" s="30">
        <f t="shared" si="2"/>
        <v>8.6028675790692996E-4</v>
      </c>
      <c r="O7" s="30">
        <f t="shared" si="3"/>
        <v>1.1315565698432581E-2</v>
      </c>
      <c r="P7" s="30">
        <f t="shared" si="4"/>
        <v>0.5589301977986616</v>
      </c>
      <c r="Q7" s="30">
        <f t="shared" si="5"/>
        <v>1.6831671481165331</v>
      </c>
      <c r="R7" s="31">
        <f t="shared" si="6"/>
        <v>1.995167780645982</v>
      </c>
      <c r="S7" s="32" t="s">
        <v>32</v>
      </c>
      <c r="T7" s="32" t="s">
        <v>27</v>
      </c>
      <c r="U7" s="32" t="str" cm="1">
        <f t="array" ref="U7">+_xlfn.IFS(R7&lt;$Y$6,$Z$6,R7&gt;$Y$3,$Z$3,R7&gt;$Y$4,$Z$4,R7&gt;=$Y$5,$Z$5)</f>
        <v>Medio</v>
      </c>
      <c r="V7" s="32" t="str" cm="1">
        <f t="array" ref="V7">+_xlfn.IFS(R7&lt;$Y$6,$Z$6,R7&gt;$Y$3,$AA$3,R7&gt;$Y$4,$AA$4,R7&gt;=$Y$5,$AA$5)</f>
        <v>Zona Gris</v>
      </c>
    </row>
    <row r="8" spans="1:27" x14ac:dyDescent="0.3">
      <c r="A8" s="61"/>
      <c r="B8" s="22" t="s">
        <v>39</v>
      </c>
      <c r="C8" s="38">
        <v>2020</v>
      </c>
      <c r="D8" s="36">
        <f>+'[1]Financial Statements (4)'!$C$51</f>
        <v>23584.21</v>
      </c>
      <c r="E8" s="26">
        <f>+'[1]Financial Statements (4)'!$C$39</f>
        <v>41110.019999999997</v>
      </c>
      <c r="F8" s="26">
        <f>+'[1]Financial Statements (4)'!$C$74</f>
        <v>2483.59</v>
      </c>
      <c r="G8" s="26">
        <f>+'[1]Financial Statements (4)'!$C$69</f>
        <v>14754.22</v>
      </c>
      <c r="H8" s="26">
        <f>+'[1]Financial Statements (4)'!$C$62</f>
        <v>26355.8</v>
      </c>
      <c r="I8" s="27">
        <f t="shared" si="0"/>
        <v>21100.62</v>
      </c>
      <c r="J8" s="36">
        <f>+'[1]Financial Statements (4)'!$C$17</f>
        <v>227575.53</v>
      </c>
      <c r="K8" s="26">
        <f>+'[1]Financial Statements (4)'!$C$30</f>
        <v>-32523.27</v>
      </c>
      <c r="L8" s="39">
        <f>+'[1]Financial Statements (4)'!$C$34</f>
        <v>-23221.17</v>
      </c>
      <c r="M8" s="40">
        <f t="shared" si="1"/>
        <v>0.51327194683923771</v>
      </c>
      <c r="N8" s="40">
        <f t="shared" si="2"/>
        <v>-0.56485426180770526</v>
      </c>
      <c r="O8" s="40">
        <f t="shared" si="3"/>
        <v>-0.79112756452076649</v>
      </c>
      <c r="P8" s="40">
        <f t="shared" si="4"/>
        <v>1.7863228283162378</v>
      </c>
      <c r="Q8" s="40">
        <f t="shared" si="5"/>
        <v>5.5357679222729645</v>
      </c>
      <c r="R8" s="41">
        <f t="shared" si="6"/>
        <v>3.7065030574878239</v>
      </c>
      <c r="S8" s="42" t="s">
        <v>33</v>
      </c>
      <c r="T8" s="42" t="s">
        <v>26</v>
      </c>
      <c r="U8" s="43" t="str" cm="1">
        <f t="array" ref="U8">+_xlfn.IFS(R8&lt;$Y$6,$Z$6,R8&gt;$Y$3,$Z$3,R8&gt;$Y$4,$Z$4,R8&gt;=$Y$5,$Z$5)</f>
        <v>Solvente</v>
      </c>
      <c r="V8" s="43" t="str" cm="1">
        <f t="array" ref="V8">+_xlfn.IFS(R8&lt;$Y$6,$Z$6,R8&gt;$Y$3,$AA$3,R8&gt;$Y$4,$AA$4,R8&gt;=$Y$5,$AA$5)</f>
        <v>Zona Segura</v>
      </c>
    </row>
    <row r="9" spans="1:27" x14ac:dyDescent="0.3">
      <c r="A9" s="61"/>
      <c r="B9" s="35" t="s">
        <v>39</v>
      </c>
      <c r="C9" s="32">
        <v>2019</v>
      </c>
      <c r="D9" s="24">
        <f>+'[1]Financial Statements (4)'!$D$51</f>
        <v>151891.75</v>
      </c>
      <c r="E9" s="26">
        <f>+'[1]Financial Statements (4)'!$D$39</f>
        <v>322637.40000000002</v>
      </c>
      <c r="F9" s="26">
        <f>+'[1]Financial Statements (4)'!$D$74</f>
        <v>99011.16</v>
      </c>
      <c r="G9" s="26">
        <f>+'[1]Financial Statements (4)'!$D$69</f>
        <v>190394.3</v>
      </c>
      <c r="H9" s="26">
        <f>+'[1]Financial Statements (4)'!$D$62</f>
        <v>132243.1</v>
      </c>
      <c r="I9" s="27">
        <f>+D9-F9</f>
        <v>52880.59</v>
      </c>
      <c r="J9" s="36">
        <f>+'[1]Financial Statements (4)'!$D$17</f>
        <v>508599.01</v>
      </c>
      <c r="K9" s="26">
        <f>+'[1]Financial Statements (4)'!$D$30</f>
        <v>21116.26</v>
      </c>
      <c r="L9" s="37">
        <f>+'[1]Financial Statements (4)'!$D$34</f>
        <v>13252.7</v>
      </c>
      <c r="M9" s="30">
        <f>+I9/E9</f>
        <v>0.16390099225942187</v>
      </c>
      <c r="N9" s="30">
        <f>+L9/E9</f>
        <v>4.1076143063389428E-2</v>
      </c>
      <c r="O9" s="30">
        <f>+K9/E9</f>
        <v>6.5448890922131145E-2</v>
      </c>
      <c r="P9" s="30">
        <f>+H9/G9</f>
        <v>0.69457489010963047</v>
      </c>
      <c r="Q9" s="30">
        <f>+J9/E9</f>
        <v>1.5763795827762064</v>
      </c>
      <c r="R9" s="31">
        <f>0.717*M9+0.847*N9+3.107*O9+0.42*P9+0.998*Q9</f>
        <v>2.2206064861764565</v>
      </c>
      <c r="S9" s="32" t="s">
        <v>32</v>
      </c>
      <c r="T9" s="32" t="s">
        <v>27</v>
      </c>
      <c r="U9" s="32" t="str" cm="1">
        <f t="array" ref="U9">+_xlfn.IFS(R9&lt;$Y$6,$Z$6,R9&gt;$Y$3,$Z$3,R9&gt;$Y$4,$Z$4,R9&gt;=$Y$5,$Z$5)</f>
        <v>Medio</v>
      </c>
      <c r="V9" s="32" t="str" cm="1">
        <f t="array" ref="V9">+_xlfn.IFS(R9&lt;$Y$6,$Z$6,R9&gt;$Y$3,$AA$3,R9&gt;$Y$4,$AA$4,R9&gt;=$Y$5,$AA$5)</f>
        <v>Zona Gris</v>
      </c>
    </row>
    <row r="10" spans="1:27" x14ac:dyDescent="0.3">
      <c r="A10" s="61"/>
      <c r="B10" s="22" t="s">
        <v>40</v>
      </c>
      <c r="C10" s="23">
        <v>2020</v>
      </c>
      <c r="D10" s="24">
        <f>+'[1]Financial Statements (5)'!$C$45</f>
        <v>13144.26</v>
      </c>
      <c r="E10" s="26">
        <f>+'[1]Financial Statements (5)'!$C$35</f>
        <v>71370.14</v>
      </c>
      <c r="F10" s="26">
        <f>+'[1]Financial Statements (5)'!$C$66</f>
        <v>24543.200000000001</v>
      </c>
      <c r="G10" s="26">
        <f>+'[1]Financial Statements (5)'!$C$60</f>
        <v>33313.79</v>
      </c>
      <c r="H10" s="26">
        <f>+'[1]Financial Statements (5)'!$C$55</f>
        <v>38056.35</v>
      </c>
      <c r="I10" s="27">
        <f t="shared" ref="I10" si="7">+D10-F10</f>
        <v>-11398.94</v>
      </c>
      <c r="J10" s="36">
        <f>+'[1]Financial Statements (5)'!$C$17</f>
        <v>148200.34</v>
      </c>
      <c r="K10" s="26">
        <f>+'[1]Financial Statements (5)'!$C$27</f>
        <v>3911.57</v>
      </c>
      <c r="L10" s="37">
        <f>+'[1]Financial Statements (5)'!$C$30</f>
        <v>2000.47</v>
      </c>
      <c r="M10" s="30">
        <f t="shared" ref="M10" si="8">+I10/E10</f>
        <v>-0.15971581392442274</v>
      </c>
      <c r="N10" s="30">
        <f t="shared" ref="N10" si="9">+L10/E10</f>
        <v>2.8029509259754851E-2</v>
      </c>
      <c r="O10" s="30">
        <f t="shared" ref="O10" si="10">+K10/E10</f>
        <v>5.480681416626057E-2</v>
      </c>
      <c r="P10" s="30">
        <f t="shared" ref="P10" si="11">+H10/G10</f>
        <v>1.1423602658238525</v>
      </c>
      <c r="Q10" s="30">
        <f t="shared" ref="Q10" si="12">+J10/E10</f>
        <v>2.0765034228600365</v>
      </c>
      <c r="R10" s="31">
        <f t="shared" ref="R10" si="13">0.717*M10+0.847*N10+3.107*O10+0.42*P10+0.998*Q10</f>
        <v>2.6316512550341074</v>
      </c>
      <c r="S10" s="32" t="s">
        <v>32</v>
      </c>
      <c r="T10" s="32" t="s">
        <v>27</v>
      </c>
      <c r="U10" s="32" t="str" cm="1">
        <f t="array" ref="U10">+_xlfn.IFS(R10&lt;$Y$6,$Z$6,R10&gt;$Y$3,$Z$3,R10&gt;$Y$4,$Z$4,R10&gt;=$Y$5,$Z$5)</f>
        <v>Medio</v>
      </c>
      <c r="V10" s="32" t="str" cm="1">
        <f t="array" ref="V10">+_xlfn.IFS(R10&lt;$Y$6,$Z$6,R10&gt;$Y$3,$AA$3,R10&gt;$Y$4,$AA$4,R10&gt;=$Y$5,$AA$5)</f>
        <v>Zona Gris</v>
      </c>
    </row>
    <row r="11" spans="1:27" x14ac:dyDescent="0.3">
      <c r="A11" s="61"/>
      <c r="B11" s="35" t="s">
        <v>40</v>
      </c>
      <c r="C11" s="42">
        <v>2019</v>
      </c>
      <c r="D11" s="36">
        <f>+'[1]Financial Statements (5)'!$D$45</f>
        <v>10727.67</v>
      </c>
      <c r="E11" s="26">
        <f>+'[1]Financial Statements (5)'!$D$35</f>
        <v>68718.69</v>
      </c>
      <c r="F11" s="26">
        <f>+'[1]Financial Statements (5)'!$D$66</f>
        <v>22565.64</v>
      </c>
      <c r="G11" s="26">
        <f>+'[1]Financial Statements (5)'!$D$60</f>
        <v>32160.83</v>
      </c>
      <c r="H11" s="26">
        <f>+'[1]Financial Statements (5)'!$D$55</f>
        <v>36557.86</v>
      </c>
      <c r="I11" s="27">
        <f t="shared" si="0"/>
        <v>-11837.97</v>
      </c>
      <c r="J11" s="36">
        <f>+'[1]Financial Statements (5)'!$D$17</f>
        <v>141072.84</v>
      </c>
      <c r="K11" s="26">
        <f>+'[1]Financial Statements (5)'!$D$27</f>
        <v>10735.52</v>
      </c>
      <c r="L11" s="39">
        <f>+'[1]Financial Statements (5)'!$D$30</f>
        <v>6885.74</v>
      </c>
      <c r="M11" s="40">
        <f t="shared" si="1"/>
        <v>-0.17226710811862098</v>
      </c>
      <c r="N11" s="40">
        <f t="shared" si="2"/>
        <v>0.10020185192703761</v>
      </c>
      <c r="O11" s="40">
        <f t="shared" si="3"/>
        <v>0.15622416550722953</v>
      </c>
      <c r="P11" s="40">
        <f t="shared" si="4"/>
        <v>1.1367200411183418</v>
      </c>
      <c r="Q11" s="40">
        <f t="shared" si="5"/>
        <v>2.0529035114027927</v>
      </c>
      <c r="R11" s="41">
        <f t="shared" si="6"/>
        <v>2.9729640559418025</v>
      </c>
      <c r="S11" s="42" t="s">
        <v>33</v>
      </c>
      <c r="T11" s="42" t="s">
        <v>26</v>
      </c>
      <c r="U11" s="43" t="str" cm="1">
        <f t="array" ref="U11">+_xlfn.IFS(R11&lt;$Y$6,$Z$6,R11&gt;$Y$3,$Z$3,R11&gt;$Y$4,$Z$4,R11&gt;=$Y$5,$Z$5)</f>
        <v>Solvente</v>
      </c>
      <c r="V11" s="43" t="str" cm="1">
        <f t="array" ref="V11">+_xlfn.IFS(R11&lt;$Y$6,$Z$6,R11&gt;$Y$3,$AA$3,R11&gt;$Y$4,$AA$4,R11&gt;=$Y$5,$AA$5)</f>
        <v>Zona Segura</v>
      </c>
    </row>
    <row r="12" spans="1:27" x14ac:dyDescent="0.3">
      <c r="A12" s="61"/>
      <c r="B12" s="22" t="s">
        <v>41</v>
      </c>
      <c r="C12" s="23">
        <v>2020</v>
      </c>
      <c r="D12" s="24">
        <f>+'[1]Financial Statements (6)'!$C$48</f>
        <v>42722.73</v>
      </c>
      <c r="E12" s="26">
        <f>+'[1]Financial Statements (6)'!$C$37</f>
        <v>127525.9</v>
      </c>
      <c r="F12" s="26">
        <f>+'[1]Financial Statements (6)'!$C$66</f>
        <v>19185.04</v>
      </c>
      <c r="G12" s="26">
        <f>+'[1]Financial Statements (6)'!$C$61</f>
        <v>71158.09</v>
      </c>
      <c r="H12" s="26">
        <f>+'[1]Financial Statements (6)'!$C$55</f>
        <v>56367.81</v>
      </c>
      <c r="I12" s="27">
        <f t="shared" ref="I12:I19" si="14">+D12-F12</f>
        <v>23537.690000000002</v>
      </c>
      <c r="J12" s="36">
        <f>+'[1]Financial Statements (6)'!$C$17</f>
        <v>130823.99</v>
      </c>
      <c r="K12" s="26">
        <f>+'[1]Financial Statements (6)'!$C$29</f>
        <v>3551.05</v>
      </c>
      <c r="L12" s="37">
        <f>+'[1]Financial Statements (6)'!$C$32</f>
        <v>2387.65</v>
      </c>
      <c r="M12" s="30">
        <f t="shared" ref="M12:M19" si="15">+I12/E12</f>
        <v>0.18457183991644052</v>
      </c>
      <c r="N12" s="30">
        <f t="shared" ref="N12:N19" si="16">+L12/E12</f>
        <v>1.8722863355600708E-2</v>
      </c>
      <c r="O12" s="30">
        <f t="shared" ref="O12:O19" si="17">+K12/E12</f>
        <v>2.7845716046701104E-2</v>
      </c>
      <c r="P12" s="30">
        <f t="shared" ref="P12:P19" si="18">+H12/G12</f>
        <v>0.79214900231301877</v>
      </c>
      <c r="Q12" s="30">
        <f t="shared" ref="Q12:Q19" si="19">+J12/E12</f>
        <v>1.0258621189891624</v>
      </c>
      <c r="R12" s="31">
        <f t="shared" ref="R12:R19" si="20">0.717*M12+0.847*N12+3.107*O12+0.42*P12+0.998*Q12</f>
        <v>1.591225889962034</v>
      </c>
      <c r="S12" s="32" t="s">
        <v>32</v>
      </c>
      <c r="T12" s="32" t="s">
        <v>27</v>
      </c>
      <c r="U12" s="32" t="str" cm="1">
        <f t="array" ref="U12">+_xlfn.IFS(R12&lt;$Y$6,$Z$6,R12&gt;$Y$3,$Z$3,R12&gt;$Y$4,$Z$4,R12&gt;=$Y$5,$Z$5)</f>
        <v>Medio</v>
      </c>
      <c r="V12" s="32" t="str" cm="1">
        <f t="array" ref="V12">+_xlfn.IFS(R12&lt;$Y$6,$Z$6,R12&gt;$Y$3,$AA$3,R12&gt;$Y$4,$AA$4,R12&gt;=$Y$5,$AA$5)</f>
        <v>Zona Gris</v>
      </c>
    </row>
    <row r="13" spans="1:27" x14ac:dyDescent="0.3">
      <c r="A13" s="61"/>
      <c r="B13" s="35" t="s">
        <v>41</v>
      </c>
      <c r="C13" s="32">
        <v>2019</v>
      </c>
      <c r="D13" s="24">
        <f>+'[1]Financial Statements (6)'!$D$48</f>
        <v>41125.64</v>
      </c>
      <c r="E13" s="26">
        <f>+'[1]Financial Statements (6)'!$D$37</f>
        <v>124844.38</v>
      </c>
      <c r="F13" s="26">
        <f>+'[1]Financial Statements (6)'!$D$66</f>
        <v>20665.21</v>
      </c>
      <c r="G13" s="26">
        <f>+'[1]Financial Statements (6)'!$D$61</f>
        <v>70995.240000000005</v>
      </c>
      <c r="H13" s="26">
        <f>+'[1]Financial Statements (6)'!$D$55</f>
        <v>53849.14</v>
      </c>
      <c r="I13" s="27">
        <f t="shared" si="14"/>
        <v>20460.43</v>
      </c>
      <c r="J13" s="36">
        <f>+'[1]Financial Statements (6)'!$D$17</f>
        <v>68610.12</v>
      </c>
      <c r="K13" s="26">
        <f>+'[1]Financial Statements (6)'!$D$29</f>
        <v>4939.78</v>
      </c>
      <c r="L13" s="37">
        <f>+'[1]Financial Statements (6)'!$D$32</f>
        <v>3480.04</v>
      </c>
      <c r="M13" s="30">
        <f t="shared" si="15"/>
        <v>0.16388747334882034</v>
      </c>
      <c r="N13" s="30">
        <f t="shared" si="16"/>
        <v>2.7875023288993866E-2</v>
      </c>
      <c r="O13" s="30">
        <f t="shared" si="17"/>
        <v>3.9567499954743651E-2</v>
      </c>
      <c r="P13" s="30">
        <f t="shared" si="18"/>
        <v>0.75848944239078553</v>
      </c>
      <c r="Q13" s="30">
        <f t="shared" si="19"/>
        <v>0.54956514662494216</v>
      </c>
      <c r="R13" s="31">
        <f t="shared" si="20"/>
        <v>1.1310852676120926</v>
      </c>
      <c r="S13" s="32" t="s">
        <v>31</v>
      </c>
      <c r="T13" s="32" t="s">
        <v>34</v>
      </c>
      <c r="U13" s="32" t="str" cm="1">
        <f t="array" ref="U13">+_xlfn.IFS(R13&lt;$Y$6,$Z$6,R13&gt;$Y$3,$Z$3,R13&gt;$Y$4,$Z$4,R13&gt;=$Y$5,$Z$5)</f>
        <v>Insolvente</v>
      </c>
      <c r="V13" s="32" t="str" cm="1">
        <f t="array" ref="V13">+_xlfn.IFS(R13&lt;$Y$6,$Z$6,R13&gt;$Y$3,$AA$3,R13&gt;$Y$4,$AA$4,R13&gt;=$Y$5,$AA$5)</f>
        <v>Zona de Peligro</v>
      </c>
    </row>
    <row r="14" spans="1:27" x14ac:dyDescent="0.3">
      <c r="A14" s="61"/>
      <c r="B14" s="22" t="s">
        <v>42</v>
      </c>
      <c r="C14" s="23">
        <v>2020</v>
      </c>
      <c r="D14" s="24">
        <f>+'[1]Financial Statements (8)'!$C$50</f>
        <v>7920.73</v>
      </c>
      <c r="E14" s="26">
        <f>+'[1]Financial Statements (8)'!$C$38</f>
        <v>25514.400000000001</v>
      </c>
      <c r="F14" s="26">
        <f>+'[1]Financial Statements (8)'!$C$68</f>
        <v>5777.73</v>
      </c>
      <c r="G14" s="26">
        <f>+'[1]Financial Statements (8)'!$C$65</f>
        <v>6771.44</v>
      </c>
      <c r="H14" s="26">
        <f>+'[1]Financial Statements (8)'!$C$60</f>
        <v>18742.96</v>
      </c>
      <c r="I14" s="27">
        <f t="shared" si="14"/>
        <v>2143</v>
      </c>
      <c r="J14" s="36">
        <f>+'[1]Financial Statements (8)'!$C$17</f>
        <v>29095.35</v>
      </c>
      <c r="K14" s="26">
        <f>+'[1]Financial Statements (8)'!$C$30</f>
        <v>-627.23</v>
      </c>
      <c r="L14" s="37">
        <f>+'[1]Financial Statements (8)'!$C$33</f>
        <v>-636.61</v>
      </c>
      <c r="M14" s="30">
        <f t="shared" si="15"/>
        <v>8.3991785031198057E-2</v>
      </c>
      <c r="N14" s="30">
        <f t="shared" si="16"/>
        <v>-2.4951008058194588E-2</v>
      </c>
      <c r="O14" s="30">
        <f t="shared" si="17"/>
        <v>-2.4583372526886776E-2</v>
      </c>
      <c r="P14" s="30">
        <f t="shared" si="18"/>
        <v>2.7679430076911262</v>
      </c>
      <c r="Q14" s="30">
        <f t="shared" si="19"/>
        <v>1.1403501552064714</v>
      </c>
      <c r="R14" s="31">
        <f t="shared" si="20"/>
        <v>2.2633135857273725</v>
      </c>
      <c r="S14" s="32" t="s">
        <v>32</v>
      </c>
      <c r="T14" s="32" t="s">
        <v>27</v>
      </c>
      <c r="U14" s="32" t="str" cm="1">
        <f t="array" ref="U14">+_xlfn.IFS(R14&lt;$Y$6,$Z$6,R14&gt;$Y$3,$Z$3,R14&gt;$Y$4,$Z$4,R14&gt;=$Y$5,$Z$5)</f>
        <v>Medio</v>
      </c>
      <c r="V14" s="32" t="str" cm="1">
        <f t="array" ref="V14">+_xlfn.IFS(R14&lt;$Y$6,$Z$6,R14&gt;$Y$3,$AA$3,R14&gt;$Y$4,$AA$4,R14&gt;=$Y$5,$AA$5)</f>
        <v>Zona Gris</v>
      </c>
    </row>
    <row r="15" spans="1:27" x14ac:dyDescent="0.3">
      <c r="A15" s="61"/>
      <c r="B15" s="35" t="s">
        <v>42</v>
      </c>
      <c r="C15" s="32">
        <v>2019</v>
      </c>
      <c r="D15" s="24">
        <f>+'[1]Financial Statements (8)'!$D$50</f>
        <v>8391.98</v>
      </c>
      <c r="E15" s="26">
        <f>+'[1]Financial Statements (8)'!$D$38</f>
        <v>26068.1</v>
      </c>
      <c r="F15" s="26">
        <f>+'[1]Financial Statements (8)'!$D$68</f>
        <v>5694.82</v>
      </c>
      <c r="G15" s="26">
        <f>+'[1]Financial Statements (8)'!$D$65</f>
        <v>6688.53</v>
      </c>
      <c r="H15" s="26">
        <f>+'[1]Financial Statements (8)'!$D$60</f>
        <v>19379.57</v>
      </c>
      <c r="I15" s="27">
        <f t="shared" si="14"/>
        <v>2697.16</v>
      </c>
      <c r="J15" s="36">
        <f>+'[1]Financial Statements (8)'!$D$17</f>
        <v>30879.77</v>
      </c>
      <c r="K15" s="26">
        <f>+'[1]Financial Statements (8)'!$D$30</f>
        <v>1788.8</v>
      </c>
      <c r="L15" s="37">
        <f>+'[1]Financial Statements (8)'!$D$33</f>
        <v>1257.1600000000001</v>
      </c>
      <c r="M15" s="30">
        <f t="shared" si="15"/>
        <v>0.10346592195058328</v>
      </c>
      <c r="N15" s="30">
        <f t="shared" si="16"/>
        <v>4.822599268838159E-2</v>
      </c>
      <c r="O15" s="30">
        <f t="shared" si="17"/>
        <v>6.8620267683490555E-2</v>
      </c>
      <c r="P15" s="30">
        <f t="shared" si="18"/>
        <v>2.8974333672720314</v>
      </c>
      <c r="Q15" s="30">
        <f t="shared" si="19"/>
        <v>1.1845807711340681</v>
      </c>
      <c r="R15" s="31">
        <f t="shared" si="20"/>
        <v>2.7273692773842857</v>
      </c>
      <c r="S15" s="32" t="s">
        <v>32</v>
      </c>
      <c r="T15" s="32" t="s">
        <v>27</v>
      </c>
      <c r="U15" s="32" t="str" cm="1">
        <f t="array" ref="U15">+_xlfn.IFS(R15&lt;$Y$6,$Z$6,R15&gt;$Y$3,$Z$3,R15&gt;$Y$4,$Z$4,R15&gt;=$Y$5,$Z$5)</f>
        <v>Medio</v>
      </c>
      <c r="V15" s="32" t="str" cm="1">
        <f t="array" ref="V15">+_xlfn.IFS(R15&lt;$Y$6,$Z$6,R15&gt;$Y$3,$AA$3,R15&gt;$Y$4,$AA$4,R15&gt;=$Y$5,$AA$5)</f>
        <v>Zona Gris</v>
      </c>
    </row>
    <row r="16" spans="1:27" x14ac:dyDescent="0.3">
      <c r="A16" s="61"/>
      <c r="B16" s="22" t="s">
        <v>43</v>
      </c>
      <c r="C16" s="23">
        <v>2020</v>
      </c>
      <c r="D16" s="24">
        <f>+'[1]Financial Statements (9)'!$C$45</f>
        <v>5885.61</v>
      </c>
      <c r="E16" s="26">
        <f>+'[1]Financial Statements (9)'!$C$36</f>
        <v>14171.98</v>
      </c>
      <c r="F16" s="26">
        <f>+'[1]Financial Statements (9)'!$C$66</f>
        <v>4698.7700000000004</v>
      </c>
      <c r="G16" s="26">
        <f>+'[1]Financial Statements (9)'!$C$62</f>
        <v>5614.78</v>
      </c>
      <c r="H16" s="26">
        <f>+'[1]Financial Statements (9)'!$C$55</f>
        <v>8557.2000000000007</v>
      </c>
      <c r="I16" s="27">
        <f t="shared" si="14"/>
        <v>1186.8399999999992</v>
      </c>
      <c r="J16" s="36">
        <f>+'[1]Financial Statements (9)'!$C$17</f>
        <v>18760.13</v>
      </c>
      <c r="K16" s="26">
        <f>+'[1]Financial Statements (9)'!$C$28</f>
        <v>424.07</v>
      </c>
      <c r="L16" s="37">
        <f>+'[1]Financial Statements (9)'!$C$31</f>
        <v>420.5</v>
      </c>
      <c r="M16" s="30">
        <f t="shared" si="15"/>
        <v>8.3745531675884333E-2</v>
      </c>
      <c r="N16" s="30">
        <f t="shared" si="16"/>
        <v>2.9671224486627838E-2</v>
      </c>
      <c r="O16" s="30">
        <f t="shared" si="17"/>
        <v>2.9923130007239639E-2</v>
      </c>
      <c r="P16" s="30">
        <f t="shared" si="18"/>
        <v>1.5240490277446312</v>
      </c>
      <c r="Q16" s="30">
        <f t="shared" si="19"/>
        <v>1.3237479872254971</v>
      </c>
      <c r="R16" s="31">
        <f t="shared" si="20"/>
        <v>2.1393493211880679</v>
      </c>
      <c r="S16" s="32" t="s">
        <v>32</v>
      </c>
      <c r="T16" s="32" t="s">
        <v>27</v>
      </c>
      <c r="U16" s="32" t="str" cm="1">
        <f t="array" ref="U16">+_xlfn.IFS(R16&lt;$Y$6,$Z$6,R16&gt;$Y$3,$Z$3,R16&gt;$Y$4,$Z$4,R16&gt;=$Y$5,$Z$5)</f>
        <v>Medio</v>
      </c>
      <c r="V16" s="32" t="str" cm="1">
        <f t="array" ref="V16">+_xlfn.IFS(R16&lt;$Y$6,$Z$6,R16&gt;$Y$3,$AA$3,R16&gt;$Y$4,$AA$4,R16&gt;=$Y$5,$AA$5)</f>
        <v>Zona Gris</v>
      </c>
    </row>
    <row r="17" spans="1:22" x14ac:dyDescent="0.3">
      <c r="A17" s="61"/>
      <c r="B17" s="35" t="s">
        <v>43</v>
      </c>
      <c r="C17" s="32">
        <v>2019</v>
      </c>
      <c r="D17" s="24">
        <f>+'[1]Financial Statements (9)'!$D$45</f>
        <v>5523.84</v>
      </c>
      <c r="E17" s="26">
        <f>+'[1]Financial Statements (9)'!$D$36</f>
        <v>13912.9</v>
      </c>
      <c r="F17" s="26">
        <f>+'[1]Financial Statements (9)'!$D$66</f>
        <v>4110.78</v>
      </c>
      <c r="G17" s="26">
        <f>+'[1]Financial Statements (9)'!$D$62</f>
        <v>5596.62</v>
      </c>
      <c r="H17" s="26">
        <f>+'[1]Financial Statements (9)'!$D$55</f>
        <v>8316.2800000000007</v>
      </c>
      <c r="I17" s="27">
        <f t="shared" si="14"/>
        <v>1413.0600000000004</v>
      </c>
      <c r="J17" s="36">
        <f>+'[1]Financial Statements (9)'!$D$17</f>
        <v>18528</v>
      </c>
      <c r="K17" s="26">
        <f>+'[1]Financial Statements (9)'!$D$28</f>
        <v>505.4</v>
      </c>
      <c r="L17" s="37">
        <f>+'[1]Financial Statements (9)'!$D$31</f>
        <v>497.2</v>
      </c>
      <c r="M17" s="30">
        <f t="shared" si="15"/>
        <v>0.10156473488632854</v>
      </c>
      <c r="N17" s="30">
        <f t="shared" si="16"/>
        <v>3.5736618533878634E-2</v>
      </c>
      <c r="O17" s="30">
        <f t="shared" si="17"/>
        <v>3.6325999611870996E-2</v>
      </c>
      <c r="P17" s="30">
        <f t="shared" si="18"/>
        <v>1.4859468750781724</v>
      </c>
      <c r="Q17" s="30">
        <f t="shared" si="19"/>
        <v>1.3317137332978746</v>
      </c>
      <c r="R17" s="31">
        <f t="shared" si="20"/>
        <v>2.1691037049698871</v>
      </c>
      <c r="S17" s="32" t="s">
        <v>32</v>
      </c>
      <c r="T17" s="32" t="s">
        <v>27</v>
      </c>
      <c r="U17" s="32" t="str" cm="1">
        <f t="array" ref="U17">+_xlfn.IFS(R17&lt;$Y$6,$Z$6,R17&gt;$Y$3,$Z$3,R17&gt;$Y$4,$Z$4,R17&gt;=$Y$5,$Z$5)</f>
        <v>Medio</v>
      </c>
      <c r="V17" s="32" t="str" cm="1">
        <f t="array" ref="V17">+_xlfn.IFS(R17&lt;$Y$6,$Z$6,R17&gt;$Y$3,$AA$3,R17&gt;$Y$4,$AA$4,R17&gt;=$Y$5,$AA$5)</f>
        <v>Zona Gris</v>
      </c>
    </row>
    <row r="18" spans="1:22" x14ac:dyDescent="0.3">
      <c r="A18" s="61"/>
      <c r="B18" s="22" t="s">
        <v>44</v>
      </c>
      <c r="C18" s="23">
        <v>2020</v>
      </c>
      <c r="D18" s="24">
        <f>+'[1]Financial Statements (11)'!$C$44</f>
        <v>3286.75</v>
      </c>
      <c r="E18" s="26">
        <f>+'[1]Financial Statements (11)'!$C$38</f>
        <v>21946.11</v>
      </c>
      <c r="F18" s="26">
        <f>+'[1]Financial Statements (11)'!$C$65</f>
        <v>6987.05</v>
      </c>
      <c r="G18" s="26">
        <f>+'[1]Financial Statements (11)'!$C$60</f>
        <v>7433.18</v>
      </c>
      <c r="H18" s="26">
        <f>+'[1]Financial Statements (11)'!$C$54</f>
        <v>14512.93</v>
      </c>
      <c r="I18" s="27">
        <f t="shared" si="14"/>
        <v>-3700.3</v>
      </c>
      <c r="J18" s="36">
        <f>+'[1]Financial Statements (11)'!$C$17</f>
        <v>16704.04</v>
      </c>
      <c r="K18" s="26">
        <f>+'[1]Financial Statements (11)'!$C$30</f>
        <v>328.23</v>
      </c>
      <c r="L18" s="37">
        <f>+'[1]Financial Statements (11)'!$C$33</f>
        <v>205.25</v>
      </c>
      <c r="M18" s="30">
        <f t="shared" si="15"/>
        <v>-0.16860846865344245</v>
      </c>
      <c r="N18" s="30">
        <f t="shared" si="16"/>
        <v>9.3524547174875187E-3</v>
      </c>
      <c r="O18" s="30">
        <f t="shared" si="17"/>
        <v>1.4956181300467372E-2</v>
      </c>
      <c r="P18" s="30">
        <f t="shared" si="18"/>
        <v>1.9524523824258257</v>
      </c>
      <c r="Q18" s="30">
        <f t="shared" si="19"/>
        <v>0.76113899000779639</v>
      </c>
      <c r="R18" s="31">
        <f t="shared" si="20"/>
        <v>1.5131448250683734</v>
      </c>
      <c r="S18" s="32" t="s">
        <v>32</v>
      </c>
      <c r="T18" s="32" t="s">
        <v>27</v>
      </c>
      <c r="U18" s="32" t="str" cm="1">
        <f t="array" ref="U18">+_xlfn.IFS(R18&lt;$Y$6,$Z$6,R18&gt;$Y$3,$Z$3,R18&gt;$Y$4,$Z$4,R18&gt;=$Y$5,$Z$5)</f>
        <v>Medio</v>
      </c>
      <c r="V18" s="32" t="str" cm="1">
        <f t="array" ref="V18">+_xlfn.IFS(R18&lt;$Y$6,$Z$6,R18&gt;$Y$3,$AA$3,R18&gt;$Y$4,$AA$4,R18&gt;=$Y$5,$AA$5)</f>
        <v>Zona Gris</v>
      </c>
    </row>
    <row r="19" spans="1:22" x14ac:dyDescent="0.3">
      <c r="A19" s="61"/>
      <c r="B19" s="35" t="s">
        <v>44</v>
      </c>
      <c r="C19" s="32">
        <v>2019</v>
      </c>
      <c r="D19" s="24">
        <f>+'[1]Financial Statements (11)'!$D$44</f>
        <v>5760.49</v>
      </c>
      <c r="E19" s="26">
        <f>+'[1]Financial Statements (11)'!$D$38</f>
        <v>20821.18</v>
      </c>
      <c r="F19" s="26">
        <f>+'[1]Financial Statements (11)'!$D$65</f>
        <v>5734.25</v>
      </c>
      <c r="G19" s="26">
        <f>+'[1]Financial Statements (11)'!$D$60</f>
        <v>5768.87</v>
      </c>
      <c r="H19" s="26">
        <f>+'[1]Financial Statements (11)'!$D$54</f>
        <v>15052.31</v>
      </c>
      <c r="I19" s="27">
        <f t="shared" si="14"/>
        <v>26.239999999999782</v>
      </c>
      <c r="J19" s="36">
        <f>+'[1]Financial Statements (11)'!$D$17</f>
        <v>18313.23</v>
      </c>
      <c r="K19" s="26">
        <f>+'[1]Financial Statements (11)'!$D$30</f>
        <v>1008.07</v>
      </c>
      <c r="L19" s="37">
        <f>+'[1]Financial Statements (11)'!$D$33</f>
        <v>657.42</v>
      </c>
      <c r="M19" s="30">
        <f t="shared" si="15"/>
        <v>1.2602551824632312E-3</v>
      </c>
      <c r="N19" s="30">
        <f t="shared" si="16"/>
        <v>3.1574579346607637E-2</v>
      </c>
      <c r="O19" s="30">
        <f t="shared" si="17"/>
        <v>4.8415603726589942E-2</v>
      </c>
      <c r="P19" s="30">
        <f t="shared" si="18"/>
        <v>2.6092302305304158</v>
      </c>
      <c r="Q19" s="30">
        <f t="shared" si="19"/>
        <v>0.87954813319898295</v>
      </c>
      <c r="R19" s="31">
        <f t="shared" si="20"/>
        <v>2.1517402862062776</v>
      </c>
      <c r="S19" s="32" t="s">
        <v>32</v>
      </c>
      <c r="T19" s="32" t="s">
        <v>27</v>
      </c>
      <c r="U19" s="32" t="str" cm="1">
        <f t="array" ref="U19">+_xlfn.IFS(R19&lt;$Y$6,$Z$6,R19&gt;$Y$3,$Z$3,R19&gt;$Y$4,$Z$4,R19&gt;=$Y$5,$Z$5)</f>
        <v>Medio</v>
      </c>
      <c r="V19" s="32" t="str" cm="1">
        <f t="array" ref="V19">+_xlfn.IFS(R19&lt;$Y$6,$Z$6,R19&gt;$Y$3,$AA$3,R19&gt;$Y$4,$AA$4,R19&gt;=$Y$5,$AA$5)</f>
        <v>Zona Gris</v>
      </c>
    </row>
    <row r="20" spans="1:22" x14ac:dyDescent="0.3">
      <c r="A20" s="61"/>
      <c r="B20" s="22" t="s">
        <v>45</v>
      </c>
      <c r="C20" s="44">
        <v>2020</v>
      </c>
      <c r="D20" s="36">
        <f>+'[1]Financial Statements (14)'!$B$39</f>
        <v>1216.92</v>
      </c>
      <c r="E20" s="26">
        <f>+'[1]Financial Statements (14)'!$B$34</f>
        <v>1712.67</v>
      </c>
      <c r="F20" s="26">
        <f>+'[1]Financial Statements (14)'!$B$52</f>
        <v>1308.8699999999999</v>
      </c>
      <c r="G20" s="26">
        <f>+'[1]Financial Statements (14)'!$B$49</f>
        <v>1392.06</v>
      </c>
      <c r="H20" s="26">
        <f>+'[1]Financial Statements (14)'!$B$45</f>
        <v>320.61</v>
      </c>
      <c r="I20" s="27">
        <f t="shared" si="0"/>
        <v>-91.949999999999818</v>
      </c>
      <c r="J20" s="36">
        <f>+'[1]Financial Statements (14)'!$B$17</f>
        <v>10083.18</v>
      </c>
      <c r="K20" s="26">
        <f>+'[1]Financial Statements (14)'!$B$26</f>
        <v>281.43</v>
      </c>
      <c r="L20" s="39">
        <f>+'[1]Financial Statements (14)'!$B$29</f>
        <v>70.16</v>
      </c>
      <c r="M20" s="45">
        <f t="shared" si="1"/>
        <v>-5.3688101035225588E-2</v>
      </c>
      <c r="N20" s="45">
        <f t="shared" si="2"/>
        <v>4.0965276439711089E-2</v>
      </c>
      <c r="O20" s="45">
        <f t="shared" si="3"/>
        <v>0.16432237383734169</v>
      </c>
      <c r="P20" s="45">
        <f t="shared" si="4"/>
        <v>0.23031334856256197</v>
      </c>
      <c r="Q20" s="45">
        <f t="shared" si="5"/>
        <v>5.887403878155161</v>
      </c>
      <c r="R20" s="46">
        <f t="shared" si="6"/>
        <v>6.479113513009926</v>
      </c>
      <c r="S20" s="47" t="s">
        <v>33</v>
      </c>
      <c r="T20" s="47" t="s">
        <v>26</v>
      </c>
      <c r="U20" s="48" t="str" cm="1">
        <f t="array" ref="U20">+_xlfn.IFS(R20&lt;$Y$6,$Z$6,R20&gt;$Y$3,$Z$3,R20&gt;$Y$4,$Z$4,R20&gt;=$Y$5,$Z$5)</f>
        <v>Solvente</v>
      </c>
      <c r="V20" s="48" t="str" cm="1">
        <f t="array" ref="V20">+_xlfn.IFS(R20&lt;$Y$6,$Z$6,R20&gt;$Y$3,$AA$3,R20&gt;$Y$4,$AA$4,R20&gt;=$Y$5,$AA$5)</f>
        <v>Zona Segura</v>
      </c>
    </row>
    <row r="21" spans="1:22" x14ac:dyDescent="0.3">
      <c r="A21" s="61"/>
      <c r="B21" s="35" t="s">
        <v>45</v>
      </c>
      <c r="C21" s="49">
        <v>2019</v>
      </c>
      <c r="D21" s="36">
        <f>+'[1]Financial Statements (14)'!$C$39</f>
        <v>922.73</v>
      </c>
      <c r="E21" s="26">
        <f>+'[1]Financial Statements (14)'!$C$34</f>
        <v>1388.47</v>
      </c>
      <c r="F21" s="26">
        <f>+'[1]Financial Statements (14)'!$C$52</f>
        <v>1138.03</v>
      </c>
      <c r="G21" s="26">
        <f>+'[1]Financial Statements (14)'!$C$49</f>
        <v>1138.03</v>
      </c>
      <c r="H21" s="26">
        <f>+'[1]Financial Statements (14)'!$C$45</f>
        <v>250.45</v>
      </c>
      <c r="I21" s="27">
        <f t="shared" si="0"/>
        <v>-215.29999999999995</v>
      </c>
      <c r="J21" s="36">
        <f>+'[1]Financial Statements (14)'!$C$17</f>
        <v>9337.68</v>
      </c>
      <c r="K21" s="26">
        <f>+'[1]Financial Statements (14)'!$C$26</f>
        <v>110.09</v>
      </c>
      <c r="L21" s="39">
        <f>+'[1]Financial Statements (14)'!$C$29</f>
        <v>66.239999999999995</v>
      </c>
      <c r="M21" s="30">
        <f t="shared" si="1"/>
        <v>-0.15506276693050622</v>
      </c>
      <c r="N21" s="30">
        <f t="shared" si="2"/>
        <v>4.7707188488047989E-2</v>
      </c>
      <c r="O21" s="30">
        <f t="shared" si="3"/>
        <v>7.928871347598436E-2</v>
      </c>
      <c r="P21" s="30">
        <f t="shared" si="4"/>
        <v>0.22007328453555705</v>
      </c>
      <c r="Q21" s="30">
        <f t="shared" si="5"/>
        <v>6.7251579076249399</v>
      </c>
      <c r="R21" s="50">
        <f t="shared" si="6"/>
        <v>6.9797163888447109</v>
      </c>
      <c r="S21" s="49" t="s">
        <v>33</v>
      </c>
      <c r="T21" s="49" t="s">
        <v>26</v>
      </c>
      <c r="U21" s="32" t="str" cm="1">
        <f t="array" ref="U21">+_xlfn.IFS(R21&lt;$Y$6,$Z$6,R21&gt;$Y$3,$Z$3,R21&gt;$Y$4,$Z$4,R21&gt;=$Y$5,$Z$5)</f>
        <v>Solvente</v>
      </c>
      <c r="V21" s="32" t="str" cm="1">
        <f t="array" ref="V21">+_xlfn.IFS(R21&lt;$Y$6,$Z$6,R21&gt;$Y$3,$AA$3,R21&gt;$Y$4,$AA$4,R21&gt;=$Y$5,$AA$5)</f>
        <v>Zona Segura</v>
      </c>
    </row>
    <row r="22" spans="1:22" x14ac:dyDescent="0.3">
      <c r="A22" s="61"/>
      <c r="B22" s="22" t="s">
        <v>46</v>
      </c>
      <c r="C22" s="51">
        <v>2020</v>
      </c>
      <c r="D22" s="36">
        <f>+'[1]Financial Statements (15)'!$B$37</f>
        <v>1257.54</v>
      </c>
      <c r="E22" s="26">
        <f>+'[1]Financial Statements (15)'!$B$34</f>
        <v>1356.39</v>
      </c>
      <c r="F22" s="26">
        <f>+'[1]Financial Statements (15)'!$B$49</f>
        <v>952.6</v>
      </c>
      <c r="G22" s="26">
        <f>+'[1]Financial Statements (15)'!$B$48</f>
        <v>952.6</v>
      </c>
      <c r="H22" s="26">
        <f>+'[1]Financial Statements (15)'!$B$44</f>
        <v>403.78</v>
      </c>
      <c r="I22" s="27">
        <f t="shared" ref="I22:I23" si="21">+D22-F22</f>
        <v>304.93999999999994</v>
      </c>
      <c r="J22" s="36">
        <f>+'[1]Financial Statements (15)'!$B$17</f>
        <v>4397.1099999999997</v>
      </c>
      <c r="K22" s="26">
        <f>+'[1]Financial Statements (15)'!$B$26</f>
        <v>51.24</v>
      </c>
      <c r="L22" s="39">
        <f>+'[1]Financial Statements (15)'!$B$29</f>
        <v>2.12</v>
      </c>
      <c r="M22" s="30">
        <f t="shared" ref="M22:M23" si="22">+I22/E22</f>
        <v>0.22481734604354198</v>
      </c>
      <c r="N22" s="30">
        <f t="shared" ref="N22:N23" si="23">+L22/E22</f>
        <v>1.562972301476714E-3</v>
      </c>
      <c r="O22" s="30">
        <f t="shared" ref="O22:O23" si="24">+K22/E22</f>
        <v>3.7776745626257935E-2</v>
      </c>
      <c r="P22" s="30">
        <f t="shared" ref="P22:P23" si="25">+H22/G22</f>
        <v>0.42387150955280284</v>
      </c>
      <c r="Q22" s="30">
        <f t="shared" ref="Q22:Q23" si="26">+J22/E22</f>
        <v>3.2417741210123929</v>
      </c>
      <c r="R22" s="50">
        <f t="shared" ref="R22:R23" si="27">0.717*M22+0.847*N22+3.107*O22+0.42*P22+0.998*Q22</f>
        <v>3.6932068300958991</v>
      </c>
      <c r="S22" s="49" t="s">
        <v>33</v>
      </c>
      <c r="T22" s="49" t="s">
        <v>26</v>
      </c>
      <c r="U22" s="32" t="str" cm="1">
        <f t="array" ref="U22">+_xlfn.IFS(R22&lt;$Y$6,$Z$6,R22&gt;$Y$3,$Z$3,R22&gt;$Y$4,$Z$4,R22&gt;=$Y$5,$Z$5)</f>
        <v>Solvente</v>
      </c>
      <c r="V22" s="32" t="str" cm="1">
        <f t="array" ref="V22">+_xlfn.IFS(R22&lt;$Y$6,$Z$6,R22&gt;$Y$3,$AA$3,R22&gt;$Y$4,$AA$4,R22&gt;=$Y$5,$AA$5)</f>
        <v>Zona Segura</v>
      </c>
    </row>
    <row r="23" spans="1:22" x14ac:dyDescent="0.3">
      <c r="A23" s="61"/>
      <c r="B23" s="35" t="s">
        <v>46</v>
      </c>
      <c r="C23" s="49">
        <v>2019</v>
      </c>
      <c r="D23" s="36">
        <f>+'[1]Financial Statements (15)'!$C$37</f>
        <v>1191.94</v>
      </c>
      <c r="E23" s="26">
        <f>+'[1]Financial Statements (15)'!$C$34</f>
        <v>1288.3</v>
      </c>
      <c r="F23" s="26">
        <f>+'[1]Financial Statements (15)'!$C$49</f>
        <v>886.63</v>
      </c>
      <c r="G23" s="26">
        <f>+'[1]Financial Statements (15)'!$C$48</f>
        <v>886.63</v>
      </c>
      <c r="H23" s="26">
        <f>+'[1]Financial Statements (15)'!$C$44</f>
        <v>401.67</v>
      </c>
      <c r="I23" s="27">
        <f t="shared" si="21"/>
        <v>305.31000000000006</v>
      </c>
      <c r="J23" s="36">
        <f>+'[1]Financial Statements (15)'!$C$17</f>
        <v>4595.1400000000003</v>
      </c>
      <c r="K23" s="26">
        <f>+'[1]Financial Statements (15)'!$C$26</f>
        <v>65.599999999999994</v>
      </c>
      <c r="L23" s="39">
        <f>+'[1]Financial Statements (15)'!$C$29</f>
        <v>21.77</v>
      </c>
      <c r="M23" s="30">
        <f t="shared" si="22"/>
        <v>0.23698672669409304</v>
      </c>
      <c r="N23" s="30">
        <f t="shared" si="23"/>
        <v>1.6898237988046263E-2</v>
      </c>
      <c r="O23" s="30">
        <f t="shared" si="24"/>
        <v>5.0919816812854145E-2</v>
      </c>
      <c r="P23" s="30">
        <f t="shared" si="25"/>
        <v>0.45303001251931474</v>
      </c>
      <c r="Q23" s="30">
        <f t="shared" si="26"/>
        <v>3.5668244973996743</v>
      </c>
      <c r="R23" s="50">
        <f t="shared" si="27"/>
        <v>4.0924036151160648</v>
      </c>
      <c r="S23" s="49" t="s">
        <v>33</v>
      </c>
      <c r="T23" s="49" t="s">
        <v>26</v>
      </c>
      <c r="U23" s="32" t="str" cm="1">
        <f t="array" ref="U23">+_xlfn.IFS(R23&lt;$Y$6,$Z$6,R23&gt;$Y$3,$Z$3,R23&gt;$Y$4,$Z$4,R23&gt;=$Y$5,$Z$5)</f>
        <v>Solvente</v>
      </c>
      <c r="V23" s="32" t="str" cm="1">
        <f t="array" ref="V23">+_xlfn.IFS(R23&lt;$Y$6,$Z$6,R23&gt;$Y$3,$AA$3,R23&gt;$Y$4,$AA$4,R23&gt;=$Y$5,$AA$5)</f>
        <v>Zona Segura</v>
      </c>
    </row>
    <row r="24" spans="1:22" x14ac:dyDescent="0.3">
      <c r="A24" s="61"/>
      <c r="B24" s="22" t="s">
        <v>47</v>
      </c>
      <c r="C24" s="51">
        <v>2020</v>
      </c>
      <c r="D24" s="36">
        <f>+'[1]Financial Statements (16)'!$B$41</f>
        <v>680.89</v>
      </c>
      <c r="E24" s="26">
        <f>+'[1]Financial Statements (16)'!$B$36</f>
        <v>1161.0999999999999</v>
      </c>
      <c r="F24" s="26">
        <f>+'[1]Financial Statements (16)'!$B$56</f>
        <v>330.75</v>
      </c>
      <c r="G24" s="26">
        <f>+'[1]Financial Statements (16)'!$B$53</f>
        <v>609.54</v>
      </c>
      <c r="H24" s="26">
        <f>+'[1]Financial Statements (16)'!$B$48</f>
        <v>551.55999999999995</v>
      </c>
      <c r="I24" s="27">
        <f t="shared" ref="I24:I25" si="28">+D24-F24</f>
        <v>350.14</v>
      </c>
      <c r="J24" s="36">
        <f>+'[1]Financial Statements (16)'!$B$17</f>
        <v>4081.74</v>
      </c>
      <c r="K24" s="26">
        <f>+'[1]Financial Statements (16)'!$B$28</f>
        <v>40.659999999999997</v>
      </c>
      <c r="L24" s="39">
        <f>+'[1]Financial Statements (16)'!$B$31</f>
        <v>13.22</v>
      </c>
      <c r="M24" s="30">
        <f t="shared" ref="M24:M25" si="29">+I24/E24</f>
        <v>0.3015588665920248</v>
      </c>
      <c r="N24" s="30">
        <f t="shared" ref="N24:N25" si="30">+L24/E24</f>
        <v>1.1385754887606582E-2</v>
      </c>
      <c r="O24" s="30">
        <f t="shared" ref="O24:O25" si="31">+K24/E24</f>
        <v>3.5018516923606927E-2</v>
      </c>
      <c r="P24" s="30">
        <f t="shared" ref="P24:P25" si="32">+H24/G24</f>
        <v>0.90487908914919446</v>
      </c>
      <c r="Q24" s="30">
        <f t="shared" ref="Q24:Q25" si="33">+J24/E24</f>
        <v>3.5154078029454827</v>
      </c>
      <c r="R24" s="50">
        <f t="shared" ref="R24:R25" si="34">0.717*M24+0.847*N24+3.107*O24+0.42*P24+0.998*Q24</f>
        <v>4.2230901786001844</v>
      </c>
      <c r="S24" s="49" t="s">
        <v>33</v>
      </c>
      <c r="T24" s="49" t="s">
        <v>26</v>
      </c>
      <c r="U24" s="32" t="str" cm="1">
        <f t="array" ref="U24">+_xlfn.IFS(R24&lt;$Y$6,$Z$6,R24&gt;$Y$3,$Z$3,R24&gt;$Y$4,$Z$4,R24&gt;=$Y$5,$Z$5)</f>
        <v>Solvente</v>
      </c>
      <c r="V24" s="32" t="str" cm="1">
        <f t="array" ref="V24">+_xlfn.IFS(R24&lt;$Y$6,$Z$6,R24&gt;$Y$3,$AA$3,R24&gt;$Y$4,$AA$4,R24&gt;=$Y$5,$AA$5)</f>
        <v>Zona Segura</v>
      </c>
    </row>
    <row r="25" spans="1:22" x14ac:dyDescent="0.3">
      <c r="A25" s="61"/>
      <c r="B25" s="35" t="s">
        <v>47</v>
      </c>
      <c r="C25" s="52">
        <v>2019</v>
      </c>
      <c r="D25" s="36">
        <f>+'[1]Financial Statements (16)'!$C$41</f>
        <v>799.16</v>
      </c>
      <c r="E25" s="26">
        <f>+'[1]Financial Statements (16)'!$C$36</f>
        <v>1302.1099999999999</v>
      </c>
      <c r="F25" s="26">
        <f>+'[1]Financial Statements (16)'!$C$56</f>
        <v>523.77</v>
      </c>
      <c r="G25" s="26">
        <f>+'[1]Financial Statements (16)'!$C$53</f>
        <v>763.77</v>
      </c>
      <c r="H25" s="26">
        <f>+'[1]Financial Statements (16)'!$C$48</f>
        <v>538.34</v>
      </c>
      <c r="I25" s="27">
        <f t="shared" si="28"/>
        <v>275.39</v>
      </c>
      <c r="J25" s="36">
        <f>+'[1]Financial Statements (16)'!$C$17</f>
        <v>4731.1499999999996</v>
      </c>
      <c r="K25" s="26">
        <f>+'[1]Financial Statements (16)'!$C$28</f>
        <v>6.01</v>
      </c>
      <c r="L25" s="39">
        <f>+'[1]Financial Statements (16)'!$C$31</f>
        <v>-21.47</v>
      </c>
      <c r="M25" s="53">
        <f t="shared" si="29"/>
        <v>0.21149518857853791</v>
      </c>
      <c r="N25" s="53">
        <f t="shared" si="30"/>
        <v>-1.6488622313015028E-2</v>
      </c>
      <c r="O25" s="53">
        <f t="shared" si="31"/>
        <v>4.6155854728095174E-3</v>
      </c>
      <c r="P25" s="53">
        <f t="shared" si="32"/>
        <v>0.70484569962161392</v>
      </c>
      <c r="Q25" s="53">
        <f t="shared" si="33"/>
        <v>3.633448786968843</v>
      </c>
      <c r="R25" s="54">
        <f t="shared" si="34"/>
        <v>4.07423389441169</v>
      </c>
      <c r="S25" s="52" t="s">
        <v>33</v>
      </c>
      <c r="T25" s="52" t="s">
        <v>26</v>
      </c>
      <c r="U25" s="55" t="str" cm="1">
        <f t="array" ref="U25">+_xlfn.IFS(R25&lt;$Y$6,$Z$6,R25&gt;$Y$3,$Z$3,R25&gt;$Y$4,$Z$4,R25&gt;=$Y$5,$Z$5)</f>
        <v>Solvente</v>
      </c>
      <c r="V25" s="55" t="str" cm="1">
        <f t="array" ref="V25">+_xlfn.IFS(R25&lt;$Y$6,$Z$6,R25&gt;$Y$3,$AA$3,R25&gt;$Y$4,$AA$4,R25&gt;=$Y$5,$AA$5)</f>
        <v>Zona Segura</v>
      </c>
    </row>
    <row r="26" spans="1:22" x14ac:dyDescent="0.3">
      <c r="A26" s="61"/>
      <c r="B26" s="22" t="s">
        <v>48</v>
      </c>
      <c r="C26" s="23">
        <v>2020</v>
      </c>
      <c r="D26" s="24">
        <f>+'[1]Financial Statements (26)'!$C$49</f>
        <v>32669.51</v>
      </c>
      <c r="E26" s="26">
        <f>+'[1]Financial Statements (26)'!$C$38</f>
        <v>102082.05</v>
      </c>
      <c r="F26" s="26">
        <f>+'[1]Financial Statements (26)'!$C$68</f>
        <v>33193.21</v>
      </c>
      <c r="G26" s="26">
        <f>+'[1]Financial Statements (26)'!$C$63</f>
        <v>75547.850000000006</v>
      </c>
      <c r="H26" s="26">
        <f>+'[1]Financial Statements (26)'!$C$58</f>
        <v>26534.2</v>
      </c>
      <c r="I26" s="27">
        <f t="shared" ref="I26:I27" si="35">+D26-F26</f>
        <v>-523.70000000000073</v>
      </c>
      <c r="J26" s="36">
        <f>+'[1]Financial Statements (26)'!$C$17</f>
        <v>66343.94</v>
      </c>
      <c r="K26" s="26">
        <f>+'[1]Financial Statements (26)'!$C$30</f>
        <v>7966.88</v>
      </c>
      <c r="L26" s="37">
        <f>+'[1]Financial Statements (26)'!$C$33</f>
        <v>6120.2</v>
      </c>
      <c r="M26" s="30">
        <f t="shared" ref="M26:M27" si="36">+I26/E26</f>
        <v>-5.1301869427583082E-3</v>
      </c>
      <c r="N26" s="30">
        <f t="shared" ref="N26:N27" si="37">+L26/E26</f>
        <v>5.9953733295912449E-2</v>
      </c>
      <c r="O26" s="30">
        <f t="shared" ref="O26:O27" si="38">+K26/E26</f>
        <v>7.8043887245602919E-2</v>
      </c>
      <c r="P26" s="30">
        <f t="shared" ref="P26:P27" si="39">+H26/G26</f>
        <v>0.35122376083502044</v>
      </c>
      <c r="Q26" s="30">
        <f t="shared" ref="Q26:Q27" si="40">+J26/E26</f>
        <v>0.64990799068004612</v>
      </c>
      <c r="R26" s="31">
        <f t="shared" ref="R26:R27" si="41">0.717*M26+0.847*N26+3.107*O26+0.42*P26+0.998*Q26</f>
        <v>1.0857069799851631</v>
      </c>
      <c r="S26" s="32" t="s">
        <v>31</v>
      </c>
      <c r="T26" s="32" t="s">
        <v>34</v>
      </c>
      <c r="U26" s="32" t="str" cm="1">
        <f t="array" ref="U26">+_xlfn.IFS(R26&lt;$Y$6,$Z$6,R26&gt;$Y$3,$Z$3,R26&gt;$Y$4,$Z$4,R26&gt;=$Y$5,$Z$5)</f>
        <v>Insolvente</v>
      </c>
      <c r="V26" s="32" t="str" cm="1">
        <f t="array" ref="V26">+_xlfn.IFS(R26&lt;$Y$6,$Z$6,R26&gt;$Y$3,$AA$3,R26&gt;$Y$4,$AA$4,R26&gt;=$Y$5,$AA$5)</f>
        <v>Zona de Peligro</v>
      </c>
    </row>
    <row r="27" spans="1:22" x14ac:dyDescent="0.3">
      <c r="A27" s="62"/>
      <c r="B27" s="35" t="s">
        <v>48</v>
      </c>
      <c r="C27" s="32">
        <v>2019</v>
      </c>
      <c r="D27" s="24">
        <f>+'[1]Financial Statements (26)'!$D$49</f>
        <v>14488.63</v>
      </c>
      <c r="E27" s="26">
        <f>+'[1]Financial Statements (26)'!$D$38</f>
        <v>74271.14</v>
      </c>
      <c r="F27" s="26">
        <f>+'[1]Financial Statements (26)'!$D$68</f>
        <v>29664.78</v>
      </c>
      <c r="G27" s="26">
        <f>+'[1]Financial Statements (26)'!$D$63</f>
        <v>49478.07</v>
      </c>
      <c r="H27" s="26">
        <f>+'[1]Financial Statements (26)'!$D$58</f>
        <v>24793.08</v>
      </c>
      <c r="I27" s="27">
        <f t="shared" si="35"/>
        <v>-15176.15</v>
      </c>
      <c r="J27" s="36">
        <f>+'[1]Financial Statements (26)'!$D$17</f>
        <v>60431.46</v>
      </c>
      <c r="K27" s="26">
        <f>+'[1]Financial Statements (26)'!$D$30</f>
        <v>2378.7199999999998</v>
      </c>
      <c r="L27" s="37">
        <f>+'[1]Financial Statements (26)'!$D$33</f>
        <v>1730.35</v>
      </c>
      <c r="M27" s="30">
        <f t="shared" si="36"/>
        <v>-0.20433441576364655</v>
      </c>
      <c r="N27" s="30">
        <f t="shared" si="37"/>
        <v>2.3297743915065797E-2</v>
      </c>
      <c r="O27" s="30">
        <f t="shared" si="38"/>
        <v>3.2027514321175087E-2</v>
      </c>
      <c r="P27" s="30">
        <f t="shared" si="39"/>
        <v>0.50109230210475064</v>
      </c>
      <c r="Q27" s="30">
        <f t="shared" si="40"/>
        <v>0.8136600569211675</v>
      </c>
      <c r="R27" s="31">
        <f t="shared" si="41"/>
        <v>0.99522640368073756</v>
      </c>
      <c r="S27" s="32" t="s">
        <v>31</v>
      </c>
      <c r="T27" s="32" t="s">
        <v>34</v>
      </c>
      <c r="U27" s="32" t="str" cm="1">
        <f t="array" ref="U27">+_xlfn.IFS(R27&lt;$Y$6,$Z$6,R27&gt;$Y$3,$Z$3,R27&gt;$Y$4,$Z$4,R27&gt;=$Y$5,$Z$5)</f>
        <v>Insolvente</v>
      </c>
      <c r="V27" s="32" t="str" cm="1">
        <f t="array" ref="V27">+_xlfn.IFS(R27&lt;$Y$6,$Z$6,R27&gt;$Y$3,$AA$3,R27&gt;$Y$4,$AA$4,R27&gt;=$Y$5,$AA$5)</f>
        <v>Zona de Peligro</v>
      </c>
    </row>
    <row r="28" spans="1:22" x14ac:dyDescent="0.3"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22" x14ac:dyDescent="0.3"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22" x14ac:dyDescent="0.3"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22" x14ac:dyDescent="0.3"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22" x14ac:dyDescent="0.3"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4:17" x14ac:dyDescent="0.3"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  <row r="34" spans="4:17" x14ac:dyDescent="0.3"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4:17" x14ac:dyDescent="0.3"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4:17" x14ac:dyDescent="0.3"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4:17" x14ac:dyDescent="0.3"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4:17" x14ac:dyDescent="0.3"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4:17" x14ac:dyDescent="0.3"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4:17" x14ac:dyDescent="0.3"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4:17" x14ac:dyDescent="0.3"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4:17" x14ac:dyDescent="0.3"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4:17" x14ac:dyDescent="0.3"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4:17" x14ac:dyDescent="0.3"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4:17" x14ac:dyDescent="0.3"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4:17" x14ac:dyDescent="0.3"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</row>
    <row r="47" spans="4:17" x14ac:dyDescent="0.3"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</row>
    <row r="48" spans="4:17" x14ac:dyDescent="0.3"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4:17" x14ac:dyDescent="0.3"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</row>
    <row r="50" spans="4:17" x14ac:dyDescent="0.3"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4:17" x14ac:dyDescent="0.3"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</row>
    <row r="52" spans="4:17" x14ac:dyDescent="0.3"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4:17" x14ac:dyDescent="0.3"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4:17" x14ac:dyDescent="0.3"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4:17" x14ac:dyDescent="0.3"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</row>
    <row r="56" spans="4:17" x14ac:dyDescent="0.3"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</row>
    <row r="57" spans="4:17" x14ac:dyDescent="0.3"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</row>
    <row r="58" spans="4:17" x14ac:dyDescent="0.3"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</row>
    <row r="59" spans="4:17" x14ac:dyDescent="0.3"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4:17" x14ac:dyDescent="0.3"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4:17" x14ac:dyDescent="0.3"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</row>
    <row r="62" spans="4:17" x14ac:dyDescent="0.3"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</row>
    <row r="63" spans="4:17" x14ac:dyDescent="0.3"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</row>
    <row r="64" spans="4:17" x14ac:dyDescent="0.3"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4:17" x14ac:dyDescent="0.3"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4:17" x14ac:dyDescent="0.3"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  <row r="67" spans="4:17" x14ac:dyDescent="0.3"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</row>
    <row r="68" spans="4:17" x14ac:dyDescent="0.3"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</row>
    <row r="69" spans="4:17" x14ac:dyDescent="0.3"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</row>
    <row r="70" spans="4:17" x14ac:dyDescent="0.3"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</row>
    <row r="71" spans="4:17" x14ac:dyDescent="0.3"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</row>
    <row r="72" spans="4:17" x14ac:dyDescent="0.3"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</row>
    <row r="73" spans="4:17" x14ac:dyDescent="0.3"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</row>
    <row r="74" spans="4:17" x14ac:dyDescent="0.3"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</row>
    <row r="75" spans="4:17" x14ac:dyDescent="0.3"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4:17" x14ac:dyDescent="0.3"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7" spans="4:17" x14ac:dyDescent="0.3"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</row>
    <row r="78" spans="4:17" x14ac:dyDescent="0.3"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</row>
    <row r="79" spans="4:17" x14ac:dyDescent="0.3"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</row>
    <row r="80" spans="4:17" x14ac:dyDescent="0.3"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</row>
    <row r="81" spans="4:17" x14ac:dyDescent="0.3"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</row>
    <row r="82" spans="4:17" x14ac:dyDescent="0.3"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</row>
    <row r="83" spans="4:17" x14ac:dyDescent="0.3"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</row>
    <row r="84" spans="4:17" x14ac:dyDescent="0.3"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</row>
    <row r="85" spans="4:17" x14ac:dyDescent="0.3"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</row>
    <row r="86" spans="4:17" x14ac:dyDescent="0.3"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</row>
    <row r="87" spans="4:17" x14ac:dyDescent="0.3"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</row>
    <row r="88" spans="4:17" x14ac:dyDescent="0.3"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</row>
    <row r="89" spans="4:17" x14ac:dyDescent="0.3"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</row>
    <row r="90" spans="4:17" x14ac:dyDescent="0.3"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</row>
    <row r="91" spans="4:17" x14ac:dyDescent="0.3"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</row>
    <row r="92" spans="4:17" x14ac:dyDescent="0.3"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</row>
    <row r="93" spans="4:17" x14ac:dyDescent="0.3"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4:17" x14ac:dyDescent="0.3"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</row>
    <row r="95" spans="4:17" x14ac:dyDescent="0.3"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</row>
    <row r="96" spans="4:17" x14ac:dyDescent="0.3"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</row>
    <row r="97" spans="4:17" x14ac:dyDescent="0.3"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</row>
    <row r="98" spans="4:17" x14ac:dyDescent="0.3"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</row>
    <row r="99" spans="4:17" x14ac:dyDescent="0.3"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</row>
    <row r="100" spans="4:17" x14ac:dyDescent="0.3"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</row>
    <row r="101" spans="4:17" x14ac:dyDescent="0.3"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</row>
    <row r="102" spans="4:17" x14ac:dyDescent="0.3"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</row>
    <row r="103" spans="4:17" x14ac:dyDescent="0.3"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</row>
    <row r="104" spans="4:17" x14ac:dyDescent="0.3"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</row>
    <row r="105" spans="4:17" x14ac:dyDescent="0.3"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</row>
    <row r="106" spans="4:17" x14ac:dyDescent="0.3"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</row>
    <row r="107" spans="4:17" x14ac:dyDescent="0.3"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</row>
    <row r="108" spans="4:17" x14ac:dyDescent="0.3"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</row>
    <row r="109" spans="4:17" x14ac:dyDescent="0.3"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</row>
    <row r="110" spans="4:17" x14ac:dyDescent="0.3"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</row>
    <row r="111" spans="4:17" x14ac:dyDescent="0.3"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</row>
    <row r="112" spans="4:17" x14ac:dyDescent="0.3"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</row>
    <row r="113" spans="4:17" x14ac:dyDescent="0.3"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</row>
    <row r="114" spans="4:17" x14ac:dyDescent="0.3"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</row>
    <row r="115" spans="4:17" x14ac:dyDescent="0.3"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</row>
    <row r="116" spans="4:17" x14ac:dyDescent="0.3"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</row>
    <row r="117" spans="4:17" x14ac:dyDescent="0.3"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4:17" x14ac:dyDescent="0.3"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</row>
    <row r="119" spans="4:17" x14ac:dyDescent="0.3"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</row>
    <row r="120" spans="4:17" x14ac:dyDescent="0.3"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</row>
    <row r="121" spans="4:17" x14ac:dyDescent="0.3"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</row>
    <row r="122" spans="4:17" x14ac:dyDescent="0.3"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</row>
    <row r="123" spans="4:17" x14ac:dyDescent="0.3"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</row>
    <row r="124" spans="4:17" x14ac:dyDescent="0.3"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</row>
    <row r="125" spans="4:17" x14ac:dyDescent="0.3"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</row>
    <row r="126" spans="4:17" x14ac:dyDescent="0.3"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</row>
    <row r="127" spans="4:17" x14ac:dyDescent="0.3"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</row>
    <row r="128" spans="4:17" x14ac:dyDescent="0.3"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</row>
    <row r="129" spans="4:17" x14ac:dyDescent="0.3"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</row>
    <row r="130" spans="4:17" x14ac:dyDescent="0.3"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</row>
    <row r="131" spans="4:17" x14ac:dyDescent="0.3"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</row>
    <row r="132" spans="4:17" x14ac:dyDescent="0.3"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4:17" x14ac:dyDescent="0.3"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</row>
    <row r="134" spans="4:17" x14ac:dyDescent="0.3"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</row>
    <row r="135" spans="4:17" x14ac:dyDescent="0.3"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</row>
    <row r="136" spans="4:17" x14ac:dyDescent="0.3"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</row>
    <row r="137" spans="4:17" x14ac:dyDescent="0.3"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</row>
    <row r="138" spans="4:17" x14ac:dyDescent="0.3"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</row>
    <row r="139" spans="4:17" x14ac:dyDescent="0.3"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</row>
    <row r="140" spans="4:17" x14ac:dyDescent="0.3"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4:17" x14ac:dyDescent="0.3"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</row>
    <row r="142" spans="4:17" x14ac:dyDescent="0.3"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</row>
    <row r="143" spans="4:17" x14ac:dyDescent="0.3"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</row>
    <row r="144" spans="4:17" x14ac:dyDescent="0.3"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</row>
    <row r="145" spans="4:17" x14ac:dyDescent="0.3"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</row>
    <row r="146" spans="4:17" x14ac:dyDescent="0.3"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</row>
    <row r="147" spans="4:17" x14ac:dyDescent="0.3"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</row>
    <row r="148" spans="4:17" x14ac:dyDescent="0.3"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</row>
    <row r="149" spans="4:17" x14ac:dyDescent="0.3"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</row>
    <row r="150" spans="4:17" x14ac:dyDescent="0.3"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</row>
    <row r="151" spans="4:17" x14ac:dyDescent="0.3"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</row>
    <row r="152" spans="4:17" x14ac:dyDescent="0.3"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</row>
    <row r="153" spans="4:17" x14ac:dyDescent="0.3"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4:17" x14ac:dyDescent="0.3"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</row>
    <row r="155" spans="4:17" x14ac:dyDescent="0.3"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</row>
    <row r="156" spans="4:17" x14ac:dyDescent="0.3"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</row>
    <row r="157" spans="4:17" x14ac:dyDescent="0.3"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</row>
    <row r="158" spans="4:17" x14ac:dyDescent="0.3"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</row>
    <row r="159" spans="4:17" x14ac:dyDescent="0.3"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</row>
    <row r="160" spans="4:17" x14ac:dyDescent="0.3"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</row>
    <row r="161" spans="4:17" x14ac:dyDescent="0.3"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</row>
    <row r="162" spans="4:17" x14ac:dyDescent="0.3"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</row>
    <row r="163" spans="4:17" x14ac:dyDescent="0.3"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</row>
    <row r="164" spans="4:17" x14ac:dyDescent="0.3"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</row>
    <row r="165" spans="4:17" x14ac:dyDescent="0.3"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</row>
    <row r="166" spans="4:17" x14ac:dyDescent="0.3"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</row>
    <row r="167" spans="4:17" x14ac:dyDescent="0.3"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</row>
    <row r="168" spans="4:17" x14ac:dyDescent="0.3"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</row>
    <row r="169" spans="4:17" x14ac:dyDescent="0.3"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</row>
    <row r="170" spans="4:17" x14ac:dyDescent="0.3"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</row>
    <row r="171" spans="4:17" x14ac:dyDescent="0.3"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</row>
    <row r="172" spans="4:17" x14ac:dyDescent="0.3"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</row>
    <row r="173" spans="4:17" x14ac:dyDescent="0.3"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</row>
    <row r="174" spans="4:17" x14ac:dyDescent="0.3"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</row>
    <row r="175" spans="4:17" x14ac:dyDescent="0.3"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</row>
    <row r="176" spans="4:17" x14ac:dyDescent="0.3"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</row>
    <row r="177" spans="4:17" x14ac:dyDescent="0.3"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</row>
    <row r="178" spans="4:17" x14ac:dyDescent="0.3"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</row>
    <row r="179" spans="4:17" x14ac:dyDescent="0.3"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</row>
    <row r="180" spans="4:17" x14ac:dyDescent="0.3"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</row>
    <row r="181" spans="4:17" x14ac:dyDescent="0.3"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</row>
    <row r="182" spans="4:17" x14ac:dyDescent="0.3"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</row>
    <row r="183" spans="4:17" x14ac:dyDescent="0.3"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</row>
    <row r="184" spans="4:17" x14ac:dyDescent="0.3"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</row>
    <row r="185" spans="4:17" x14ac:dyDescent="0.3"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</row>
    <row r="186" spans="4:17" x14ac:dyDescent="0.3"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</row>
    <row r="187" spans="4:17" x14ac:dyDescent="0.3"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4:17" x14ac:dyDescent="0.3"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</row>
    <row r="189" spans="4:17" x14ac:dyDescent="0.3"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</row>
    <row r="190" spans="4:17" x14ac:dyDescent="0.3"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</row>
    <row r="191" spans="4:17" x14ac:dyDescent="0.3"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</row>
    <row r="192" spans="4:17" x14ac:dyDescent="0.3"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</row>
    <row r="193" spans="4:17" x14ac:dyDescent="0.3"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</row>
    <row r="194" spans="4:17" x14ac:dyDescent="0.3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</row>
    <row r="195" spans="4:17" x14ac:dyDescent="0.3"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</row>
    <row r="196" spans="4:17" x14ac:dyDescent="0.3"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</row>
    <row r="197" spans="4:17" x14ac:dyDescent="0.3"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</row>
    <row r="198" spans="4:17" x14ac:dyDescent="0.3"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</row>
    <row r="199" spans="4:17" x14ac:dyDescent="0.3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</row>
    <row r="200" spans="4:17" x14ac:dyDescent="0.3"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</row>
    <row r="201" spans="4:17" x14ac:dyDescent="0.3"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</row>
    <row r="202" spans="4:17" x14ac:dyDescent="0.3"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</row>
    <row r="203" spans="4:17" x14ac:dyDescent="0.3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</row>
    <row r="204" spans="4:17" x14ac:dyDescent="0.3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</row>
    <row r="205" spans="4:17" x14ac:dyDescent="0.3"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</row>
    <row r="206" spans="4:17" x14ac:dyDescent="0.3"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</row>
    <row r="207" spans="4:17" x14ac:dyDescent="0.3"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</row>
    <row r="208" spans="4:17" x14ac:dyDescent="0.3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</row>
    <row r="209" spans="4:17" x14ac:dyDescent="0.3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</row>
    <row r="210" spans="4:17" x14ac:dyDescent="0.3"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</row>
    <row r="211" spans="4:17" x14ac:dyDescent="0.3"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</row>
    <row r="212" spans="4:17" x14ac:dyDescent="0.3"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</row>
    <row r="213" spans="4:17" x14ac:dyDescent="0.3"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</row>
    <row r="214" spans="4:17" x14ac:dyDescent="0.3"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</row>
    <row r="215" spans="4:17" x14ac:dyDescent="0.3"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</row>
    <row r="216" spans="4:17" x14ac:dyDescent="0.3"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</row>
    <row r="217" spans="4:17" x14ac:dyDescent="0.3"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</row>
    <row r="218" spans="4:17" x14ac:dyDescent="0.3"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</row>
    <row r="219" spans="4:17" x14ac:dyDescent="0.3"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</row>
    <row r="220" spans="4:17" x14ac:dyDescent="0.3"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</row>
    <row r="221" spans="4:17" x14ac:dyDescent="0.3"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</row>
    <row r="222" spans="4:17" x14ac:dyDescent="0.3"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</row>
    <row r="223" spans="4:17" x14ac:dyDescent="0.3"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</row>
    <row r="224" spans="4:17" x14ac:dyDescent="0.3"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</row>
    <row r="225" spans="4:17" x14ac:dyDescent="0.3"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</row>
    <row r="226" spans="4:17" x14ac:dyDescent="0.3"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</row>
    <row r="227" spans="4:17" x14ac:dyDescent="0.3"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</row>
    <row r="228" spans="4:17" x14ac:dyDescent="0.3"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</row>
    <row r="229" spans="4:17" x14ac:dyDescent="0.3"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</row>
    <row r="230" spans="4:17" x14ac:dyDescent="0.3"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</row>
    <row r="231" spans="4:17" x14ac:dyDescent="0.3"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</row>
    <row r="232" spans="4:17" x14ac:dyDescent="0.3"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</row>
    <row r="233" spans="4:17" x14ac:dyDescent="0.3"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</row>
    <row r="234" spans="4:17" x14ac:dyDescent="0.3"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</row>
    <row r="235" spans="4:17" x14ac:dyDescent="0.3"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</row>
    <row r="236" spans="4:17" x14ac:dyDescent="0.3"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</row>
    <row r="237" spans="4:17" x14ac:dyDescent="0.3"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</row>
    <row r="238" spans="4:17" x14ac:dyDescent="0.3"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</row>
    <row r="239" spans="4:17" x14ac:dyDescent="0.3"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</row>
    <row r="240" spans="4:17" x14ac:dyDescent="0.3"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</row>
    <row r="241" spans="4:17" x14ac:dyDescent="0.3"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</row>
    <row r="242" spans="4:17" x14ac:dyDescent="0.3"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</row>
    <row r="243" spans="4:17" x14ac:dyDescent="0.3"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</row>
    <row r="244" spans="4:17" x14ac:dyDescent="0.3"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</row>
    <row r="245" spans="4:17" x14ac:dyDescent="0.3"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</row>
    <row r="246" spans="4:17" x14ac:dyDescent="0.3"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</row>
    <row r="247" spans="4:17" x14ac:dyDescent="0.3"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</row>
    <row r="248" spans="4:17" x14ac:dyDescent="0.3"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</row>
    <row r="249" spans="4:17" x14ac:dyDescent="0.3"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</row>
    <row r="250" spans="4:17" x14ac:dyDescent="0.3"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</row>
    <row r="251" spans="4:17" x14ac:dyDescent="0.3"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</row>
    <row r="252" spans="4:17" x14ac:dyDescent="0.3"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</row>
    <row r="253" spans="4:17" x14ac:dyDescent="0.3"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</row>
    <row r="254" spans="4:17" x14ac:dyDescent="0.3"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</row>
    <row r="255" spans="4:17" x14ac:dyDescent="0.3"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</row>
    <row r="256" spans="4:17" x14ac:dyDescent="0.3"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</row>
    <row r="257" spans="4:17" x14ac:dyDescent="0.3"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</row>
    <row r="258" spans="4:17" x14ac:dyDescent="0.3"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</row>
    <row r="259" spans="4:17" x14ac:dyDescent="0.3"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</row>
    <row r="260" spans="4:17" x14ac:dyDescent="0.3"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</row>
    <row r="261" spans="4:17" x14ac:dyDescent="0.3"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</row>
    <row r="262" spans="4:17" x14ac:dyDescent="0.3"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</row>
    <row r="263" spans="4:17" x14ac:dyDescent="0.3"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</row>
    <row r="264" spans="4:17" x14ac:dyDescent="0.3"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</row>
    <row r="265" spans="4:17" x14ac:dyDescent="0.3"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</row>
    <row r="266" spans="4:17" x14ac:dyDescent="0.3"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</row>
    <row r="267" spans="4:17" x14ac:dyDescent="0.3"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</row>
    <row r="268" spans="4:17" x14ac:dyDescent="0.3"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</row>
    <row r="269" spans="4:17" x14ac:dyDescent="0.3"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</row>
    <row r="270" spans="4:17" x14ac:dyDescent="0.3"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</row>
    <row r="271" spans="4:17" x14ac:dyDescent="0.3"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</row>
    <row r="272" spans="4:17" x14ac:dyDescent="0.3"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</row>
    <row r="273" spans="4:17" x14ac:dyDescent="0.3"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</row>
    <row r="274" spans="4:17" x14ac:dyDescent="0.3"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</row>
    <row r="275" spans="4:17" x14ac:dyDescent="0.3"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</row>
    <row r="276" spans="4:17" x14ac:dyDescent="0.3"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</row>
    <row r="277" spans="4:17" x14ac:dyDescent="0.3"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</row>
    <row r="278" spans="4:17" x14ac:dyDescent="0.3"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</row>
    <row r="279" spans="4:17" x14ac:dyDescent="0.3"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</row>
    <row r="280" spans="4:17" x14ac:dyDescent="0.3"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</row>
    <row r="281" spans="4:17" x14ac:dyDescent="0.3"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</row>
    <row r="282" spans="4:17" x14ac:dyDescent="0.3"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4:17" x14ac:dyDescent="0.3"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4:17" x14ac:dyDescent="0.3"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4:17" x14ac:dyDescent="0.3"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4:17" x14ac:dyDescent="0.3"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4:17" x14ac:dyDescent="0.3"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4:17" x14ac:dyDescent="0.3"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4:17" x14ac:dyDescent="0.3"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4:17" x14ac:dyDescent="0.3"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4:17" x14ac:dyDescent="0.3"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4:17" x14ac:dyDescent="0.3"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</row>
    <row r="293" spans="4:17" x14ac:dyDescent="0.3"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4:17" x14ac:dyDescent="0.3"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4:17" x14ac:dyDescent="0.3"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4:17" x14ac:dyDescent="0.3"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4:17" x14ac:dyDescent="0.3"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4:17" x14ac:dyDescent="0.3"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4:17" x14ac:dyDescent="0.3"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4:17" x14ac:dyDescent="0.3"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4:17" x14ac:dyDescent="0.3"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4:17" x14ac:dyDescent="0.3"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4:17" x14ac:dyDescent="0.3"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4:17" x14ac:dyDescent="0.3"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4:17" x14ac:dyDescent="0.3"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</row>
    <row r="306" spans="4:17" x14ac:dyDescent="0.3"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4:17" x14ac:dyDescent="0.3"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4:17" x14ac:dyDescent="0.3"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4:17" x14ac:dyDescent="0.3"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4:17" x14ac:dyDescent="0.3"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4:17" x14ac:dyDescent="0.3"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4:17" x14ac:dyDescent="0.3"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4:17" x14ac:dyDescent="0.3"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4:17" x14ac:dyDescent="0.3"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4:17" x14ac:dyDescent="0.3"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4:17" x14ac:dyDescent="0.3"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4:17" x14ac:dyDescent="0.3"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4:17" x14ac:dyDescent="0.3"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</row>
    <row r="319" spans="4:17" x14ac:dyDescent="0.3"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4:17" x14ac:dyDescent="0.3"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4:17" x14ac:dyDescent="0.3"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4:17" x14ac:dyDescent="0.3"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4:17" x14ac:dyDescent="0.3"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4:17" x14ac:dyDescent="0.3"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4:17" x14ac:dyDescent="0.3"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4:17" x14ac:dyDescent="0.3"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4:17" x14ac:dyDescent="0.3"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4:17" x14ac:dyDescent="0.3"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4:17" x14ac:dyDescent="0.3"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4:17" x14ac:dyDescent="0.3"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4:17" x14ac:dyDescent="0.3"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</row>
    <row r="332" spans="4:17" x14ac:dyDescent="0.3"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4:17" x14ac:dyDescent="0.3"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4:17" x14ac:dyDescent="0.3"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4:17" x14ac:dyDescent="0.3"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4:17" x14ac:dyDescent="0.3"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4:17" x14ac:dyDescent="0.3"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4:17" x14ac:dyDescent="0.3"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4:17" x14ac:dyDescent="0.3"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4:17" x14ac:dyDescent="0.3"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4:17" x14ac:dyDescent="0.3"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4:17" x14ac:dyDescent="0.3"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4:17" x14ac:dyDescent="0.3"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4:17" x14ac:dyDescent="0.3"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</row>
    <row r="345" spans="4:17" x14ac:dyDescent="0.3"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4:17" x14ac:dyDescent="0.3"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4:17" x14ac:dyDescent="0.3"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4:17" x14ac:dyDescent="0.3"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4:17" x14ac:dyDescent="0.3"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4:17" x14ac:dyDescent="0.3"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4:17" x14ac:dyDescent="0.3"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4:17" x14ac:dyDescent="0.3"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4:17" x14ac:dyDescent="0.3"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4:17" x14ac:dyDescent="0.3"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4:17" x14ac:dyDescent="0.3"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4:17" x14ac:dyDescent="0.3"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4:17" x14ac:dyDescent="0.3"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</row>
    <row r="358" spans="4:17" x14ac:dyDescent="0.3"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4:17" x14ac:dyDescent="0.3"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4:17" x14ac:dyDescent="0.3"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4:17" x14ac:dyDescent="0.3"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4:17" x14ac:dyDescent="0.3"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4:17" x14ac:dyDescent="0.3"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4:17" x14ac:dyDescent="0.3"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4:17" x14ac:dyDescent="0.3"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4:17" x14ac:dyDescent="0.3"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4:17" x14ac:dyDescent="0.3"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4:17" x14ac:dyDescent="0.3"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4:17" x14ac:dyDescent="0.3"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4:17" x14ac:dyDescent="0.3"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</row>
    <row r="371" spans="4:17" x14ac:dyDescent="0.3"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</row>
    <row r="372" spans="4:17" x14ac:dyDescent="0.3"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</row>
    <row r="373" spans="4:17" x14ac:dyDescent="0.3"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</row>
    <row r="374" spans="4:17" x14ac:dyDescent="0.3"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</row>
    <row r="375" spans="4:17" x14ac:dyDescent="0.3"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</row>
    <row r="376" spans="4:17" x14ac:dyDescent="0.3"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</row>
    <row r="377" spans="4:17" x14ac:dyDescent="0.3"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</row>
    <row r="378" spans="4:17" x14ac:dyDescent="0.3"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</row>
    <row r="379" spans="4:17" x14ac:dyDescent="0.3"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</row>
    <row r="380" spans="4:17" x14ac:dyDescent="0.3"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</row>
    <row r="381" spans="4:17" x14ac:dyDescent="0.3"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</row>
    <row r="382" spans="4:17" x14ac:dyDescent="0.3"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</row>
    <row r="383" spans="4:17" x14ac:dyDescent="0.3"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</row>
    <row r="384" spans="4:17" x14ac:dyDescent="0.3"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</row>
    <row r="385" spans="4:17" x14ac:dyDescent="0.3"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</row>
    <row r="386" spans="4:17" x14ac:dyDescent="0.3"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</row>
    <row r="387" spans="4:17" x14ac:dyDescent="0.3"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</row>
    <row r="388" spans="4:17" x14ac:dyDescent="0.3"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</row>
    <row r="389" spans="4:17" x14ac:dyDescent="0.3"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</row>
    <row r="390" spans="4:17" x14ac:dyDescent="0.3"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</row>
    <row r="391" spans="4:17" x14ac:dyDescent="0.3"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</row>
    <row r="392" spans="4:17" x14ac:dyDescent="0.3"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</row>
    <row r="393" spans="4:17" x14ac:dyDescent="0.3"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</row>
    <row r="394" spans="4:17" x14ac:dyDescent="0.3"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</row>
    <row r="395" spans="4:17" x14ac:dyDescent="0.3"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</row>
    <row r="396" spans="4:17" x14ac:dyDescent="0.3"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</row>
    <row r="397" spans="4:17" x14ac:dyDescent="0.3"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</row>
    <row r="398" spans="4:17" x14ac:dyDescent="0.3"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</row>
    <row r="399" spans="4:17" x14ac:dyDescent="0.3"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</row>
    <row r="400" spans="4:17" x14ac:dyDescent="0.3"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</row>
    <row r="401" spans="4:17" x14ac:dyDescent="0.3"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</row>
    <row r="402" spans="4:17" x14ac:dyDescent="0.3"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</row>
    <row r="403" spans="4:17" x14ac:dyDescent="0.3"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</row>
    <row r="404" spans="4:17" x14ac:dyDescent="0.3"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</row>
    <row r="405" spans="4:17" x14ac:dyDescent="0.3"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</row>
    <row r="406" spans="4:17" x14ac:dyDescent="0.3"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</row>
    <row r="407" spans="4:17" x14ac:dyDescent="0.3"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</row>
    <row r="408" spans="4:17" x14ac:dyDescent="0.3"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</row>
    <row r="409" spans="4:17" x14ac:dyDescent="0.3"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</row>
    <row r="410" spans="4:17" x14ac:dyDescent="0.3"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</row>
    <row r="411" spans="4:17" x14ac:dyDescent="0.3"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</row>
    <row r="412" spans="4:17" x14ac:dyDescent="0.3"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</row>
    <row r="413" spans="4:17" x14ac:dyDescent="0.3"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</row>
    <row r="414" spans="4:17" x14ac:dyDescent="0.3"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</row>
    <row r="415" spans="4:17" x14ac:dyDescent="0.3"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</row>
    <row r="416" spans="4:17" x14ac:dyDescent="0.3"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</row>
    <row r="417" spans="4:17" x14ac:dyDescent="0.3"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</row>
    <row r="418" spans="4:17" x14ac:dyDescent="0.3"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</row>
    <row r="419" spans="4:17" x14ac:dyDescent="0.3"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</row>
    <row r="420" spans="4:17" x14ac:dyDescent="0.3"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</row>
    <row r="421" spans="4:17" x14ac:dyDescent="0.3"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</row>
    <row r="422" spans="4:17" x14ac:dyDescent="0.3"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</row>
    <row r="423" spans="4:17" x14ac:dyDescent="0.3"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</row>
    <row r="424" spans="4:17" x14ac:dyDescent="0.3"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</row>
    <row r="425" spans="4:17" x14ac:dyDescent="0.3"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</row>
    <row r="426" spans="4:17" x14ac:dyDescent="0.3"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</row>
    <row r="427" spans="4:17" x14ac:dyDescent="0.3"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</row>
    <row r="428" spans="4:17" x14ac:dyDescent="0.3"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</row>
    <row r="429" spans="4:17" x14ac:dyDescent="0.3"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</row>
    <row r="430" spans="4:17" x14ac:dyDescent="0.3"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</row>
    <row r="431" spans="4:17" x14ac:dyDescent="0.3"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</row>
    <row r="432" spans="4:17" x14ac:dyDescent="0.3"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</row>
    <row r="433" spans="4:17" x14ac:dyDescent="0.3"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</row>
    <row r="434" spans="4:17" x14ac:dyDescent="0.3"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</row>
    <row r="435" spans="4:17" x14ac:dyDescent="0.3"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</row>
    <row r="436" spans="4:17" x14ac:dyDescent="0.3"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</row>
    <row r="437" spans="4:17" x14ac:dyDescent="0.3"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</row>
    <row r="438" spans="4:17" x14ac:dyDescent="0.3"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</row>
    <row r="439" spans="4:17" x14ac:dyDescent="0.3"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</row>
    <row r="440" spans="4:17" x14ac:dyDescent="0.3"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</row>
    <row r="441" spans="4:17" x14ac:dyDescent="0.3"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</row>
    <row r="442" spans="4:17" x14ac:dyDescent="0.3"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</row>
    <row r="443" spans="4:17" x14ac:dyDescent="0.3"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</row>
    <row r="444" spans="4:17" x14ac:dyDescent="0.3"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</row>
    <row r="445" spans="4:17" x14ac:dyDescent="0.3"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</row>
    <row r="446" spans="4:17" x14ac:dyDescent="0.3"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</row>
    <row r="447" spans="4:17" x14ac:dyDescent="0.3"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</row>
    <row r="448" spans="4:17" x14ac:dyDescent="0.3"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</row>
    <row r="449" spans="4:17" x14ac:dyDescent="0.3"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</row>
    <row r="450" spans="4:17" x14ac:dyDescent="0.3"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</row>
    <row r="451" spans="4:17" x14ac:dyDescent="0.3"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</row>
    <row r="452" spans="4:17" x14ac:dyDescent="0.3"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</row>
    <row r="453" spans="4:17" x14ac:dyDescent="0.3"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</row>
    <row r="454" spans="4:17" x14ac:dyDescent="0.3"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</row>
    <row r="455" spans="4:17" x14ac:dyDescent="0.3"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</row>
    <row r="456" spans="4:17" x14ac:dyDescent="0.3"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</row>
    <row r="457" spans="4:17" x14ac:dyDescent="0.3"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</row>
    <row r="458" spans="4:17" x14ac:dyDescent="0.3"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</row>
    <row r="459" spans="4:17" x14ac:dyDescent="0.3"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</row>
    <row r="460" spans="4:17" x14ac:dyDescent="0.3"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</row>
    <row r="461" spans="4:17" x14ac:dyDescent="0.3"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</row>
    <row r="462" spans="4:17" x14ac:dyDescent="0.3"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</row>
    <row r="463" spans="4:17" x14ac:dyDescent="0.3"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</row>
    <row r="464" spans="4:17" x14ac:dyDescent="0.3"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</row>
    <row r="465" spans="4:17" x14ac:dyDescent="0.3"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</row>
    <row r="466" spans="4:17" x14ac:dyDescent="0.3"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</row>
    <row r="467" spans="4:17" x14ac:dyDescent="0.3"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</row>
    <row r="468" spans="4:17" x14ac:dyDescent="0.3"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</row>
    <row r="469" spans="4:17" x14ac:dyDescent="0.3"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</row>
    <row r="470" spans="4:17" x14ac:dyDescent="0.3"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</row>
    <row r="471" spans="4:17" x14ac:dyDescent="0.3"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</row>
    <row r="472" spans="4:17" x14ac:dyDescent="0.3"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</row>
    <row r="473" spans="4:17" x14ac:dyDescent="0.3"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</row>
    <row r="474" spans="4:17" x14ac:dyDescent="0.3"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</row>
    <row r="475" spans="4:17" x14ac:dyDescent="0.3"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</row>
    <row r="476" spans="4:17" x14ac:dyDescent="0.3"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</row>
    <row r="477" spans="4:17" x14ac:dyDescent="0.3"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</row>
    <row r="478" spans="4:17" x14ac:dyDescent="0.3"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</row>
    <row r="479" spans="4:17" x14ac:dyDescent="0.3"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</row>
    <row r="480" spans="4:17" x14ac:dyDescent="0.3"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</row>
    <row r="481" spans="4:17" x14ac:dyDescent="0.3"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</row>
    <row r="482" spans="4:17" x14ac:dyDescent="0.3"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</row>
    <row r="483" spans="4:17" x14ac:dyDescent="0.3"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</row>
    <row r="484" spans="4:17" x14ac:dyDescent="0.3"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</row>
    <row r="485" spans="4:17" x14ac:dyDescent="0.3"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</row>
    <row r="486" spans="4:17" x14ac:dyDescent="0.3"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</row>
    <row r="487" spans="4:17" x14ac:dyDescent="0.3"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</row>
    <row r="488" spans="4:17" x14ac:dyDescent="0.3"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</row>
    <row r="489" spans="4:17" x14ac:dyDescent="0.3"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</row>
    <row r="490" spans="4:17" x14ac:dyDescent="0.3"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</row>
    <row r="491" spans="4:17" x14ac:dyDescent="0.3"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</row>
    <row r="492" spans="4:17" x14ac:dyDescent="0.3"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</row>
    <row r="493" spans="4:17" x14ac:dyDescent="0.3"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</row>
    <row r="494" spans="4:17" x14ac:dyDescent="0.3"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</row>
    <row r="495" spans="4:17" x14ac:dyDescent="0.3"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</row>
    <row r="496" spans="4:17" x14ac:dyDescent="0.3"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</row>
    <row r="497" spans="4:17" x14ac:dyDescent="0.3"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</row>
    <row r="498" spans="4:17" x14ac:dyDescent="0.3"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</row>
    <row r="499" spans="4:17" x14ac:dyDescent="0.3"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</row>
    <row r="500" spans="4:17" x14ac:dyDescent="0.3"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</row>
    <row r="501" spans="4:17" x14ac:dyDescent="0.3"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</row>
    <row r="502" spans="4:17" x14ac:dyDescent="0.3"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</row>
    <row r="503" spans="4:17" x14ac:dyDescent="0.3"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</row>
    <row r="504" spans="4:17" x14ac:dyDescent="0.3"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</row>
    <row r="505" spans="4:17" x14ac:dyDescent="0.3"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</row>
    <row r="506" spans="4:17" x14ac:dyDescent="0.3"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</row>
    <row r="507" spans="4:17" x14ac:dyDescent="0.3"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</row>
    <row r="508" spans="4:17" x14ac:dyDescent="0.3"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</row>
    <row r="509" spans="4:17" x14ac:dyDescent="0.3"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</row>
    <row r="510" spans="4:17" x14ac:dyDescent="0.3"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</row>
    <row r="511" spans="4:17" x14ac:dyDescent="0.3"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</row>
    <row r="512" spans="4:17" x14ac:dyDescent="0.3"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</row>
    <row r="513" spans="4:17" x14ac:dyDescent="0.3"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</row>
    <row r="514" spans="4:17" x14ac:dyDescent="0.3"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</row>
    <row r="515" spans="4:17" x14ac:dyDescent="0.3"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</row>
    <row r="516" spans="4:17" x14ac:dyDescent="0.3"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</row>
    <row r="517" spans="4:17" x14ac:dyDescent="0.3"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</row>
    <row r="518" spans="4:17" x14ac:dyDescent="0.3"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</row>
    <row r="519" spans="4:17" x14ac:dyDescent="0.3"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</row>
    <row r="520" spans="4:17" x14ac:dyDescent="0.3"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</row>
    <row r="521" spans="4:17" x14ac:dyDescent="0.3"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</row>
    <row r="522" spans="4:17" x14ac:dyDescent="0.3"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</row>
    <row r="523" spans="4:17" x14ac:dyDescent="0.3"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</row>
    <row r="524" spans="4:17" x14ac:dyDescent="0.3"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</row>
    <row r="525" spans="4:17" x14ac:dyDescent="0.3"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</row>
    <row r="526" spans="4:17" x14ac:dyDescent="0.3"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</row>
    <row r="527" spans="4:17" x14ac:dyDescent="0.3"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</row>
    <row r="528" spans="4:17" x14ac:dyDescent="0.3"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</row>
    <row r="529" spans="4:17" x14ac:dyDescent="0.3"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</row>
    <row r="530" spans="4:17" x14ac:dyDescent="0.3"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</row>
    <row r="531" spans="4:17" x14ac:dyDescent="0.3"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</row>
    <row r="532" spans="4:17" x14ac:dyDescent="0.3"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</row>
    <row r="533" spans="4:17" x14ac:dyDescent="0.3"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</row>
    <row r="534" spans="4:17" x14ac:dyDescent="0.3"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</row>
    <row r="535" spans="4:17" x14ac:dyDescent="0.3"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</row>
    <row r="536" spans="4:17" x14ac:dyDescent="0.3"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</row>
    <row r="537" spans="4:17" x14ac:dyDescent="0.3"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</row>
    <row r="538" spans="4:17" x14ac:dyDescent="0.3"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</row>
    <row r="539" spans="4:17" x14ac:dyDescent="0.3"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</row>
    <row r="540" spans="4:17" x14ac:dyDescent="0.3"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</row>
    <row r="541" spans="4:17" x14ac:dyDescent="0.3"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</row>
    <row r="542" spans="4:17" x14ac:dyDescent="0.3"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</row>
    <row r="543" spans="4:17" x14ac:dyDescent="0.3"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</row>
    <row r="544" spans="4:17" x14ac:dyDescent="0.3"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</row>
    <row r="545" spans="4:17" x14ac:dyDescent="0.3"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</row>
    <row r="546" spans="4:17" x14ac:dyDescent="0.3"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</row>
    <row r="547" spans="4:17" x14ac:dyDescent="0.3"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</row>
    <row r="548" spans="4:17" x14ac:dyDescent="0.3"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</row>
    <row r="549" spans="4:17" x14ac:dyDescent="0.3"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</row>
    <row r="550" spans="4:17" x14ac:dyDescent="0.3"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</row>
    <row r="551" spans="4:17" x14ac:dyDescent="0.3"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</row>
    <row r="552" spans="4:17" x14ac:dyDescent="0.3"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</row>
    <row r="553" spans="4:17" x14ac:dyDescent="0.3"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</row>
    <row r="554" spans="4:17" x14ac:dyDescent="0.3"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</row>
    <row r="555" spans="4:17" x14ac:dyDescent="0.3"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4:17" x14ac:dyDescent="0.3"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4:17" x14ac:dyDescent="0.3"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4:17" x14ac:dyDescent="0.3"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4:17" x14ac:dyDescent="0.3"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4:17" x14ac:dyDescent="0.3"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4:17" x14ac:dyDescent="0.3"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4:17" x14ac:dyDescent="0.3"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4:17" x14ac:dyDescent="0.3"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4:17" x14ac:dyDescent="0.3"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4:17" x14ac:dyDescent="0.3"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4:17" x14ac:dyDescent="0.3"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4:17" x14ac:dyDescent="0.3"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4:17" x14ac:dyDescent="0.3"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4:17" x14ac:dyDescent="0.3"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4:17" x14ac:dyDescent="0.3"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4:17" x14ac:dyDescent="0.3"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4:17" x14ac:dyDescent="0.3"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4:17" x14ac:dyDescent="0.3"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4:17" x14ac:dyDescent="0.3"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4:17" x14ac:dyDescent="0.3"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4:17" x14ac:dyDescent="0.3"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4:17" x14ac:dyDescent="0.3"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4:17" x14ac:dyDescent="0.3"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4:17" x14ac:dyDescent="0.3"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4:17" x14ac:dyDescent="0.3"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4:17" x14ac:dyDescent="0.3"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4:17" x14ac:dyDescent="0.3"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4:17" x14ac:dyDescent="0.3"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4:17" x14ac:dyDescent="0.3"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4:17" x14ac:dyDescent="0.3"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4:17" x14ac:dyDescent="0.3"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4:17" x14ac:dyDescent="0.3"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4:17" x14ac:dyDescent="0.3"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4:17" x14ac:dyDescent="0.3"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4:17" x14ac:dyDescent="0.3"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4:17" x14ac:dyDescent="0.3"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4:17" x14ac:dyDescent="0.3"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4:17" x14ac:dyDescent="0.3"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4:17" x14ac:dyDescent="0.3"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4:17" x14ac:dyDescent="0.3"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4:17" x14ac:dyDescent="0.3"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4:17" x14ac:dyDescent="0.3"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4:17" x14ac:dyDescent="0.3"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4:17" x14ac:dyDescent="0.3"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4:17" x14ac:dyDescent="0.3"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4:17" x14ac:dyDescent="0.3"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4:17" x14ac:dyDescent="0.3"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4:17" x14ac:dyDescent="0.3"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4:17" x14ac:dyDescent="0.3"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4:17" x14ac:dyDescent="0.3"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4:17" x14ac:dyDescent="0.3"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4:17" x14ac:dyDescent="0.3"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4:17" x14ac:dyDescent="0.3"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4:17" x14ac:dyDescent="0.3"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4:17" x14ac:dyDescent="0.3"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4:17" x14ac:dyDescent="0.3"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4:17" x14ac:dyDescent="0.3"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4:17" x14ac:dyDescent="0.3"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4:17" x14ac:dyDescent="0.3"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4:17" x14ac:dyDescent="0.3"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4:17" x14ac:dyDescent="0.3"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4:17" x14ac:dyDescent="0.3"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4:17" x14ac:dyDescent="0.3"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4:17" x14ac:dyDescent="0.3"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4:17" x14ac:dyDescent="0.3"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4:17" x14ac:dyDescent="0.3"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4:17" x14ac:dyDescent="0.3"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4:17" x14ac:dyDescent="0.3"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4:17" x14ac:dyDescent="0.3"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4:17" x14ac:dyDescent="0.3"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4:17" x14ac:dyDescent="0.3"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4:17" x14ac:dyDescent="0.3"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4:17" x14ac:dyDescent="0.3"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4:17" x14ac:dyDescent="0.3"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4:17" x14ac:dyDescent="0.3"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4:17" x14ac:dyDescent="0.3"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4:17" x14ac:dyDescent="0.3"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4:17" x14ac:dyDescent="0.3"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4:17" x14ac:dyDescent="0.3"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4:17" x14ac:dyDescent="0.3"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4:17" x14ac:dyDescent="0.3"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4:17" x14ac:dyDescent="0.3"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4:17" x14ac:dyDescent="0.3"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4:17" x14ac:dyDescent="0.3"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4:17" x14ac:dyDescent="0.3"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4:17" x14ac:dyDescent="0.3"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4:17" x14ac:dyDescent="0.3"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4:17" x14ac:dyDescent="0.3"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  <row r="644" spans="4:17" x14ac:dyDescent="0.3"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</row>
    <row r="645" spans="4:17" x14ac:dyDescent="0.3"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</row>
    <row r="646" spans="4:17" x14ac:dyDescent="0.3"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</row>
    <row r="647" spans="4:17" x14ac:dyDescent="0.3"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</row>
    <row r="648" spans="4:17" x14ac:dyDescent="0.3"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</row>
    <row r="649" spans="4:17" x14ac:dyDescent="0.3"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</row>
    <row r="650" spans="4:17" x14ac:dyDescent="0.3"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</row>
    <row r="651" spans="4:17" x14ac:dyDescent="0.3"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</row>
    <row r="652" spans="4:17" x14ac:dyDescent="0.3"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</row>
    <row r="653" spans="4:17" x14ac:dyDescent="0.3"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</row>
    <row r="654" spans="4:17" x14ac:dyDescent="0.3"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</row>
    <row r="655" spans="4:17" x14ac:dyDescent="0.3"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</row>
    <row r="656" spans="4:17" x14ac:dyDescent="0.3"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</row>
    <row r="657" spans="4:17" x14ac:dyDescent="0.3"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</row>
    <row r="658" spans="4:17" x14ac:dyDescent="0.3"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</row>
    <row r="659" spans="4:17" x14ac:dyDescent="0.3"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</row>
    <row r="660" spans="4:17" x14ac:dyDescent="0.3"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</row>
    <row r="661" spans="4:17" x14ac:dyDescent="0.3"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</row>
    <row r="662" spans="4:17" x14ac:dyDescent="0.3"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</row>
    <row r="663" spans="4:17" x14ac:dyDescent="0.3"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</row>
    <row r="664" spans="4:17" x14ac:dyDescent="0.3"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</row>
    <row r="665" spans="4:17" x14ac:dyDescent="0.3"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</row>
    <row r="666" spans="4:17" x14ac:dyDescent="0.3"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</row>
    <row r="667" spans="4:17" x14ac:dyDescent="0.3"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</row>
    <row r="668" spans="4:17" x14ac:dyDescent="0.3"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</row>
    <row r="669" spans="4:17" x14ac:dyDescent="0.3"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</row>
    <row r="670" spans="4:17" x14ac:dyDescent="0.3"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</row>
    <row r="671" spans="4:17" x14ac:dyDescent="0.3"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</row>
    <row r="672" spans="4:17" x14ac:dyDescent="0.3"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</row>
    <row r="673" spans="4:17" x14ac:dyDescent="0.3"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</row>
    <row r="674" spans="4:17" x14ac:dyDescent="0.3"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</row>
    <row r="675" spans="4:17" x14ac:dyDescent="0.3"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</row>
    <row r="676" spans="4:17" x14ac:dyDescent="0.3"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</row>
    <row r="677" spans="4:17" x14ac:dyDescent="0.3"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</row>
    <row r="678" spans="4:17" x14ac:dyDescent="0.3"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</row>
    <row r="679" spans="4:17" x14ac:dyDescent="0.3"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</row>
    <row r="680" spans="4:17" x14ac:dyDescent="0.3"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</row>
    <row r="681" spans="4:17" x14ac:dyDescent="0.3"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</row>
    <row r="682" spans="4:17" x14ac:dyDescent="0.3"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</row>
    <row r="683" spans="4:17" x14ac:dyDescent="0.3"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</row>
    <row r="684" spans="4:17" x14ac:dyDescent="0.3"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</row>
    <row r="685" spans="4:17" x14ac:dyDescent="0.3"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</row>
    <row r="686" spans="4:17" x14ac:dyDescent="0.3"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</row>
    <row r="687" spans="4:17" x14ac:dyDescent="0.3"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</row>
    <row r="688" spans="4:17" x14ac:dyDescent="0.3"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</row>
    <row r="689" spans="4:17" x14ac:dyDescent="0.3"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</row>
    <row r="690" spans="4:17" x14ac:dyDescent="0.3"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</row>
    <row r="691" spans="4:17" x14ac:dyDescent="0.3"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</row>
    <row r="692" spans="4:17" x14ac:dyDescent="0.3"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</row>
    <row r="693" spans="4:17" x14ac:dyDescent="0.3"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</row>
    <row r="694" spans="4:17" x14ac:dyDescent="0.3"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</row>
    <row r="695" spans="4:17" x14ac:dyDescent="0.3"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</row>
    <row r="696" spans="4:17" x14ac:dyDescent="0.3"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</row>
    <row r="697" spans="4:17" x14ac:dyDescent="0.3"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</row>
    <row r="698" spans="4:17" x14ac:dyDescent="0.3"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</row>
    <row r="699" spans="4:17" x14ac:dyDescent="0.3"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</row>
    <row r="700" spans="4:17" x14ac:dyDescent="0.3"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</row>
    <row r="701" spans="4:17" x14ac:dyDescent="0.3"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</row>
    <row r="702" spans="4:17" x14ac:dyDescent="0.3"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</row>
    <row r="703" spans="4:17" x14ac:dyDescent="0.3"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</row>
    <row r="704" spans="4:17" x14ac:dyDescent="0.3"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</row>
    <row r="705" spans="4:17" x14ac:dyDescent="0.3"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</row>
    <row r="706" spans="4:17" x14ac:dyDescent="0.3"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</row>
    <row r="707" spans="4:17" x14ac:dyDescent="0.3"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</row>
    <row r="708" spans="4:17" x14ac:dyDescent="0.3"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</row>
    <row r="709" spans="4:17" x14ac:dyDescent="0.3"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</row>
    <row r="710" spans="4:17" x14ac:dyDescent="0.3"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</row>
    <row r="711" spans="4:17" x14ac:dyDescent="0.3"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</row>
    <row r="712" spans="4:17" x14ac:dyDescent="0.3"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</row>
    <row r="713" spans="4:17" x14ac:dyDescent="0.3"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</row>
    <row r="714" spans="4:17" x14ac:dyDescent="0.3"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</row>
    <row r="715" spans="4:17" x14ac:dyDescent="0.3"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</row>
    <row r="716" spans="4:17" x14ac:dyDescent="0.3"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</row>
    <row r="717" spans="4:17" x14ac:dyDescent="0.3"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</row>
    <row r="718" spans="4:17" x14ac:dyDescent="0.3"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</row>
    <row r="719" spans="4:17" x14ac:dyDescent="0.3"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</row>
    <row r="720" spans="4:17" x14ac:dyDescent="0.3"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</row>
    <row r="721" spans="4:17" x14ac:dyDescent="0.3"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</row>
    <row r="722" spans="4:17" x14ac:dyDescent="0.3"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</row>
    <row r="723" spans="4:17" x14ac:dyDescent="0.3"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</row>
    <row r="724" spans="4:17" x14ac:dyDescent="0.3"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</row>
    <row r="725" spans="4:17" x14ac:dyDescent="0.3"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</row>
    <row r="726" spans="4:17" x14ac:dyDescent="0.3"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</row>
    <row r="727" spans="4:17" x14ac:dyDescent="0.3"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</row>
    <row r="728" spans="4:17" x14ac:dyDescent="0.3"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</row>
    <row r="729" spans="4:17" x14ac:dyDescent="0.3"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</row>
    <row r="730" spans="4:17" x14ac:dyDescent="0.3"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</row>
    <row r="731" spans="4:17" x14ac:dyDescent="0.3"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</row>
    <row r="732" spans="4:17" x14ac:dyDescent="0.3"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</row>
    <row r="733" spans="4:17" x14ac:dyDescent="0.3"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</row>
    <row r="734" spans="4:17" x14ac:dyDescent="0.3"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</row>
    <row r="735" spans="4:17" x14ac:dyDescent="0.3"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</row>
    <row r="736" spans="4:17" x14ac:dyDescent="0.3"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</row>
    <row r="737" spans="4:17" x14ac:dyDescent="0.3"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</row>
    <row r="738" spans="4:17" x14ac:dyDescent="0.3"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</row>
    <row r="739" spans="4:17" x14ac:dyDescent="0.3"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</row>
    <row r="740" spans="4:17" x14ac:dyDescent="0.3"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</row>
    <row r="741" spans="4:17" x14ac:dyDescent="0.3"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</row>
    <row r="742" spans="4:17" x14ac:dyDescent="0.3"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</row>
    <row r="743" spans="4:17" x14ac:dyDescent="0.3"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</row>
    <row r="744" spans="4:17" x14ac:dyDescent="0.3"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</row>
    <row r="745" spans="4:17" x14ac:dyDescent="0.3"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</row>
    <row r="746" spans="4:17" x14ac:dyDescent="0.3"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</row>
    <row r="747" spans="4:17" x14ac:dyDescent="0.3"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</row>
    <row r="748" spans="4:17" x14ac:dyDescent="0.3"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</row>
    <row r="749" spans="4:17" x14ac:dyDescent="0.3"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</row>
    <row r="750" spans="4:17" x14ac:dyDescent="0.3"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</row>
    <row r="751" spans="4:17" x14ac:dyDescent="0.3"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</row>
    <row r="752" spans="4:17" x14ac:dyDescent="0.3"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</row>
    <row r="753" spans="4:17" x14ac:dyDescent="0.3"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</row>
    <row r="754" spans="4:17" x14ac:dyDescent="0.3"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</row>
    <row r="755" spans="4:17" x14ac:dyDescent="0.3"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</row>
    <row r="756" spans="4:17" x14ac:dyDescent="0.3"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</row>
    <row r="757" spans="4:17" x14ac:dyDescent="0.3"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</row>
    <row r="758" spans="4:17" x14ac:dyDescent="0.3"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</row>
    <row r="759" spans="4:17" x14ac:dyDescent="0.3"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</row>
    <row r="760" spans="4:17" x14ac:dyDescent="0.3"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</row>
    <row r="761" spans="4:17" x14ac:dyDescent="0.3"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</row>
    <row r="762" spans="4:17" x14ac:dyDescent="0.3"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</row>
    <row r="763" spans="4:17" x14ac:dyDescent="0.3"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</row>
    <row r="764" spans="4:17" x14ac:dyDescent="0.3"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</row>
    <row r="765" spans="4:17" x14ac:dyDescent="0.3"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</row>
    <row r="766" spans="4:17" x14ac:dyDescent="0.3"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</row>
    <row r="767" spans="4:17" x14ac:dyDescent="0.3"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</row>
    <row r="768" spans="4:17" x14ac:dyDescent="0.3"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</row>
    <row r="769" spans="4:17" x14ac:dyDescent="0.3"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</row>
    <row r="770" spans="4:17" x14ac:dyDescent="0.3"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</row>
    <row r="771" spans="4:17" x14ac:dyDescent="0.3"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</row>
    <row r="772" spans="4:17" x14ac:dyDescent="0.3"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</row>
    <row r="773" spans="4:17" x14ac:dyDescent="0.3"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</row>
    <row r="774" spans="4:17" x14ac:dyDescent="0.3"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</row>
    <row r="775" spans="4:17" x14ac:dyDescent="0.3"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</row>
    <row r="776" spans="4:17" x14ac:dyDescent="0.3"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</row>
    <row r="777" spans="4:17" x14ac:dyDescent="0.3"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</row>
    <row r="778" spans="4:17" x14ac:dyDescent="0.3"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</row>
    <row r="779" spans="4:17" x14ac:dyDescent="0.3"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</row>
    <row r="780" spans="4:17" x14ac:dyDescent="0.3"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</row>
    <row r="781" spans="4:17" x14ac:dyDescent="0.3"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</row>
    <row r="782" spans="4:17" x14ac:dyDescent="0.3"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</row>
    <row r="783" spans="4:17" x14ac:dyDescent="0.3"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</row>
    <row r="784" spans="4:17" x14ac:dyDescent="0.3"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</row>
    <row r="785" spans="4:17" x14ac:dyDescent="0.3"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</row>
    <row r="786" spans="4:17" x14ac:dyDescent="0.3"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</row>
    <row r="787" spans="4:17" x14ac:dyDescent="0.3"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</row>
    <row r="788" spans="4:17" x14ac:dyDescent="0.3"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</row>
    <row r="789" spans="4:17" x14ac:dyDescent="0.3"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</row>
    <row r="790" spans="4:17" x14ac:dyDescent="0.3"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</row>
    <row r="791" spans="4:17" x14ac:dyDescent="0.3"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</row>
    <row r="792" spans="4:17" x14ac:dyDescent="0.3"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</row>
    <row r="793" spans="4:17" x14ac:dyDescent="0.3"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</row>
    <row r="794" spans="4:17" x14ac:dyDescent="0.3"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</row>
    <row r="795" spans="4:17" x14ac:dyDescent="0.3"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</row>
    <row r="796" spans="4:17" x14ac:dyDescent="0.3"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</row>
    <row r="797" spans="4:17" x14ac:dyDescent="0.3"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</row>
    <row r="798" spans="4:17" x14ac:dyDescent="0.3"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</row>
    <row r="799" spans="4:17" x14ac:dyDescent="0.3"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</row>
    <row r="800" spans="4:17" x14ac:dyDescent="0.3"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</row>
    <row r="801" spans="4:17" x14ac:dyDescent="0.3"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</row>
    <row r="802" spans="4:17" x14ac:dyDescent="0.3"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</row>
    <row r="803" spans="4:17" x14ac:dyDescent="0.3"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</row>
    <row r="804" spans="4:17" x14ac:dyDescent="0.3"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</row>
    <row r="805" spans="4:17" x14ac:dyDescent="0.3"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</row>
    <row r="806" spans="4:17" x14ac:dyDescent="0.3"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</row>
    <row r="807" spans="4:17" x14ac:dyDescent="0.3"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</row>
    <row r="808" spans="4:17" x14ac:dyDescent="0.3"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</row>
    <row r="809" spans="4:17" x14ac:dyDescent="0.3"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</row>
    <row r="810" spans="4:17" x14ac:dyDescent="0.3"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</row>
    <row r="811" spans="4:17" x14ac:dyDescent="0.3"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</row>
    <row r="812" spans="4:17" x14ac:dyDescent="0.3"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</row>
    <row r="813" spans="4:17" x14ac:dyDescent="0.3"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</row>
    <row r="814" spans="4:17" x14ac:dyDescent="0.3"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</row>
    <row r="815" spans="4:17" x14ac:dyDescent="0.3"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</row>
    <row r="816" spans="4:17" x14ac:dyDescent="0.3"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</row>
    <row r="817" spans="4:17" x14ac:dyDescent="0.3"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</row>
    <row r="818" spans="4:17" x14ac:dyDescent="0.3"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</row>
    <row r="819" spans="4:17" x14ac:dyDescent="0.3"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</row>
    <row r="820" spans="4:17" x14ac:dyDescent="0.3"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</row>
    <row r="821" spans="4:17" x14ac:dyDescent="0.3"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</row>
    <row r="822" spans="4:17" x14ac:dyDescent="0.3"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</row>
    <row r="823" spans="4:17" x14ac:dyDescent="0.3"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</row>
    <row r="824" spans="4:17" x14ac:dyDescent="0.3"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</row>
    <row r="825" spans="4:17" x14ac:dyDescent="0.3"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</row>
    <row r="826" spans="4:17" x14ac:dyDescent="0.3"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</row>
    <row r="827" spans="4:17" x14ac:dyDescent="0.3"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</row>
    <row r="828" spans="4:17" x14ac:dyDescent="0.3"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</row>
    <row r="829" spans="4:17" x14ac:dyDescent="0.3"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</row>
    <row r="830" spans="4:17" x14ac:dyDescent="0.3"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</row>
    <row r="831" spans="4:17" x14ac:dyDescent="0.3"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</row>
    <row r="832" spans="4:17" x14ac:dyDescent="0.3"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</row>
    <row r="833" spans="4:17" x14ac:dyDescent="0.3"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</row>
    <row r="834" spans="4:17" x14ac:dyDescent="0.3"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</row>
    <row r="835" spans="4:17" x14ac:dyDescent="0.3"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</row>
    <row r="836" spans="4:17" x14ac:dyDescent="0.3"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</row>
    <row r="837" spans="4:17" x14ac:dyDescent="0.3"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</row>
    <row r="838" spans="4:17" x14ac:dyDescent="0.3"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</row>
    <row r="839" spans="4:17" x14ac:dyDescent="0.3"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</row>
    <row r="840" spans="4:17" x14ac:dyDescent="0.3"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</row>
    <row r="841" spans="4:17" x14ac:dyDescent="0.3"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</row>
    <row r="842" spans="4:17" x14ac:dyDescent="0.3"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</row>
    <row r="843" spans="4:17" x14ac:dyDescent="0.3"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</row>
    <row r="844" spans="4:17" x14ac:dyDescent="0.3"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</row>
    <row r="845" spans="4:17" x14ac:dyDescent="0.3"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</row>
    <row r="846" spans="4:17" x14ac:dyDescent="0.3"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</row>
    <row r="847" spans="4:17" x14ac:dyDescent="0.3"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</row>
    <row r="848" spans="4:17" x14ac:dyDescent="0.3"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</row>
    <row r="849" spans="4:17" x14ac:dyDescent="0.3"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</row>
    <row r="850" spans="4:17" x14ac:dyDescent="0.3"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</row>
    <row r="851" spans="4:17" x14ac:dyDescent="0.3"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</row>
    <row r="852" spans="4:17" x14ac:dyDescent="0.3"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</row>
    <row r="853" spans="4:17" x14ac:dyDescent="0.3"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</row>
    <row r="854" spans="4:17" x14ac:dyDescent="0.3"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</row>
    <row r="855" spans="4:17" x14ac:dyDescent="0.3"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</row>
    <row r="856" spans="4:17" x14ac:dyDescent="0.3"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</row>
    <row r="857" spans="4:17" x14ac:dyDescent="0.3"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</row>
    <row r="858" spans="4:17" x14ac:dyDescent="0.3"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</row>
    <row r="859" spans="4:17" x14ac:dyDescent="0.3"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</row>
    <row r="860" spans="4:17" x14ac:dyDescent="0.3"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</row>
    <row r="861" spans="4:17" x14ac:dyDescent="0.3"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</row>
    <row r="862" spans="4:17" x14ac:dyDescent="0.3"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</row>
    <row r="863" spans="4:17" x14ac:dyDescent="0.3"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</row>
    <row r="864" spans="4:17" x14ac:dyDescent="0.3"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</row>
    <row r="865" spans="4:17" x14ac:dyDescent="0.3"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</row>
    <row r="866" spans="4:17" x14ac:dyDescent="0.3"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</row>
    <row r="867" spans="4:17" x14ac:dyDescent="0.3"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</row>
    <row r="868" spans="4:17" x14ac:dyDescent="0.3"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</row>
    <row r="869" spans="4:17" x14ac:dyDescent="0.3"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</row>
    <row r="870" spans="4:17" x14ac:dyDescent="0.3"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</row>
    <row r="871" spans="4:17" x14ac:dyDescent="0.3"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</row>
    <row r="872" spans="4:17" x14ac:dyDescent="0.3"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</row>
    <row r="873" spans="4:17" x14ac:dyDescent="0.3"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</row>
    <row r="874" spans="4:17" x14ac:dyDescent="0.3"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</row>
    <row r="875" spans="4:17" x14ac:dyDescent="0.3"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</row>
    <row r="876" spans="4:17" x14ac:dyDescent="0.3"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</row>
    <row r="877" spans="4:17" x14ac:dyDescent="0.3"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</row>
    <row r="878" spans="4:17" x14ac:dyDescent="0.3"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</row>
    <row r="879" spans="4:17" x14ac:dyDescent="0.3"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</row>
    <row r="880" spans="4:17" x14ac:dyDescent="0.3"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</row>
    <row r="881" spans="4:17" x14ac:dyDescent="0.3"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</row>
    <row r="882" spans="4:17" x14ac:dyDescent="0.3"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</row>
    <row r="883" spans="4:17" x14ac:dyDescent="0.3"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</row>
    <row r="884" spans="4:17" x14ac:dyDescent="0.3"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</row>
    <row r="885" spans="4:17" x14ac:dyDescent="0.3"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</row>
    <row r="886" spans="4:17" x14ac:dyDescent="0.3"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</row>
    <row r="887" spans="4:17" x14ac:dyDescent="0.3"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</row>
    <row r="888" spans="4:17" x14ac:dyDescent="0.3"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</row>
    <row r="889" spans="4:17" x14ac:dyDescent="0.3"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</row>
    <row r="890" spans="4:17" x14ac:dyDescent="0.3"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</row>
    <row r="891" spans="4:17" x14ac:dyDescent="0.3"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</row>
    <row r="892" spans="4:17" x14ac:dyDescent="0.3"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</row>
    <row r="893" spans="4:17" x14ac:dyDescent="0.3"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</row>
    <row r="894" spans="4:17" x14ac:dyDescent="0.3"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</row>
    <row r="895" spans="4:17" x14ac:dyDescent="0.3"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</row>
    <row r="896" spans="4:17" x14ac:dyDescent="0.3"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</row>
    <row r="897" spans="4:17" x14ac:dyDescent="0.3"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</row>
    <row r="898" spans="4:17" x14ac:dyDescent="0.3"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</row>
    <row r="899" spans="4:17" x14ac:dyDescent="0.3"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</row>
    <row r="900" spans="4:17" x14ac:dyDescent="0.3"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</row>
    <row r="901" spans="4:17" x14ac:dyDescent="0.3"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</row>
    <row r="902" spans="4:17" x14ac:dyDescent="0.3"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</row>
    <row r="903" spans="4:17" x14ac:dyDescent="0.3"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</row>
    <row r="904" spans="4:17" x14ac:dyDescent="0.3"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</row>
    <row r="905" spans="4:17" x14ac:dyDescent="0.3"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</row>
    <row r="906" spans="4:17" x14ac:dyDescent="0.3"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</row>
    <row r="907" spans="4:17" x14ac:dyDescent="0.3"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</row>
    <row r="908" spans="4:17" x14ac:dyDescent="0.3"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</row>
    <row r="909" spans="4:17" x14ac:dyDescent="0.3"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</row>
    <row r="910" spans="4:17" x14ac:dyDescent="0.3"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</row>
    <row r="911" spans="4:17" x14ac:dyDescent="0.3"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</row>
    <row r="912" spans="4:17" x14ac:dyDescent="0.3"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</row>
    <row r="913" spans="4:17" x14ac:dyDescent="0.3"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</row>
    <row r="914" spans="4:17" x14ac:dyDescent="0.3"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</row>
    <row r="915" spans="4:17" x14ac:dyDescent="0.3"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</row>
    <row r="916" spans="4:17" x14ac:dyDescent="0.3"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</row>
    <row r="917" spans="4:17" x14ac:dyDescent="0.3"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</row>
    <row r="918" spans="4:17" x14ac:dyDescent="0.3"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</row>
    <row r="919" spans="4:17" x14ac:dyDescent="0.3"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</row>
    <row r="920" spans="4:17" x14ac:dyDescent="0.3"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</row>
    <row r="921" spans="4:17" x14ac:dyDescent="0.3"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</row>
    <row r="922" spans="4:17" x14ac:dyDescent="0.3"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</row>
    <row r="923" spans="4:17" x14ac:dyDescent="0.3"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</row>
    <row r="924" spans="4:17" x14ac:dyDescent="0.3"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</row>
    <row r="925" spans="4:17" x14ac:dyDescent="0.3"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</row>
    <row r="926" spans="4:17" x14ac:dyDescent="0.3"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</row>
    <row r="927" spans="4:17" x14ac:dyDescent="0.3"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</row>
    <row r="928" spans="4:17" x14ac:dyDescent="0.3"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</row>
    <row r="929" spans="4:17" x14ac:dyDescent="0.3"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</row>
    <row r="930" spans="4:17" x14ac:dyDescent="0.3"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</row>
    <row r="931" spans="4:17" x14ac:dyDescent="0.3"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</row>
    <row r="932" spans="4:17" x14ac:dyDescent="0.3"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</row>
    <row r="933" spans="4:17" x14ac:dyDescent="0.3"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</row>
    <row r="934" spans="4:17" x14ac:dyDescent="0.3"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</row>
    <row r="935" spans="4:17" x14ac:dyDescent="0.3"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</row>
    <row r="936" spans="4:17" x14ac:dyDescent="0.3"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</row>
    <row r="937" spans="4:17" x14ac:dyDescent="0.3"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</row>
    <row r="938" spans="4:17" x14ac:dyDescent="0.3"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</row>
    <row r="939" spans="4:17" x14ac:dyDescent="0.3"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</row>
    <row r="940" spans="4:17" x14ac:dyDescent="0.3"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</row>
    <row r="941" spans="4:17" x14ac:dyDescent="0.3"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</row>
    <row r="942" spans="4:17" x14ac:dyDescent="0.3"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</row>
    <row r="943" spans="4:17" x14ac:dyDescent="0.3"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</row>
    <row r="944" spans="4:17" x14ac:dyDescent="0.3"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</row>
    <row r="945" spans="4:17" x14ac:dyDescent="0.3"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</row>
    <row r="946" spans="4:17" x14ac:dyDescent="0.3"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</row>
    <row r="947" spans="4:17" x14ac:dyDescent="0.3"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</row>
    <row r="948" spans="4:17" x14ac:dyDescent="0.3"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</row>
    <row r="949" spans="4:17" x14ac:dyDescent="0.3"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</row>
    <row r="950" spans="4:17" x14ac:dyDescent="0.3"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</row>
    <row r="951" spans="4:17" x14ac:dyDescent="0.3"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</row>
    <row r="952" spans="4:17" x14ac:dyDescent="0.3"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</row>
    <row r="953" spans="4:17" x14ac:dyDescent="0.3"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</row>
    <row r="954" spans="4:17" x14ac:dyDescent="0.3"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</row>
    <row r="955" spans="4:17" x14ac:dyDescent="0.3"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</row>
    <row r="956" spans="4:17" x14ac:dyDescent="0.3"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</row>
    <row r="957" spans="4:17" x14ac:dyDescent="0.3"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</row>
    <row r="958" spans="4:17" x14ac:dyDescent="0.3"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</row>
    <row r="959" spans="4:17" x14ac:dyDescent="0.3"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</row>
    <row r="960" spans="4:17" x14ac:dyDescent="0.3"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</row>
    <row r="961" spans="4:17" x14ac:dyDescent="0.3"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</row>
    <row r="962" spans="4:17" x14ac:dyDescent="0.3"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</row>
    <row r="963" spans="4:17" x14ac:dyDescent="0.3"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</row>
    <row r="964" spans="4:17" x14ac:dyDescent="0.3"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</row>
    <row r="965" spans="4:17" x14ac:dyDescent="0.3"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</row>
    <row r="966" spans="4:17" x14ac:dyDescent="0.3"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</row>
    <row r="967" spans="4:17" x14ac:dyDescent="0.3"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</row>
    <row r="968" spans="4:17" x14ac:dyDescent="0.3"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</row>
    <row r="969" spans="4:17" x14ac:dyDescent="0.3"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</row>
    <row r="970" spans="4:17" x14ac:dyDescent="0.3"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</row>
    <row r="971" spans="4:17" x14ac:dyDescent="0.3"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</row>
    <row r="972" spans="4:17" x14ac:dyDescent="0.3"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</row>
    <row r="973" spans="4:17" x14ac:dyDescent="0.3"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</row>
    <row r="974" spans="4:17" x14ac:dyDescent="0.3"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</row>
    <row r="975" spans="4:17" x14ac:dyDescent="0.3"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</row>
    <row r="976" spans="4:17" x14ac:dyDescent="0.3"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</row>
    <row r="977" spans="4:17" x14ac:dyDescent="0.3"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</row>
    <row r="978" spans="4:17" x14ac:dyDescent="0.3"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</row>
    <row r="979" spans="4:17" x14ac:dyDescent="0.3"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</row>
    <row r="980" spans="4:17" x14ac:dyDescent="0.3"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</row>
    <row r="981" spans="4:17" x14ac:dyDescent="0.3"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</row>
  </sheetData>
  <sheetProtection algorithmName="SHA-512" hashValue="KlQrVOey8/tTbLwg4CyPww4hsOb+NvdSYskSZbHRG/s22j5NDl/g1M5NQUlNTb4QqJsxr13777MYWhM1H1Kvrg==" saltValue="W8YkfhFnfn1dHlzKFzIGSg==" spinCount="100000" sheet="1" objects="1" scenarios="1"/>
  <mergeCells count="14">
    <mergeCell ref="A2:A2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10F3-01E4-4C59-81AE-90134B8F6AAA}">
  <dimension ref="A1:J14"/>
  <sheetViews>
    <sheetView workbookViewId="0">
      <selection sqref="A1:XFD1048576"/>
    </sheetView>
  </sheetViews>
  <sheetFormatPr baseColWidth="10" defaultRowHeight="14.4" x14ac:dyDescent="0.3"/>
  <cols>
    <col min="1" max="1" width="54.6640625" bestFit="1" customWidth="1"/>
    <col min="2" max="2" width="5.88671875" hidden="1" customWidth="1"/>
    <col min="3" max="3" width="6.109375" bestFit="1" customWidth="1"/>
    <col min="4" max="4" width="12.5546875" bestFit="1" customWidth="1"/>
    <col min="5" max="5" width="12.88671875" bestFit="1" customWidth="1"/>
    <col min="6" max="6" width="12.88671875" customWidth="1"/>
    <col min="7" max="7" width="12.44140625" bestFit="1" customWidth="1"/>
    <col min="8" max="8" width="9.88671875" bestFit="1" customWidth="1"/>
    <col min="9" max="9" width="15.44140625" bestFit="1" customWidth="1"/>
    <col min="10" max="10" width="10.88671875" bestFit="1" customWidth="1"/>
  </cols>
  <sheetData>
    <row r="1" spans="1:10" ht="15.6" x14ac:dyDescent="0.3">
      <c r="A1" s="21" t="s">
        <v>1</v>
      </c>
      <c r="B1" s="21" t="s">
        <v>4</v>
      </c>
      <c r="C1" s="21" t="s">
        <v>35</v>
      </c>
      <c r="D1" s="21" t="s">
        <v>29</v>
      </c>
      <c r="E1" s="21" t="s">
        <v>10</v>
      </c>
      <c r="F1" s="5"/>
      <c r="G1" s="6" t="s">
        <v>26</v>
      </c>
      <c r="H1" s="7" t="s">
        <v>27</v>
      </c>
      <c r="I1" s="16" t="s">
        <v>34</v>
      </c>
      <c r="J1" s="8" t="s">
        <v>21</v>
      </c>
    </row>
    <row r="2" spans="1:10" ht="15.6" x14ac:dyDescent="0.3">
      <c r="A2" s="1" t="s">
        <v>36</v>
      </c>
      <c r="B2" s="2">
        <v>2019</v>
      </c>
      <c r="C2" s="15">
        <v>0.8822449528638191</v>
      </c>
      <c r="D2" s="2" t="s">
        <v>34</v>
      </c>
      <c r="E2" s="2" t="s">
        <v>20</v>
      </c>
      <c r="F2" s="3"/>
      <c r="G2" cm="1">
        <f t="array" ref="G2">SUM(--ISNUMBER(+FIND(G$1,$D$2:$D$14)))</f>
        <v>4</v>
      </c>
      <c r="H2" cm="1">
        <f t="array" ref="H2">SUM(--ISNUMBER(+FIND(H$1,$D$2:$D$14)))</f>
        <v>6</v>
      </c>
      <c r="I2" cm="1">
        <f t="array" ref="I2">SUM(--ISNUMBER(+FIND(I$1,$D$2:$D$14)))</f>
        <v>3</v>
      </c>
      <c r="J2" cm="1">
        <f t="array" ref="J2">SUM(--ISNUMBER(+FIND(J$1,$D$2:$D$14)))</f>
        <v>0</v>
      </c>
    </row>
    <row r="3" spans="1:10" ht="15.6" x14ac:dyDescent="0.3">
      <c r="A3" s="17" t="s">
        <v>37</v>
      </c>
      <c r="B3" s="2">
        <v>2019</v>
      </c>
      <c r="C3" s="15">
        <v>1.6156307211553798</v>
      </c>
      <c r="D3" s="2" t="s">
        <v>27</v>
      </c>
      <c r="E3" s="2" t="s">
        <v>19</v>
      </c>
      <c r="F3" s="3"/>
      <c r="H3" s="3"/>
    </row>
    <row r="4" spans="1:10" ht="15.6" x14ac:dyDescent="0.3">
      <c r="A4" s="1" t="s">
        <v>38</v>
      </c>
      <c r="B4" s="2">
        <v>2019</v>
      </c>
      <c r="C4" s="15">
        <v>1.995167780645982</v>
      </c>
      <c r="D4" s="2" t="s">
        <v>27</v>
      </c>
      <c r="E4" s="2" t="s">
        <v>19</v>
      </c>
      <c r="F4" s="3"/>
      <c r="G4" t="s">
        <v>18</v>
      </c>
      <c r="H4" t="s">
        <v>19</v>
      </c>
      <c r="I4" t="s">
        <v>20</v>
      </c>
      <c r="J4" t="s">
        <v>21</v>
      </c>
    </row>
    <row r="5" spans="1:10" ht="15.6" x14ac:dyDescent="0.3">
      <c r="A5" s="11" t="s">
        <v>39</v>
      </c>
      <c r="B5" s="2">
        <v>2019</v>
      </c>
      <c r="C5" s="15">
        <v>2.2206064861764565</v>
      </c>
      <c r="D5" s="2" t="s">
        <v>27</v>
      </c>
      <c r="E5" s="2" t="s">
        <v>19</v>
      </c>
      <c r="F5" s="3"/>
      <c r="G5" cm="1">
        <f t="array" ref="G5">SUM(--ISNUMBER(+FIND(G$1,$D$2:$D$14)))</f>
        <v>4</v>
      </c>
      <c r="H5" cm="1">
        <f t="array" ref="H5">SUM(--ISNUMBER(+FIND(H$1,$D$2:$D$14)))</f>
        <v>6</v>
      </c>
      <c r="I5" cm="1">
        <f t="array" ref="I5">SUM(--ISNUMBER(+FIND(I$1,$D$2:$D$14)))</f>
        <v>3</v>
      </c>
      <c r="J5" cm="1">
        <f t="array" ref="J5">SUM(--ISNUMBER(+FIND(J$1,$D$2:$D$14)))</f>
        <v>0</v>
      </c>
    </row>
    <row r="6" spans="1:10" ht="15.6" x14ac:dyDescent="0.3">
      <c r="A6" s="2" t="s">
        <v>40</v>
      </c>
      <c r="B6" s="12">
        <v>2019</v>
      </c>
      <c r="C6" s="18">
        <v>2.9729640559418025</v>
      </c>
      <c r="D6" s="12" t="s">
        <v>26</v>
      </c>
      <c r="E6" s="13" t="s">
        <v>18</v>
      </c>
      <c r="F6" s="3"/>
    </row>
    <row r="7" spans="1:10" ht="15.6" x14ac:dyDescent="0.3">
      <c r="A7" s="2" t="s">
        <v>41</v>
      </c>
      <c r="B7" s="2">
        <v>2019</v>
      </c>
      <c r="C7" s="15">
        <v>1.1310852676120926</v>
      </c>
      <c r="D7" s="2" t="s">
        <v>34</v>
      </c>
      <c r="E7" s="2" t="s">
        <v>20</v>
      </c>
      <c r="F7" s="3"/>
    </row>
    <row r="8" spans="1:10" ht="15.6" x14ac:dyDescent="0.3">
      <c r="A8" s="2" t="s">
        <v>42</v>
      </c>
      <c r="B8" s="2">
        <v>2019</v>
      </c>
      <c r="C8" s="15">
        <v>2.7273692773842857</v>
      </c>
      <c r="D8" s="2" t="s">
        <v>27</v>
      </c>
      <c r="E8" s="2" t="s">
        <v>19</v>
      </c>
      <c r="F8" s="3"/>
    </row>
    <row r="9" spans="1:10" ht="15.6" x14ac:dyDescent="0.3">
      <c r="A9" s="2" t="s">
        <v>43</v>
      </c>
      <c r="B9" s="2">
        <v>2019</v>
      </c>
      <c r="C9" s="15">
        <v>2.1691037049698871</v>
      </c>
      <c r="D9" s="2" t="s">
        <v>27</v>
      </c>
      <c r="E9" s="2" t="s">
        <v>19</v>
      </c>
      <c r="F9" s="3"/>
    </row>
    <row r="10" spans="1:10" ht="15.6" x14ac:dyDescent="0.3">
      <c r="A10" s="2" t="s">
        <v>44</v>
      </c>
      <c r="B10" s="2">
        <v>2019</v>
      </c>
      <c r="C10" s="15">
        <v>2.1517402862062776</v>
      </c>
      <c r="D10" s="2" t="s">
        <v>27</v>
      </c>
      <c r="E10" s="2" t="s">
        <v>19</v>
      </c>
      <c r="F10" s="3"/>
    </row>
    <row r="11" spans="1:10" ht="15.6" x14ac:dyDescent="0.3">
      <c r="A11" s="14" t="s">
        <v>45</v>
      </c>
      <c r="B11" s="4">
        <v>2019</v>
      </c>
      <c r="C11" s="19">
        <v>6.9797163888447109</v>
      </c>
      <c r="D11" s="4" t="s">
        <v>26</v>
      </c>
      <c r="E11" s="2" t="s">
        <v>18</v>
      </c>
      <c r="F11" s="3"/>
    </row>
    <row r="12" spans="1:10" ht="15.6" x14ac:dyDescent="0.3">
      <c r="A12" s="2" t="s">
        <v>46</v>
      </c>
      <c r="B12" s="4">
        <v>2019</v>
      </c>
      <c r="C12" s="19">
        <v>4.0924036151160648</v>
      </c>
      <c r="D12" s="4" t="s">
        <v>26</v>
      </c>
      <c r="E12" s="2" t="s">
        <v>18</v>
      </c>
      <c r="F12" s="3"/>
    </row>
    <row r="13" spans="1:10" ht="15.6" x14ac:dyDescent="0.3">
      <c r="A13" s="2" t="s">
        <v>47</v>
      </c>
      <c r="B13" s="9">
        <v>2019</v>
      </c>
      <c r="C13" s="20">
        <v>4.07423389441169</v>
      </c>
      <c r="D13" s="9" t="s">
        <v>26</v>
      </c>
      <c r="E13" s="10" t="s">
        <v>18</v>
      </c>
      <c r="F13" s="3"/>
    </row>
    <row r="14" spans="1:10" ht="15.6" x14ac:dyDescent="0.3">
      <c r="A14" s="2" t="s">
        <v>48</v>
      </c>
      <c r="B14" s="2">
        <v>2019</v>
      </c>
      <c r="C14" s="15">
        <v>0.99522640368073756</v>
      </c>
      <c r="D14" s="2" t="s">
        <v>34</v>
      </c>
      <c r="E14" s="2" t="s">
        <v>20</v>
      </c>
      <c r="F14" s="3"/>
    </row>
  </sheetData>
  <sheetProtection algorithmName="SHA-512" hashValue="J03Ov/2w+APqxpGbKaTaOhKEqqluaUe/K0BJeW1FUnGLAaRUmOv6y+YU3oYdG70xX532pNYg26HCOB9pFsvJZA==" saltValue="AKorC8weSSKhTeLACovw4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7157-C1BD-4F54-AC59-6062E6C1D754}">
  <dimension ref="A1:I14"/>
  <sheetViews>
    <sheetView tabSelected="1" workbookViewId="0">
      <selection sqref="A1:XFD1048576"/>
    </sheetView>
  </sheetViews>
  <sheetFormatPr baseColWidth="10" defaultRowHeight="14.4" x14ac:dyDescent="0.3"/>
  <cols>
    <col min="1" max="1" width="54.6640625" bestFit="1" customWidth="1"/>
    <col min="2" max="2" width="6.109375" bestFit="1" customWidth="1"/>
    <col min="3" max="3" width="12.5546875" bestFit="1" customWidth="1"/>
    <col min="4" max="4" width="12.88671875" bestFit="1" customWidth="1"/>
    <col min="5" max="5" width="11.44140625"/>
    <col min="6" max="6" width="12.44140625" bestFit="1" customWidth="1"/>
    <col min="7" max="7" width="9.88671875" bestFit="1" customWidth="1"/>
    <col min="8" max="8" width="15.44140625" bestFit="1" customWidth="1"/>
    <col min="9" max="9" width="10.88671875" bestFit="1" customWidth="1"/>
  </cols>
  <sheetData>
    <row r="1" spans="1:9" ht="15.6" x14ac:dyDescent="0.3">
      <c r="A1" s="21" t="s">
        <v>1</v>
      </c>
      <c r="B1" s="21" t="s">
        <v>35</v>
      </c>
      <c r="C1" s="21" t="s">
        <v>29</v>
      </c>
      <c r="D1" s="21" t="s">
        <v>10</v>
      </c>
      <c r="E1" s="5"/>
      <c r="F1" s="6" t="s">
        <v>26</v>
      </c>
      <c r="G1" s="7" t="s">
        <v>27</v>
      </c>
      <c r="H1" s="16" t="s">
        <v>34</v>
      </c>
      <c r="I1" s="8" t="s">
        <v>21</v>
      </c>
    </row>
    <row r="2" spans="1:9" ht="15.6" x14ac:dyDescent="0.3">
      <c r="A2" s="23" t="s">
        <v>36</v>
      </c>
      <c r="B2" s="31">
        <v>0.45803605661981572</v>
      </c>
      <c r="C2" s="32" t="s">
        <v>34</v>
      </c>
      <c r="D2" s="32" t="s">
        <v>20</v>
      </c>
      <c r="E2" s="3"/>
      <c r="F2" cm="1">
        <f t="array" ref="F2">SUM(--ISNUMBER(+FIND(F$1,$C$2:$C$14)))</f>
        <v>4</v>
      </c>
      <c r="G2" cm="1">
        <f t="array" ref="G2">SUM(--ISNUMBER(+FIND(G$1,$C$2:$C$14)))</f>
        <v>7</v>
      </c>
      <c r="H2" cm="1">
        <f t="array" ref="H2">SUM(--ISNUMBER(+FIND(H$1,$C$2:$C$14)))</f>
        <v>2</v>
      </c>
      <c r="I2" cm="1">
        <f t="array" ref="I2">SUM(--ISNUMBER(+FIND(I$1,$C$2:$C$14)))</f>
        <v>0</v>
      </c>
    </row>
    <row r="3" spans="1:9" ht="15.6" x14ac:dyDescent="0.3">
      <c r="A3" s="64" t="s">
        <v>37</v>
      </c>
      <c r="B3" s="31">
        <v>1.288777265085608</v>
      </c>
      <c r="C3" s="32" t="s">
        <v>27</v>
      </c>
      <c r="D3" s="32" t="s">
        <v>19</v>
      </c>
      <c r="E3" s="3"/>
      <c r="G3" s="3"/>
    </row>
    <row r="4" spans="1:9" ht="15.6" x14ac:dyDescent="0.3">
      <c r="A4" s="23" t="s">
        <v>38</v>
      </c>
      <c r="B4" s="31">
        <v>1.9504821111471073</v>
      </c>
      <c r="C4" s="32" t="s">
        <v>27</v>
      </c>
      <c r="D4" s="32" t="s">
        <v>19</v>
      </c>
      <c r="E4" s="3"/>
      <c r="F4" t="s">
        <v>18</v>
      </c>
      <c r="G4" t="s">
        <v>19</v>
      </c>
      <c r="H4" t="s">
        <v>20</v>
      </c>
      <c r="I4" t="s">
        <v>21</v>
      </c>
    </row>
    <row r="5" spans="1:9" ht="15.6" x14ac:dyDescent="0.3">
      <c r="A5" s="65" t="s">
        <v>39</v>
      </c>
      <c r="B5" s="41">
        <v>3.7065030574878239</v>
      </c>
      <c r="C5" s="42" t="s">
        <v>26</v>
      </c>
      <c r="D5" s="43" t="s">
        <v>18</v>
      </c>
      <c r="E5" s="3"/>
      <c r="F5" cm="1">
        <f t="array" ref="F5">SUM(--ISNUMBER(+FIND(F$1,$C$2:$C$14)))</f>
        <v>4</v>
      </c>
      <c r="G5" cm="1">
        <f t="array" ref="G5">SUM(--ISNUMBER(+FIND(G$1,$C$2:$C$14)))</f>
        <v>7</v>
      </c>
      <c r="H5" cm="1">
        <f t="array" ref="H5">SUM(--ISNUMBER(+FIND(H$1,$C$2:$C$14)))</f>
        <v>2</v>
      </c>
      <c r="I5" cm="1">
        <f t="array" ref="I5">SUM(--ISNUMBER(+FIND(I$1,$C$2:$C$14)))</f>
        <v>0</v>
      </c>
    </row>
    <row r="6" spans="1:9" ht="15.6" x14ac:dyDescent="0.3">
      <c r="A6" s="32" t="s">
        <v>40</v>
      </c>
      <c r="B6" s="31">
        <v>2.6316512550341074</v>
      </c>
      <c r="C6" s="32" t="s">
        <v>27</v>
      </c>
      <c r="D6" s="32" t="s">
        <v>19</v>
      </c>
      <c r="E6" s="3"/>
    </row>
    <row r="7" spans="1:9" ht="15.6" x14ac:dyDescent="0.3">
      <c r="A7" s="32" t="s">
        <v>41</v>
      </c>
      <c r="B7" s="31">
        <v>1.591225889962034</v>
      </c>
      <c r="C7" s="32" t="s">
        <v>27</v>
      </c>
      <c r="D7" s="32" t="s">
        <v>19</v>
      </c>
      <c r="E7" s="3"/>
    </row>
    <row r="8" spans="1:9" ht="15.6" x14ac:dyDescent="0.3">
      <c r="A8" s="32" t="s">
        <v>42</v>
      </c>
      <c r="B8" s="31">
        <v>2.2633135857273725</v>
      </c>
      <c r="C8" s="32" t="s">
        <v>27</v>
      </c>
      <c r="D8" s="32" t="s">
        <v>19</v>
      </c>
      <c r="E8" s="3"/>
    </row>
    <row r="9" spans="1:9" ht="15.6" x14ac:dyDescent="0.3">
      <c r="A9" s="32" t="s">
        <v>43</v>
      </c>
      <c r="B9" s="31">
        <v>2.1393493211880679</v>
      </c>
      <c r="C9" s="32" t="s">
        <v>27</v>
      </c>
      <c r="D9" s="32" t="s">
        <v>19</v>
      </c>
      <c r="E9" s="3"/>
    </row>
    <row r="10" spans="1:9" ht="15.6" x14ac:dyDescent="0.3">
      <c r="A10" s="32" t="s">
        <v>44</v>
      </c>
      <c r="B10" s="31">
        <v>1.5131448250683734</v>
      </c>
      <c r="C10" s="32" t="s">
        <v>27</v>
      </c>
      <c r="D10" s="32" t="s">
        <v>19</v>
      </c>
      <c r="E10" s="3"/>
    </row>
    <row r="11" spans="1:9" ht="15.6" x14ac:dyDescent="0.3">
      <c r="A11" s="48" t="s">
        <v>45</v>
      </c>
      <c r="B11" s="46">
        <v>6.479113513009926</v>
      </c>
      <c r="C11" s="47" t="s">
        <v>26</v>
      </c>
      <c r="D11" s="48" t="s">
        <v>18</v>
      </c>
      <c r="E11" s="3"/>
    </row>
    <row r="12" spans="1:9" ht="15.6" x14ac:dyDescent="0.3">
      <c r="A12" s="32" t="s">
        <v>46</v>
      </c>
      <c r="B12" s="50">
        <v>3.6932068300958991</v>
      </c>
      <c r="C12" s="49" t="s">
        <v>26</v>
      </c>
      <c r="D12" s="32" t="s">
        <v>18</v>
      </c>
      <c r="E12" s="3"/>
    </row>
    <row r="13" spans="1:9" ht="15.6" x14ac:dyDescent="0.3">
      <c r="A13" s="32" t="s">
        <v>47</v>
      </c>
      <c r="B13" s="50">
        <v>4.2230901786001844</v>
      </c>
      <c r="C13" s="49" t="s">
        <v>26</v>
      </c>
      <c r="D13" s="32" t="s">
        <v>18</v>
      </c>
      <c r="E13" s="3"/>
    </row>
    <row r="14" spans="1:9" ht="15.6" x14ac:dyDescent="0.3">
      <c r="A14" s="32" t="s">
        <v>48</v>
      </c>
      <c r="B14" s="31">
        <v>1.0857069799851631</v>
      </c>
      <c r="C14" s="32" t="s">
        <v>34</v>
      </c>
      <c r="D14" s="32" t="s">
        <v>20</v>
      </c>
      <c r="E14" s="3"/>
    </row>
  </sheetData>
  <sheetProtection algorithmName="SHA-512" hashValue="k5i7Se+dVOLF0EBCT7w1J2NbpXw+eUcqeBWGbYdK6yOmRD7blx4ZMkeBJc2eVPiLgaNcsEj5tz5l19Ekn7yQpQ==" saltValue="8Izjj8mwbZGdKi8L0RIp4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AVICOLA 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rafael lizarazo</cp:lastModifiedBy>
  <dcterms:created xsi:type="dcterms:W3CDTF">2022-05-05T15:25:12Z</dcterms:created>
  <dcterms:modified xsi:type="dcterms:W3CDTF">2022-09-01T00:09:01Z</dcterms:modified>
</cp:coreProperties>
</file>