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VANESSA ROMERO\Desktop\ANEXOS\BETEITIVA\"/>
    </mc:Choice>
  </mc:AlternateContent>
  <xr:revisionPtr revIDLastSave="0" documentId="8_{B15AC36E-E572-4738-ADA7-DA439B2DFC27}" xr6:coauthVersionLast="38" xr6:coauthVersionMax="38" xr10:uidLastSave="{00000000-0000-0000-0000-000000000000}"/>
  <bookViews>
    <workbookView xWindow="0" yWindow="0" windowWidth="23040" windowHeight="9195" activeTab="1" xr2:uid="{00000000-000D-0000-FFFF-FFFF00000000}"/>
  </bookViews>
  <sheets>
    <sheet name="MB-O-002 2017" sheetId="1" r:id="rId1"/>
    <sheet name="MJ-DA-2016-078" sheetId="16" r:id="rId2"/>
    <sheet name="MB-O-018 2017 " sheetId="8" r:id="rId3"/>
    <sheet name="MB-O-005-2017" sheetId="10" r:id="rId4"/>
    <sheet name="MB-MC-002 DE 2017" sheetId="12" r:id="rId5"/>
    <sheet name="MB-C-002-2007" sheetId="14" r:id="rId6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8" i="1" l="1"/>
  <c r="I62" i="1"/>
  <c r="M48" i="1"/>
  <c r="N48" i="1" s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3" i="1"/>
  <c r="N64" i="1"/>
  <c r="N65" i="1"/>
  <c r="N66" i="1"/>
  <c r="N67" i="1"/>
  <c r="N68" i="1"/>
  <c r="N5" i="1"/>
  <c r="H14" i="12" l="1"/>
  <c r="H15" i="12"/>
  <c r="H16" i="12"/>
  <c r="H17" i="12"/>
  <c r="H18" i="12"/>
  <c r="H13" i="12"/>
  <c r="H6" i="12"/>
  <c r="H7" i="12"/>
  <c r="H8" i="12"/>
  <c r="H9" i="12"/>
  <c r="H10" i="12"/>
  <c r="H5" i="12"/>
  <c r="H6" i="10"/>
  <c r="H7" i="10"/>
  <c r="H8" i="10"/>
  <c r="H5" i="10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66" i="16"/>
  <c r="H67" i="16"/>
  <c r="H68" i="16"/>
  <c r="H5" i="16"/>
  <c r="J6" i="8" l="1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5" i="8"/>
  <c r="D31" i="14"/>
  <c r="D30" i="14"/>
  <c r="D29" i="14"/>
  <c r="D28" i="14"/>
  <c r="D27" i="14"/>
  <c r="D39" i="12"/>
  <c r="D38" i="12"/>
  <c r="D37" i="12"/>
  <c r="D36" i="12"/>
  <c r="D35" i="12"/>
  <c r="D28" i="10"/>
  <c r="D27" i="10"/>
  <c r="D26" i="10"/>
  <c r="D25" i="10"/>
  <c r="D24" i="10"/>
  <c r="E38" i="8"/>
  <c r="E37" i="8"/>
  <c r="E36" i="8"/>
  <c r="E35" i="8"/>
  <c r="E34" i="8"/>
  <c r="K86" i="16"/>
  <c r="K85" i="16"/>
  <c r="K84" i="16"/>
  <c r="K83" i="16"/>
  <c r="K82" i="16"/>
  <c r="G83" i="1"/>
  <c r="G82" i="1"/>
  <c r="G81" i="1"/>
  <c r="G80" i="1"/>
  <c r="G79" i="1"/>
  <c r="I27" i="1" l="1"/>
  <c r="I7" i="1"/>
  <c r="I16" i="1"/>
  <c r="J62" i="16" l="1"/>
  <c r="K62" i="16" s="1"/>
  <c r="J48" i="16"/>
  <c r="K48" i="16" s="1"/>
  <c r="L48" i="16" s="1"/>
  <c r="G39" i="16"/>
  <c r="I27" i="16"/>
  <c r="J27" i="16" s="1"/>
  <c r="K27" i="16" s="1"/>
  <c r="J7" i="16" l="1"/>
  <c r="K7" i="16" s="1"/>
  <c r="J10" i="16"/>
  <c r="K10" i="16" s="1"/>
  <c r="J11" i="16"/>
  <c r="K11" i="16" s="1"/>
  <c r="J15" i="16"/>
  <c r="K15" i="16" s="1"/>
  <c r="J16" i="16"/>
  <c r="K16" i="16" s="1"/>
  <c r="J24" i="16"/>
  <c r="K24" i="16" s="1"/>
  <c r="J29" i="16"/>
  <c r="K29" i="16" s="1"/>
  <c r="J31" i="16"/>
  <c r="K31" i="16" s="1"/>
  <c r="J35" i="16"/>
  <c r="K35" i="16" s="1"/>
  <c r="J36" i="16"/>
  <c r="K36" i="16" s="1"/>
  <c r="J39" i="16"/>
  <c r="K39" i="16" s="1"/>
  <c r="J42" i="16"/>
  <c r="K42" i="16" s="1"/>
  <c r="J46" i="16"/>
  <c r="K46" i="16" s="1"/>
  <c r="J47" i="16"/>
  <c r="K47" i="16" s="1"/>
  <c r="J50" i="16"/>
  <c r="K50" i="16" s="1"/>
  <c r="J52" i="16"/>
  <c r="K52" i="16" s="1"/>
  <c r="J56" i="16"/>
  <c r="J61" i="16"/>
  <c r="K61" i="16" s="1"/>
  <c r="J65" i="16"/>
  <c r="I68" i="16"/>
  <c r="J68" i="16" s="1"/>
  <c r="K68" i="16" s="1"/>
  <c r="I67" i="16"/>
  <c r="J67" i="16" s="1"/>
  <c r="K67" i="16" s="1"/>
  <c r="I66" i="16"/>
  <c r="J66" i="16" s="1"/>
  <c r="K66" i="16" s="1"/>
  <c r="I65" i="16"/>
  <c r="I64" i="16"/>
  <c r="J64" i="16" s="1"/>
  <c r="K64" i="16" s="1"/>
  <c r="I63" i="16"/>
  <c r="J63" i="16" s="1"/>
  <c r="K63" i="16" s="1"/>
  <c r="I60" i="16"/>
  <c r="J60" i="16" s="1"/>
  <c r="K60" i="16" s="1"/>
  <c r="I59" i="16"/>
  <c r="J59" i="16" s="1"/>
  <c r="K59" i="16" s="1"/>
  <c r="I58" i="16"/>
  <c r="J58" i="16" s="1"/>
  <c r="K58" i="16" s="1"/>
  <c r="I57" i="16"/>
  <c r="J57" i="16" s="1"/>
  <c r="K57" i="16" s="1"/>
  <c r="I55" i="16"/>
  <c r="J55" i="16" s="1"/>
  <c r="K55" i="16" s="1"/>
  <c r="I54" i="16"/>
  <c r="J54" i="16" s="1"/>
  <c r="K54" i="16" s="1"/>
  <c r="I53" i="16"/>
  <c r="J53" i="16" s="1"/>
  <c r="K53" i="16" s="1"/>
  <c r="I51" i="16"/>
  <c r="J51" i="16" s="1"/>
  <c r="K51" i="16" s="1"/>
  <c r="I49" i="16"/>
  <c r="J49" i="16" s="1"/>
  <c r="K49" i="16" s="1"/>
  <c r="I47" i="16"/>
  <c r="I45" i="16"/>
  <c r="J45" i="16" s="1"/>
  <c r="K45" i="16" s="1"/>
  <c r="I44" i="16"/>
  <c r="J44" i="16" s="1"/>
  <c r="K44" i="16" s="1"/>
  <c r="I43" i="16"/>
  <c r="J43" i="16" s="1"/>
  <c r="I41" i="16"/>
  <c r="J41" i="16" s="1"/>
  <c r="K41" i="16" s="1"/>
  <c r="I40" i="16"/>
  <c r="J40" i="16" s="1"/>
  <c r="K40" i="16" s="1"/>
  <c r="I38" i="16"/>
  <c r="J38" i="16" s="1"/>
  <c r="K38" i="16" s="1"/>
  <c r="I37" i="16"/>
  <c r="J37" i="16" s="1"/>
  <c r="K37" i="16" s="1"/>
  <c r="I35" i="16"/>
  <c r="I34" i="16"/>
  <c r="J34" i="16" s="1"/>
  <c r="K34" i="16" s="1"/>
  <c r="I33" i="16"/>
  <c r="J33" i="16" s="1"/>
  <c r="K33" i="16" s="1"/>
  <c r="I32" i="16"/>
  <c r="J32" i="16" s="1"/>
  <c r="K32" i="16" s="1"/>
  <c r="I31" i="16"/>
  <c r="I30" i="16"/>
  <c r="J30" i="16" s="1"/>
  <c r="K30" i="16" s="1"/>
  <c r="I28" i="16"/>
  <c r="J28" i="16" s="1"/>
  <c r="K28" i="16" s="1"/>
  <c r="I26" i="16"/>
  <c r="J26" i="16" s="1"/>
  <c r="K26" i="16" s="1"/>
  <c r="I25" i="16"/>
  <c r="J25" i="16" s="1"/>
  <c r="K25" i="16" s="1"/>
  <c r="I23" i="16"/>
  <c r="J23" i="16" s="1"/>
  <c r="K23" i="16" s="1"/>
  <c r="I22" i="16"/>
  <c r="J22" i="16" s="1"/>
  <c r="K22" i="16" s="1"/>
  <c r="I21" i="16"/>
  <c r="J21" i="16" s="1"/>
  <c r="K21" i="16" s="1"/>
  <c r="I20" i="16"/>
  <c r="J20" i="16" s="1"/>
  <c r="K20" i="16" s="1"/>
  <c r="I19" i="16"/>
  <c r="J19" i="16" s="1"/>
  <c r="K19" i="16" s="1"/>
  <c r="I18" i="16"/>
  <c r="J18" i="16" s="1"/>
  <c r="K18" i="16" s="1"/>
  <c r="I17" i="16"/>
  <c r="J17" i="16" s="1"/>
  <c r="K17" i="16" s="1"/>
  <c r="I14" i="16"/>
  <c r="J14" i="16" s="1"/>
  <c r="K14" i="16" s="1"/>
  <c r="I13" i="16"/>
  <c r="J13" i="16" s="1"/>
  <c r="K13" i="16" s="1"/>
  <c r="I12" i="16"/>
  <c r="J12" i="16" s="1"/>
  <c r="K12" i="16" s="1"/>
  <c r="I9" i="16"/>
  <c r="J9" i="16" s="1"/>
  <c r="K9" i="16" s="1"/>
  <c r="I8" i="16"/>
  <c r="J8" i="16" s="1"/>
  <c r="K8" i="16" s="1"/>
  <c r="I6" i="16"/>
  <c r="J6" i="16" s="1"/>
  <c r="K6" i="16" s="1"/>
  <c r="I5" i="16"/>
  <c r="J5" i="16" s="1"/>
  <c r="K5" i="16" s="1"/>
  <c r="F47" i="16"/>
  <c r="G47" i="16" s="1"/>
  <c r="F48" i="16"/>
  <c r="G48" i="16" s="1"/>
  <c r="F49" i="16"/>
  <c r="G49" i="16" s="1"/>
  <c r="F51" i="16"/>
  <c r="G51" i="16" s="1"/>
  <c r="F53" i="16"/>
  <c r="G53" i="16" s="1"/>
  <c r="F54" i="16"/>
  <c r="G54" i="16" s="1"/>
  <c r="F55" i="16"/>
  <c r="G55" i="16" s="1"/>
  <c r="F57" i="16"/>
  <c r="G57" i="16" s="1"/>
  <c r="F58" i="16"/>
  <c r="G58" i="16" s="1"/>
  <c r="F59" i="16"/>
  <c r="G59" i="16" s="1"/>
  <c r="F60" i="16"/>
  <c r="G60" i="16" s="1"/>
  <c r="F62" i="16"/>
  <c r="G62" i="16" s="1"/>
  <c r="F63" i="16"/>
  <c r="G63" i="16" s="1"/>
  <c r="F64" i="16"/>
  <c r="G64" i="16" s="1"/>
  <c r="F65" i="16"/>
  <c r="G65" i="16" s="1"/>
  <c r="F66" i="16"/>
  <c r="G66" i="16" s="1"/>
  <c r="F67" i="16"/>
  <c r="G67" i="16" s="1"/>
  <c r="F68" i="16"/>
  <c r="G68" i="16" s="1"/>
  <c r="F38" i="16"/>
  <c r="F40" i="16"/>
  <c r="G40" i="16" s="1"/>
  <c r="F41" i="16"/>
  <c r="G41" i="16" s="1"/>
  <c r="F43" i="16"/>
  <c r="G43" i="16" s="1"/>
  <c r="F44" i="16"/>
  <c r="G44" i="16" s="1"/>
  <c r="F45" i="16"/>
  <c r="M61" i="16"/>
  <c r="M40" i="16" l="1"/>
  <c r="M44" i="16"/>
  <c r="K65" i="16"/>
  <c r="M65" i="16" s="1"/>
  <c r="K56" i="16"/>
  <c r="M56" i="16" s="1"/>
  <c r="L53" i="16"/>
  <c r="L49" i="16"/>
  <c r="K43" i="16"/>
  <c r="L43" i="16" s="1"/>
  <c r="L41" i="16"/>
  <c r="M68" i="16"/>
  <c r="M64" i="16"/>
  <c r="M60" i="16"/>
  <c r="L55" i="16"/>
  <c r="M47" i="16"/>
  <c r="L54" i="16"/>
  <c r="M59" i="16"/>
  <c r="L40" i="16"/>
  <c r="L51" i="16"/>
  <c r="M48" i="16"/>
  <c r="M46" i="16"/>
  <c r="L46" i="16"/>
  <c r="L47" i="16"/>
  <c r="M39" i="16"/>
  <c r="L39" i="16"/>
  <c r="M67" i="16"/>
  <c r="M63" i="16"/>
  <c r="M55" i="16"/>
  <c r="M51" i="16"/>
  <c r="M42" i="16"/>
  <c r="L42" i="16"/>
  <c r="M66" i="16"/>
  <c r="M62" i="16"/>
  <c r="M58" i="16"/>
  <c r="M54" i="16"/>
  <c r="M50" i="16"/>
  <c r="L50" i="16"/>
  <c r="M41" i="16"/>
  <c r="L44" i="16"/>
  <c r="M52" i="16"/>
  <c r="L52" i="16"/>
  <c r="M57" i="16"/>
  <c r="M53" i="16"/>
  <c r="M49" i="16"/>
  <c r="G45" i="16"/>
  <c r="M45" i="16" s="1"/>
  <c r="G38" i="16"/>
  <c r="F37" i="16"/>
  <c r="G37" i="16" s="1"/>
  <c r="F35" i="16"/>
  <c r="G35" i="16" s="1"/>
  <c r="F34" i="16"/>
  <c r="G34" i="16" s="1"/>
  <c r="F33" i="16"/>
  <c r="G33" i="16" s="1"/>
  <c r="F32" i="16"/>
  <c r="G32" i="16" s="1"/>
  <c r="F31" i="16"/>
  <c r="G31" i="16" s="1"/>
  <c r="F30" i="16"/>
  <c r="G30" i="16" s="1"/>
  <c r="F28" i="16"/>
  <c r="G28" i="16" s="1"/>
  <c r="F27" i="16"/>
  <c r="G27" i="16" s="1"/>
  <c r="F26" i="16"/>
  <c r="G26" i="16" s="1"/>
  <c r="F25" i="16"/>
  <c r="G25" i="16" s="1"/>
  <c r="F23" i="16"/>
  <c r="G23" i="16" s="1"/>
  <c r="F22" i="16"/>
  <c r="G22" i="16" s="1"/>
  <c r="F21" i="16"/>
  <c r="G21" i="16" s="1"/>
  <c r="F20" i="16"/>
  <c r="G20" i="16" s="1"/>
  <c r="F19" i="16"/>
  <c r="G19" i="16" s="1"/>
  <c r="F18" i="16"/>
  <c r="G18" i="16" s="1"/>
  <c r="F17" i="16"/>
  <c r="G17" i="16" s="1"/>
  <c r="F16" i="16"/>
  <c r="G16" i="16" s="1"/>
  <c r="F14" i="16"/>
  <c r="G14" i="16" s="1"/>
  <c r="F13" i="16"/>
  <c r="G13" i="16" s="1"/>
  <c r="F12" i="16"/>
  <c r="G12" i="16" s="1"/>
  <c r="F10" i="16"/>
  <c r="G10" i="16" s="1"/>
  <c r="F9" i="16"/>
  <c r="G9" i="16" s="1"/>
  <c r="F8" i="16"/>
  <c r="G8" i="16" s="1"/>
  <c r="F7" i="16"/>
  <c r="G7" i="16" s="1"/>
  <c r="F6" i="16"/>
  <c r="G6" i="16" s="1"/>
  <c r="F5" i="16"/>
  <c r="G5" i="16" s="1"/>
  <c r="M43" i="16" l="1"/>
  <c r="M7" i="16"/>
  <c r="M11" i="16"/>
  <c r="M15" i="16"/>
  <c r="M19" i="16"/>
  <c r="M23" i="16"/>
  <c r="M27" i="16"/>
  <c r="M31" i="16"/>
  <c r="M35" i="16"/>
  <c r="K69" i="16"/>
  <c r="M72" i="16" s="1"/>
  <c r="M73" i="16" s="1"/>
  <c r="M74" i="16" s="1"/>
  <c r="F69" i="16"/>
  <c r="L10" i="16"/>
  <c r="M10" i="16"/>
  <c r="L18" i="16"/>
  <c r="M18" i="16"/>
  <c r="L6" i="16"/>
  <c r="M6" i="16"/>
  <c r="L22" i="16"/>
  <c r="M22" i="16"/>
  <c r="L30" i="16"/>
  <c r="M30" i="16"/>
  <c r="L38" i="16"/>
  <c r="M38" i="16"/>
  <c r="M5" i="16"/>
  <c r="L8" i="16"/>
  <c r="M8" i="16"/>
  <c r="M9" i="16"/>
  <c r="L12" i="16"/>
  <c r="M12" i="16"/>
  <c r="M13" i="16"/>
  <c r="L16" i="16"/>
  <c r="M16" i="16"/>
  <c r="M17" i="16"/>
  <c r="L20" i="16"/>
  <c r="M20" i="16"/>
  <c r="M21" i="16"/>
  <c r="L24" i="16"/>
  <c r="M24" i="16"/>
  <c r="M25" i="16"/>
  <c r="L28" i="16"/>
  <c r="M28" i="16"/>
  <c r="M29" i="16"/>
  <c r="L32" i="16"/>
  <c r="M32" i="16"/>
  <c r="M33" i="16"/>
  <c r="L36" i="16"/>
  <c r="M36" i="16"/>
  <c r="M37" i="16"/>
  <c r="M14" i="16"/>
  <c r="L14" i="16"/>
  <c r="L26" i="16"/>
  <c r="M26" i="16"/>
  <c r="L34" i="16"/>
  <c r="M34" i="16"/>
  <c r="L5" i="16"/>
  <c r="L7" i="16"/>
  <c r="L9" i="16"/>
  <c r="L11" i="16"/>
  <c r="L13" i="16"/>
  <c r="L15" i="16"/>
  <c r="L17" i="16"/>
  <c r="L19" i="16"/>
  <c r="L21" i="16"/>
  <c r="L23" i="16"/>
  <c r="L25" i="16"/>
  <c r="L27" i="16"/>
  <c r="L29" i="16"/>
  <c r="L31" i="16"/>
  <c r="L33" i="16"/>
  <c r="L35" i="16"/>
  <c r="L37" i="16"/>
  <c r="L45" i="16"/>
  <c r="G69" i="16" l="1"/>
  <c r="F72" i="16"/>
  <c r="F73" i="16" s="1"/>
  <c r="F74" i="16" s="1"/>
  <c r="M75" i="16"/>
  <c r="M76" i="16"/>
  <c r="M77" i="16"/>
  <c r="M69" i="16"/>
  <c r="F77" i="16" l="1"/>
  <c r="F76" i="16"/>
  <c r="F75" i="16"/>
  <c r="F78" i="16" s="1"/>
  <c r="F81" i="16" s="1"/>
  <c r="M78" i="16"/>
  <c r="F85" i="16" s="1"/>
  <c r="H22" i="14"/>
  <c r="E20" i="14"/>
  <c r="H20" i="14" s="1"/>
  <c r="E21" i="14"/>
  <c r="H21" i="14" s="1"/>
  <c r="E19" i="14"/>
  <c r="H19" i="14" s="1"/>
  <c r="E17" i="14"/>
  <c r="H17" i="14" s="1"/>
  <c r="E18" i="14"/>
  <c r="H18" i="14" s="1"/>
  <c r="E16" i="14"/>
  <c r="H16" i="14" s="1"/>
  <c r="E6" i="14"/>
  <c r="H6" i="14" s="1"/>
  <c r="E7" i="14"/>
  <c r="H7" i="14" s="1"/>
  <c r="E8" i="14"/>
  <c r="H8" i="14" s="1"/>
  <c r="E9" i="14"/>
  <c r="H9" i="14" s="1"/>
  <c r="E10" i="14"/>
  <c r="H10" i="14" s="1"/>
  <c r="E11" i="14"/>
  <c r="H11" i="14" s="1"/>
  <c r="E12" i="14"/>
  <c r="H12" i="14" s="1"/>
  <c r="E13" i="14"/>
  <c r="H13" i="14" s="1"/>
  <c r="E14" i="14"/>
  <c r="H14" i="14" s="1"/>
  <c r="E5" i="14"/>
  <c r="H5" i="14" s="1"/>
  <c r="H24" i="14" l="1"/>
  <c r="I6" i="12"/>
  <c r="J6" i="12" s="1"/>
  <c r="J16" i="12"/>
  <c r="K16" i="12" s="1"/>
  <c r="J18" i="12"/>
  <c r="I18" i="12"/>
  <c r="I17" i="12"/>
  <c r="J17" i="12" s="1"/>
  <c r="I14" i="12"/>
  <c r="J14" i="12" s="1"/>
  <c r="K14" i="12" s="1"/>
  <c r="I13" i="12"/>
  <c r="J13" i="12" s="1"/>
  <c r="I10" i="12"/>
  <c r="J10" i="12" s="1"/>
  <c r="I9" i="12"/>
  <c r="J9" i="12" s="1"/>
  <c r="I8" i="12"/>
  <c r="J8" i="12" s="1"/>
  <c r="K8" i="12" s="1"/>
  <c r="I7" i="12"/>
  <c r="J7" i="12" s="1"/>
  <c r="G7" i="12"/>
  <c r="G8" i="12"/>
  <c r="G9" i="12"/>
  <c r="G10" i="12"/>
  <c r="G6" i="12"/>
  <c r="G14" i="12"/>
  <c r="G17" i="12"/>
  <c r="G18" i="12"/>
  <c r="G13" i="12"/>
  <c r="I59" i="1"/>
  <c r="M59" i="1" s="1"/>
  <c r="I58" i="1"/>
  <c r="I51" i="1"/>
  <c r="M51" i="1" s="1"/>
  <c r="I49" i="1"/>
  <c r="M49" i="1" s="1"/>
  <c r="I45" i="1"/>
  <c r="M45" i="1" s="1"/>
  <c r="I34" i="1"/>
  <c r="I28" i="1"/>
  <c r="M28" i="1" s="1"/>
  <c r="I22" i="1"/>
  <c r="I5" i="1"/>
  <c r="M7" i="1"/>
  <c r="M10" i="1"/>
  <c r="M16" i="1"/>
  <c r="M22" i="1"/>
  <c r="M27" i="1"/>
  <c r="M34" i="1"/>
  <c r="M58" i="1"/>
  <c r="M62" i="1"/>
  <c r="N62" i="1" s="1"/>
  <c r="M5" i="1"/>
  <c r="L6" i="1"/>
  <c r="L7" i="1"/>
  <c r="L8" i="1"/>
  <c r="L9" i="1"/>
  <c r="L10" i="1"/>
  <c r="L12" i="1"/>
  <c r="L13" i="1"/>
  <c r="L14" i="1"/>
  <c r="L16" i="1"/>
  <c r="L17" i="1"/>
  <c r="L18" i="1"/>
  <c r="L19" i="1"/>
  <c r="L20" i="1"/>
  <c r="L21" i="1"/>
  <c r="L22" i="1"/>
  <c r="L23" i="1"/>
  <c r="L25" i="1"/>
  <c r="L26" i="1"/>
  <c r="L27" i="1"/>
  <c r="L28" i="1"/>
  <c r="L30" i="1"/>
  <c r="L31" i="1"/>
  <c r="L32" i="1"/>
  <c r="L33" i="1"/>
  <c r="L34" i="1"/>
  <c r="L35" i="1"/>
  <c r="L37" i="1"/>
  <c r="L38" i="1"/>
  <c r="L40" i="1"/>
  <c r="L41" i="1"/>
  <c r="L43" i="1"/>
  <c r="L44" i="1"/>
  <c r="L45" i="1"/>
  <c r="L47" i="1"/>
  <c r="L48" i="1"/>
  <c r="L49" i="1"/>
  <c r="L51" i="1"/>
  <c r="L53" i="1"/>
  <c r="L54" i="1"/>
  <c r="L55" i="1"/>
  <c r="L57" i="1"/>
  <c r="L58" i="1"/>
  <c r="L59" i="1"/>
  <c r="L60" i="1"/>
  <c r="L62" i="1"/>
  <c r="L63" i="1"/>
  <c r="L64" i="1"/>
  <c r="L65" i="1"/>
  <c r="L66" i="1"/>
  <c r="L67" i="1"/>
  <c r="L68" i="1"/>
  <c r="L5" i="1"/>
  <c r="K17" i="12" l="1"/>
  <c r="K7" i="12"/>
  <c r="K13" i="12"/>
  <c r="K10" i="12"/>
  <c r="K18" i="12"/>
  <c r="K9" i="12"/>
  <c r="I21" i="12"/>
  <c r="L70" i="1"/>
  <c r="L71" i="1" l="1"/>
  <c r="L72" i="1" s="1"/>
  <c r="D21" i="12"/>
  <c r="D22" i="12" s="1"/>
  <c r="D23" i="12" s="1"/>
  <c r="G24" i="12" s="1"/>
  <c r="K6" i="12"/>
  <c r="I57" i="1"/>
  <c r="M57" i="1" s="1"/>
  <c r="I44" i="1"/>
  <c r="M44" i="1" s="1"/>
  <c r="I60" i="1"/>
  <c r="M60" i="1" s="1"/>
  <c r="I6" i="1"/>
  <c r="I53" i="1"/>
  <c r="M53" i="1" s="1"/>
  <c r="I55" i="1"/>
  <c r="M55" i="1" s="1"/>
  <c r="I40" i="1"/>
  <c r="M40" i="1" s="1"/>
  <c r="I23" i="1"/>
  <c r="M23" i="1" s="1"/>
  <c r="I14" i="1"/>
  <c r="M14" i="1" s="1"/>
  <c r="I35" i="1"/>
  <c r="M35" i="1" s="1"/>
  <c r="I19" i="1"/>
  <c r="M19" i="1" s="1"/>
  <c r="I54" i="1"/>
  <c r="M54" i="1" s="1"/>
  <c r="I47" i="1"/>
  <c r="M47" i="1" s="1"/>
  <c r="I43" i="1"/>
  <c r="M43" i="1" s="1"/>
  <c r="I38" i="1"/>
  <c r="M38" i="1" s="1"/>
  <c r="I41" i="1"/>
  <c r="M41" i="1" s="1"/>
  <c r="I37" i="1"/>
  <c r="M37" i="1" s="1"/>
  <c r="I20" i="1"/>
  <c r="M20" i="1" s="1"/>
  <c r="I33" i="1"/>
  <c r="M33" i="1" s="1"/>
  <c r="I32" i="1"/>
  <c r="M32" i="1" s="1"/>
  <c r="I31" i="1"/>
  <c r="M31" i="1" s="1"/>
  <c r="I30" i="1"/>
  <c r="M30" i="1" s="1"/>
  <c r="I26" i="1"/>
  <c r="M26" i="1" s="1"/>
  <c r="I25" i="1"/>
  <c r="M25" i="1" s="1"/>
  <c r="I17" i="1"/>
  <c r="M17" i="1" s="1"/>
  <c r="I18" i="1"/>
  <c r="M18" i="1" s="1"/>
  <c r="I21" i="1"/>
  <c r="M21" i="1" s="1"/>
  <c r="I13" i="1"/>
  <c r="M13" i="1" s="1"/>
  <c r="I12" i="1"/>
  <c r="M12" i="1" s="1"/>
  <c r="I8" i="1"/>
  <c r="M8" i="1" s="1"/>
  <c r="I9" i="1"/>
  <c r="M9" i="1" s="1"/>
  <c r="K62" i="1"/>
  <c r="K63" i="1"/>
  <c r="K64" i="1"/>
  <c r="K65" i="1"/>
  <c r="K66" i="1"/>
  <c r="K67" i="1"/>
  <c r="K68" i="1"/>
  <c r="L73" i="1" l="1"/>
  <c r="L75" i="1"/>
  <c r="L74" i="1"/>
  <c r="J6" i="1"/>
  <c r="M6" i="1"/>
  <c r="J21" i="12"/>
  <c r="I22" i="12"/>
  <c r="I23" i="12" s="1"/>
  <c r="L76" i="1"/>
  <c r="J6" i="10"/>
  <c r="J7" i="10"/>
  <c r="J8" i="10"/>
  <c r="J5" i="10"/>
  <c r="G6" i="10"/>
  <c r="G5" i="10"/>
  <c r="G8" i="10"/>
  <c r="G7" i="10"/>
  <c r="D9" i="10" l="1"/>
  <c r="J23" i="12"/>
  <c r="G27" i="12"/>
  <c r="G30" i="12" s="1"/>
  <c r="K8" i="10"/>
  <c r="K6" i="10"/>
  <c r="K5" i="10"/>
  <c r="K7" i="10"/>
  <c r="J22" i="12"/>
  <c r="I9" i="10"/>
  <c r="J9" i="10" s="1"/>
  <c r="D10" i="10"/>
  <c r="D11" i="10" l="1"/>
  <c r="I10" i="10"/>
  <c r="I11" i="10" s="1"/>
  <c r="G16" i="10" s="1"/>
  <c r="G17" i="8"/>
  <c r="G18" i="8"/>
  <c r="G19" i="8"/>
  <c r="G20" i="8"/>
  <c r="G16" i="8"/>
  <c r="G5" i="8"/>
  <c r="G12" i="8"/>
  <c r="G21" i="8" l="1"/>
  <c r="J10" i="10"/>
  <c r="G12" i="10"/>
  <c r="G20" i="10" s="1"/>
  <c r="J11" i="10"/>
  <c r="G13" i="8"/>
  <c r="G11" i="8"/>
  <c r="G10" i="8"/>
  <c r="G9" i="8"/>
  <c r="G8" i="8"/>
  <c r="G7" i="8"/>
  <c r="G6" i="8"/>
  <c r="G14" i="8" l="1"/>
  <c r="G22" i="8" s="1"/>
  <c r="G23" i="8" s="1"/>
  <c r="G25" i="8" s="1"/>
  <c r="G29" i="8" s="1"/>
  <c r="I68" i="1"/>
  <c r="M68" i="1" s="1"/>
  <c r="I67" i="1"/>
  <c r="M67" i="1" s="1"/>
  <c r="I66" i="1"/>
  <c r="M66" i="1" s="1"/>
  <c r="I65" i="1"/>
  <c r="M65" i="1" s="1"/>
  <c r="I64" i="1"/>
  <c r="M64" i="1" s="1"/>
  <c r="I63" i="1"/>
  <c r="M63" i="1" s="1"/>
  <c r="J30" i="1"/>
  <c r="J31" i="1"/>
  <c r="J32" i="1"/>
  <c r="J33" i="1"/>
  <c r="J34" i="1"/>
  <c r="J35" i="1"/>
  <c r="J37" i="1"/>
  <c r="J38" i="1"/>
  <c r="J40" i="1"/>
  <c r="J41" i="1"/>
  <c r="J43" i="1"/>
  <c r="J44" i="1"/>
  <c r="J45" i="1"/>
  <c r="J47" i="1"/>
  <c r="J48" i="1"/>
  <c r="K48" i="1" s="1"/>
  <c r="J49" i="1"/>
  <c r="J51" i="1"/>
  <c r="J53" i="1"/>
  <c r="J54" i="1"/>
  <c r="J55" i="1"/>
  <c r="J57" i="1"/>
  <c r="J58" i="1"/>
  <c r="J59" i="1"/>
  <c r="J60" i="1"/>
  <c r="J26" i="1"/>
  <c r="K26" i="1" s="1"/>
  <c r="J27" i="1"/>
  <c r="J28" i="1"/>
  <c r="J17" i="1"/>
  <c r="J18" i="1"/>
  <c r="K18" i="1" s="1"/>
  <c r="J19" i="1"/>
  <c r="J20" i="1"/>
  <c r="J21" i="1"/>
  <c r="J22" i="1"/>
  <c r="K22" i="1" s="1"/>
  <c r="J23" i="1"/>
  <c r="J13" i="1"/>
  <c r="J14" i="1"/>
  <c r="J8" i="1"/>
  <c r="K8" i="1" s="1"/>
  <c r="J9" i="1"/>
  <c r="J10" i="1"/>
  <c r="J5" i="1"/>
  <c r="G6" i="1"/>
  <c r="K6" i="1" s="1"/>
  <c r="G7" i="1"/>
  <c r="G8" i="1"/>
  <c r="G9" i="1"/>
  <c r="G10" i="1"/>
  <c r="G12" i="1"/>
  <c r="G13" i="1"/>
  <c r="G14" i="1"/>
  <c r="G16" i="1"/>
  <c r="G17" i="1"/>
  <c r="G18" i="1"/>
  <c r="G19" i="1"/>
  <c r="G20" i="1"/>
  <c r="G21" i="1"/>
  <c r="G22" i="1"/>
  <c r="G23" i="1"/>
  <c r="G25" i="1"/>
  <c r="G26" i="1"/>
  <c r="G27" i="1"/>
  <c r="G28" i="1"/>
  <c r="G30" i="1"/>
  <c r="G31" i="1"/>
  <c r="G32" i="1"/>
  <c r="G33" i="1"/>
  <c r="G34" i="1"/>
  <c r="G35" i="1"/>
  <c r="G37" i="1"/>
  <c r="G38" i="1"/>
  <c r="G40" i="1"/>
  <c r="G41" i="1"/>
  <c r="G43" i="1"/>
  <c r="G44" i="1"/>
  <c r="G45" i="1"/>
  <c r="G47" i="1"/>
  <c r="G48" i="1"/>
  <c r="G49" i="1"/>
  <c r="G51" i="1"/>
  <c r="G53" i="1"/>
  <c r="G54" i="1"/>
  <c r="G55" i="1"/>
  <c r="G57" i="1"/>
  <c r="G58" i="1"/>
  <c r="G59" i="1"/>
  <c r="G60" i="1"/>
  <c r="K9" i="1" l="1"/>
  <c r="K23" i="1"/>
  <c r="K19" i="1"/>
  <c r="K27" i="1"/>
  <c r="K58" i="1"/>
  <c r="K53" i="1"/>
  <c r="K47" i="1"/>
  <c r="K41" i="1"/>
  <c r="K35" i="1"/>
  <c r="K31" i="1"/>
  <c r="M70" i="1"/>
  <c r="M71" i="1" s="1"/>
  <c r="M72" i="1" s="1"/>
  <c r="K57" i="1"/>
  <c r="K45" i="1"/>
  <c r="K30" i="1"/>
  <c r="K14" i="1"/>
  <c r="K21" i="1"/>
  <c r="K17" i="1"/>
  <c r="K60" i="1"/>
  <c r="K55" i="1"/>
  <c r="K49" i="1"/>
  <c r="K44" i="1"/>
  <c r="K38" i="1"/>
  <c r="K33" i="1"/>
  <c r="K51" i="1"/>
  <c r="K40" i="1"/>
  <c r="K34" i="1"/>
  <c r="K10" i="1"/>
  <c r="K13" i="1"/>
  <c r="K20" i="1"/>
  <c r="K28" i="1"/>
  <c r="K59" i="1"/>
  <c r="K54" i="1"/>
  <c r="K43" i="1"/>
  <c r="K37" i="1"/>
  <c r="K32" i="1"/>
  <c r="J7" i="1"/>
  <c r="K7" i="1" s="1"/>
  <c r="J25" i="1"/>
  <c r="K25" i="1" s="1"/>
  <c r="J16" i="1"/>
  <c r="K16" i="1" s="1"/>
  <c r="J12" i="1"/>
  <c r="K12" i="1" s="1"/>
  <c r="M73" i="1" l="1"/>
  <c r="M75" i="1"/>
  <c r="M74" i="1"/>
  <c r="J70" i="1"/>
  <c r="G5" i="1"/>
  <c r="J71" i="1" l="1"/>
  <c r="K70" i="1"/>
  <c r="M76" i="1"/>
  <c r="N76" i="1" s="1"/>
  <c r="G70" i="1"/>
  <c r="G71" i="1" s="1"/>
  <c r="G72" i="1" s="1"/>
  <c r="K5" i="1"/>
  <c r="J72" i="1"/>
  <c r="K71" i="1" l="1"/>
  <c r="G74" i="1"/>
  <c r="G75" i="1"/>
  <c r="G73" i="1"/>
  <c r="K72" i="1"/>
  <c r="J74" i="1"/>
  <c r="K74" i="1" s="1"/>
  <c r="J75" i="1"/>
  <c r="K75" i="1" s="1"/>
  <c r="J73" i="1"/>
  <c r="G76" i="1" l="1"/>
  <c r="J76" i="1"/>
  <c r="K76" i="1" s="1"/>
  <c r="K73" i="1"/>
  <c r="F89" i="16"/>
</calcChain>
</file>

<file path=xl/sharedStrings.xml><?xml version="1.0" encoding="utf-8"?>
<sst xmlns="http://schemas.openxmlformats.org/spreadsheetml/2006/main" count="535" uniqueCount="212">
  <si>
    <t>ITEM</t>
  </si>
  <si>
    <t>DESCRIPCION</t>
  </si>
  <si>
    <t>UNIDAD</t>
  </si>
  <si>
    <t>CANTIDAD</t>
  </si>
  <si>
    <t>V UNITARIO</t>
  </si>
  <si>
    <t>V PARCIAL</t>
  </si>
  <si>
    <t>M3</t>
  </si>
  <si>
    <t>KG</t>
  </si>
  <si>
    <t>M2</t>
  </si>
  <si>
    <t>UN</t>
  </si>
  <si>
    <t>ML</t>
  </si>
  <si>
    <t>SUBTOTAL</t>
  </si>
  <si>
    <t>MAMPOSTERIA</t>
  </si>
  <si>
    <t>LOCALIZACION Y REPLANTEO OBRA ARQUITECTONICA</t>
  </si>
  <si>
    <t>SALIDA LAMPARA TOMA PVC COMPLETA</t>
  </si>
  <si>
    <t>BETEITIVA</t>
  </si>
  <si>
    <t>PRELIMINAR</t>
  </si>
  <si>
    <t>DEMOLICION MURO ADOBE</t>
  </si>
  <si>
    <t>DEMOLICION MUROS LADRILLO E=0,15 m</t>
  </si>
  <si>
    <t>DESMONTE CUBIERTA TEJA DE ASBESTO Y/O ASBESTO CEMENTO</t>
  </si>
  <si>
    <t>DESMONTE CUBIERTA TEJA DE BARRO</t>
  </si>
  <si>
    <t>RETIRO DE SOBRANTES M3 INC CARGUE</t>
  </si>
  <si>
    <t>CIMENTACION Y DESAGUES</t>
  </si>
  <si>
    <t>EXCAVACION MANUAL Y RETIRO MATERIAL COMUN</t>
  </si>
  <si>
    <t>CONCRETO VIGA DE AMARRE 21,1 Mpa SECCION RECTANGULAR</t>
  </si>
  <si>
    <t>ESTRUCTURAS</t>
  </si>
  <si>
    <t>COLUMNAS EN CONCRETO 21MPa (3000PSI) ALTURA MAYOR A 3m</t>
  </si>
  <si>
    <t>COLUMNAS EN CONCRETO 21MPa (3000PSI) ALTURA MENOR A 3m</t>
  </si>
  <si>
    <t>VIGA AEREA 21MPa (3000PSI)</t>
  </si>
  <si>
    <t>SUMINISTRO FIGURADO Y ARMADO DE ACERO DE REFUERZO 60000PSI (420MPa)</t>
  </si>
  <si>
    <t>CONSTRUCCION DE VIGA CANAL EN CONCRETO IMPERMEABILIZADO 21MPa</t>
  </si>
  <si>
    <t>ALFAGIA LADRILLO PRETENSADO MAGUNCIA</t>
  </si>
  <si>
    <t>PLACA MACIZA 21MPa (3000PSI) E=0,10m</t>
  </si>
  <si>
    <t>MURSOS EN BLOQUE #4 E=0,10m</t>
  </si>
  <si>
    <t>MURO TOLETE COMUN E=0,12m</t>
  </si>
  <si>
    <t>DINTELES EN CONCRETO 15X20 cm. 17,5MPa (2500PSI) INC.REFUERZO</t>
  </si>
  <si>
    <t>PISOS, BASES Y ACABADOS</t>
  </si>
  <si>
    <t>BASE EN MATERIAL DE AFIRMADO COMPACTADO</t>
  </si>
  <si>
    <t>GUARDAESCOBA VIROLA 7cm</t>
  </si>
  <si>
    <t>PLACA BASE EN CONCRETO E=0,08 (2500PSI)</t>
  </si>
  <si>
    <t xml:space="preserve">GUARDAESCOBA BALDOSIN </t>
  </si>
  <si>
    <t>TABLON DE GRES 33X33</t>
  </si>
  <si>
    <t>PAÑETES</t>
  </si>
  <si>
    <t>PAÑETE LISO MUROS 1,4</t>
  </si>
  <si>
    <t>FILOS Y DILATACION EN PAÑETES</t>
  </si>
  <si>
    <t>ENCHAPES</t>
  </si>
  <si>
    <t>ENCHAPE EN PORCELANA ATLANTIS O SIMILAR 20X20</t>
  </si>
  <si>
    <t>ENCHAPE EN PORCELANA OLIMPIA 20X20 O SIMILAR</t>
  </si>
  <si>
    <t>PINTURA</t>
  </si>
  <si>
    <t xml:space="preserve">VINILO TIPO II SOBRE PAÑETE -DOS MANOS EN MUROS </t>
  </si>
  <si>
    <t>ESMALTE LAMINA LLENA 3 MANOS</t>
  </si>
  <si>
    <t xml:space="preserve">ESMALTE MADERA LLENA 3 MANOS </t>
  </si>
  <si>
    <t>CUBIERTA</t>
  </si>
  <si>
    <t>SUMIINISTRO E INSTALACION PERFILERA METALICA PARA ESTRUCTURAS DE CUBIERTA DIMENSIONES Y CALIBRES SEGÚN DISEÑO</t>
  </si>
  <si>
    <t xml:space="preserve">SUMMINISTRO E INTALACION CABALLETE ONDULADO ASBESTO CEMENTO </t>
  </si>
  <si>
    <t>CIELORASO</t>
  </si>
  <si>
    <t>CIELORASO EN MADERA MACHIMBRE</t>
  </si>
  <si>
    <t>CARPINTERIA METALICA</t>
  </si>
  <si>
    <t>SUMINSITRO E INSTALACION PUERTA LAMINA CAL 18 INC ANTICORROSIVO</t>
  </si>
  <si>
    <t>SUMINISTRO E INSTALACION VENTA LAMINA CAL 18 CON VIDRIO INC ANTICORROSIVO</t>
  </si>
  <si>
    <t>INSTALACION ELECTRICA</t>
  </si>
  <si>
    <r>
      <t xml:space="preserve">SALIDA BIFASICA+TOMA.TUBO EMT </t>
    </r>
    <r>
      <rPr>
        <sz val="11"/>
        <color theme="1"/>
        <rFont val="Calibri"/>
        <family val="2"/>
      </rPr>
      <t>φ1/2</t>
    </r>
  </si>
  <si>
    <t>ROSETA PORCELANA</t>
  </si>
  <si>
    <t>TUBERIA PVC CONDUIT 3/4</t>
  </si>
  <si>
    <t xml:space="preserve">UN </t>
  </si>
  <si>
    <t>ITEMS NUEVOS</t>
  </si>
  <si>
    <t>TRANSPORTE DE MATERIALES A LOMO DE MULA HATA 4KM</t>
  </si>
  <si>
    <t xml:space="preserve">CONSTRUCCION ESTUFA DE CARBON </t>
  </si>
  <si>
    <t>SUMINISTRO E INSTALACION DE LAVAPLATOS</t>
  </si>
  <si>
    <t xml:space="preserve">SUMINSITRO COMBO SANITARIO </t>
  </si>
  <si>
    <t xml:space="preserve">SUMINISTRO E INSTALACION  DE PUNTOS DE AGUA </t>
  </si>
  <si>
    <t>SUMINISTRO DE RED ACUEDUCTOS 1/2" REDS</t>
  </si>
  <si>
    <t>SUMINISTRO RED SANITARIA 1/2" SAN</t>
  </si>
  <si>
    <t>a</t>
  </si>
  <si>
    <t>b</t>
  </si>
  <si>
    <t>INCREMENTOS POR DISTANCIA</t>
  </si>
  <si>
    <t>a+b</t>
  </si>
  <si>
    <t xml:space="preserve">COSTO DIRECTO </t>
  </si>
  <si>
    <t>c</t>
  </si>
  <si>
    <t>d</t>
  </si>
  <si>
    <t>IMPREVISTOS %</t>
  </si>
  <si>
    <t>e</t>
  </si>
  <si>
    <t>ADMINISTRACION %</t>
  </si>
  <si>
    <t>UTILIDADES %</t>
  </si>
  <si>
    <t>(a+b)+c+d+e</t>
  </si>
  <si>
    <t>TON</t>
  </si>
  <si>
    <t>M</t>
  </si>
  <si>
    <t>VALOR TOTAL</t>
  </si>
  <si>
    <t>CANTIDADES EJECUTADAS</t>
  </si>
  <si>
    <t>PRECIO GOBERNACION</t>
  </si>
  <si>
    <t xml:space="preserve">V UNITARIO </t>
  </si>
  <si>
    <t xml:space="preserve">V TOTAL </t>
  </si>
  <si>
    <t>CONCRETO CICLOPEO 14 Mpa (2000PSI) RELACION 60C/40P</t>
  </si>
  <si>
    <t>REFUERZOS MALLA ELECTROSOLDADA H-257</t>
  </si>
  <si>
    <t>MESONES EN CONCRETO A=0,60m 17,5MPa (2500PSI) INC.REFUERZO</t>
  </si>
  <si>
    <t>ALISTADO PISO E=0,04 - 1:5</t>
  </si>
  <si>
    <t>SUMINISTRO E INSTALACION CUBIERTA EN TEJA FIBROCEMENTO NUMERO 6</t>
  </si>
  <si>
    <t>SUMINISTRO E INSTALACION MARCO EN LAMINA A=0,90 CAL 18 INC ANTICORROSIVO</t>
  </si>
  <si>
    <t xml:space="preserve">BALASTRO70W 220v 60hz PARA USO CON BOMBILLA DE SODIO DE ALTA PRESION </t>
  </si>
  <si>
    <t xml:space="preserve">CONDENSADOR 30 MF 250 WAC INADISA </t>
  </si>
  <si>
    <t>ARRANCADOR 70/400W</t>
  </si>
  <si>
    <t>LAMPARAS DE SODIO 70 W</t>
  </si>
  <si>
    <t>OJO DE FOTOCELDA</t>
  </si>
  <si>
    <t>BASE FOTOCELDA CON PLATINA NACIONAL</t>
  </si>
  <si>
    <t>BOMBILLO SODIO 70 W</t>
  </si>
  <si>
    <t>CONECTORES  BIMETALICOS</t>
  </si>
  <si>
    <t>INSTLACION CON OPERADOR</t>
  </si>
  <si>
    <t>UND</t>
  </si>
  <si>
    <t>ALUMBRADO NAVIDEÑO</t>
  </si>
  <si>
    <t>MANTENIMIENTO DE ALUMBRADO PUBLICO</t>
  </si>
  <si>
    <t xml:space="preserve">SUMIMISTRO E INSTALACION DE ADORNOS NAVIDEÑOS Y TIRAS LED TIPO LLUVIA </t>
  </si>
  <si>
    <t xml:space="preserve">SUMIMISTRO E INSTALACION DE MANGUERA LED </t>
  </si>
  <si>
    <t>SUMINISTRO E INSTALACION  DE FIGURAS NAVIDEÑA,  ELABORADAS EN LAMINA DE ALUMINIO</t>
  </si>
  <si>
    <t>SUMINISTRO E INSTALACION DE ALAMBRE DUPLEX DE 12*12</t>
  </si>
  <si>
    <t xml:space="preserve">REALIZAR EL MANTENIMIENTO DE TODA LA ILUMINACION NAVIDEÑA ASEGURANDO SU BUEN FUNCIONAMIENTO Y QUE QUEDE LISTO PARA INSTALAR, LIMPIAR TODOS LOS ELEMENTOS DE LA ILUMINACION NAVIDEÑA, ELABORACION DE NUEVOS DISEÑOS ACORDES A LAS NECESIDADES Y LUGARES DE INSTALACION </t>
  </si>
  <si>
    <t>ROLLO</t>
  </si>
  <si>
    <t>GLOBAL</t>
  </si>
  <si>
    <t>VALOR TOTAL OBRA EJECUITADA</t>
  </si>
  <si>
    <t xml:space="preserve">VALOR TOTAL AJUSTES CAUSADOS </t>
  </si>
  <si>
    <t xml:space="preserve">VALOR TOTAL OBRA EJECUTADA MAS AJUSTES </t>
  </si>
  <si>
    <t>AIU(25%)</t>
  </si>
  <si>
    <t>NOSE ENCONTRARON PRECIOS ASI QUE SE DEBE REVISAR EN OBRA</t>
  </si>
  <si>
    <t>Limpieza de alcantarillas con diámetro menor o igual a 36", incluye rectificación de descoles con retiro de sobrantes y obstáculos acarreo libre de 5 KM</t>
  </si>
  <si>
    <t>Cuneteo y perfilado de la banca existente (en Mantenimiento vial)</t>
  </si>
  <si>
    <t xml:space="preserve">Relleno base granular compactado con plancha vibradora </t>
  </si>
  <si>
    <t>Rocería a cada lado de la vía y/o zonas necesarias para buena visibilidad</t>
  </si>
  <si>
    <t>KM</t>
  </si>
  <si>
    <t>HA</t>
  </si>
  <si>
    <t xml:space="preserve">TOTAL COSTOS DIRECTOS </t>
  </si>
  <si>
    <t xml:space="preserve">COSTO TOTAL </t>
  </si>
  <si>
    <t>A.I.U(25%)</t>
  </si>
  <si>
    <t>PRECIOS GOBERNACIÓN</t>
  </si>
  <si>
    <t>V TOTAL</t>
  </si>
  <si>
    <t>DIFERENCIA</t>
  </si>
  <si>
    <t xml:space="preserve">CANTIDAD FINAL EJECUTADA </t>
  </si>
  <si>
    <t>VPARCIA EJECUTADO</t>
  </si>
  <si>
    <t>P.GOBERNACIONVTOTAL</t>
  </si>
  <si>
    <t>VALOR INCIAL Devuelve  contratista</t>
  </si>
  <si>
    <t>VALOR EJECUTADO devuelve contratista</t>
  </si>
  <si>
    <t>MURO CICLOPEO</t>
  </si>
  <si>
    <t xml:space="preserve">
EXCAVACION MANUAL EN MATERIAL COMUN</t>
  </si>
  <si>
    <t xml:space="preserve">BASE CONCRETO CICLOPEO 17.5MPa (2500 PSI) RELACIÓN 60C/40P </t>
  </si>
  <si>
    <t xml:space="preserve">CONCRETO CICLOPEO 17.5MPa (2500 PSI) RELACIÓN 60C/40P </t>
  </si>
  <si>
    <t>CONCRETO VIGA DE AMARRE 21,1 MPa TE INVERTIDA</t>
  </si>
  <si>
    <t>COLUMNAS EN CONCRETO 21 MPa - (3000 PSI), ALTURA MENOR A TRES METROS</t>
  </si>
  <si>
    <t>TOTAL MURO CICLOPEO</t>
  </si>
  <si>
    <t xml:space="preserve">MURO EN GAVIONES </t>
  </si>
  <si>
    <t xml:space="preserve">
EXCAVACION MANUAL EN MATERIAL COMUN. 
M3 </t>
  </si>
  <si>
    <t xml:space="preserve">CONSTRUCCION DE MUROS EN GAVIONES, INCLUYE MALLA ESLABONADA TORSION CAL. 12 TRIPLE </t>
  </si>
  <si>
    <t>TOTAL MURO EN GAVIONES</t>
  </si>
  <si>
    <t xml:space="preserve">ALQUILER DE MAQUINARIA (MOTOSIERRA). </t>
  </si>
  <si>
    <t>OTROS</t>
  </si>
  <si>
    <t>SUMINISTRO DE RECEBO</t>
  </si>
  <si>
    <t>GLB</t>
  </si>
  <si>
    <t>VIAJE</t>
  </si>
  <si>
    <t>A.I.U(25%)B</t>
  </si>
  <si>
    <t>m2</t>
  </si>
  <si>
    <t xml:space="preserve">No se presentaron sobre costo </t>
  </si>
  <si>
    <t>ETAPA DE DISEÑO PUENTE</t>
  </si>
  <si>
    <t xml:space="preserve">LEVANTAMIENTO TOPOGRAFICO </t>
  </si>
  <si>
    <t>ESTUDIOS Y DISEÑOS DE SUELOS CAPACIDAD PORTANTE</t>
  </si>
  <si>
    <t xml:space="preserve">ESTUDIOS DE SOCAVACION </t>
  </si>
  <si>
    <t xml:space="preserve">ESTUDIOS HIDRAULICOS </t>
  </si>
  <si>
    <t xml:space="preserve">ESTUDIOS HIDROLOGICOS </t>
  </si>
  <si>
    <t xml:space="preserve">ESTUDIOS DE BATIMETRIA </t>
  </si>
  <si>
    <t xml:space="preserve">ESTUDIOS Y DISEÑOS ESTRUCTURALES BASADOS EN LA NRS 2010 Y DEMAS NORMAS QUE SE REQUIEREN </t>
  </si>
  <si>
    <t xml:space="preserve">ESTUDIOS DE TRANSITO </t>
  </si>
  <si>
    <t>PRESUPUESTO COSTO TOTAL DEL PROYECTO,ANALISIS DE AIU,ANALISI DE PRECIOS UNITARIOS (BASADOS EN LOS PRECIOS DE LA GOBERNACION DE BOYACA )</t>
  </si>
  <si>
    <t xml:space="preserve">MGA-METODOLOGIA GENERAL AJUSTADA </t>
  </si>
  <si>
    <t>ETAPA DE DISEÑO VIA</t>
  </si>
  <si>
    <t xml:space="preserve">ESTUDIO DE SUELOS Y TALUDES </t>
  </si>
  <si>
    <t>TOPOGRAFIA</t>
  </si>
  <si>
    <t xml:space="preserve">DISEÑO GEOMETRICO </t>
  </si>
  <si>
    <t>VR MES 1</t>
  </si>
  <si>
    <t>VR MES 2</t>
  </si>
  <si>
    <t>VR MES N</t>
  </si>
  <si>
    <t xml:space="preserve">VALOR TOTAL </t>
  </si>
  <si>
    <t>%</t>
  </si>
  <si>
    <t xml:space="preserve">ESTUDIO DE TRANSITO Y PLAN DE SEÑALIZACION </t>
  </si>
  <si>
    <t xml:space="preserve">ESTUDIO AMBIENTAL </t>
  </si>
  <si>
    <t xml:space="preserve">DISEÑO PAVIMENTO FLEXIBLE </t>
  </si>
  <si>
    <t xml:space="preserve">PRESUPUESTO GENERAL, ANALISIS DE A.I.U, MGA METODOLOGIA GENERAL AJUSTADA </t>
  </si>
  <si>
    <t>CONTRATO MJ-DA-2016-078</t>
  </si>
  <si>
    <t>DESCRIPCIÓN</t>
  </si>
  <si>
    <t xml:space="preserve">CANTIDADES EJECUTADAS </t>
  </si>
  <si>
    <t>VALOR CALCULADO</t>
  </si>
  <si>
    <t xml:space="preserve">DIFERENCIA 
 </t>
  </si>
  <si>
    <t xml:space="preserve">Factor de Incremento </t>
  </si>
  <si>
    <t>CANT</t>
  </si>
  <si>
    <t xml:space="preserve">VR UNIT </t>
  </si>
  <si>
    <t>VR PARCIAL</t>
  </si>
  <si>
    <t>V.UNIT. Resolución 113/2016</t>
  </si>
  <si>
    <t>VALOR CON FACTOR DE INCREMENTO</t>
  </si>
  <si>
    <t xml:space="preserve">V. TOTAL </t>
  </si>
  <si>
    <t xml:space="preserve">TOTAL PARCIAL </t>
  </si>
  <si>
    <t>COSTO TOTAL CONDICIONES ORIGINALES</t>
  </si>
  <si>
    <t>COSTO TOTAL PRECIOS GOBERNACIÓN</t>
  </si>
  <si>
    <t xml:space="preserve">MUNICIPIO BETEITIVA </t>
  </si>
  <si>
    <t>documentacion existente</t>
  </si>
  <si>
    <t>contrato</t>
  </si>
  <si>
    <t>NO</t>
  </si>
  <si>
    <t>acta de inicio</t>
  </si>
  <si>
    <t>SI</t>
  </si>
  <si>
    <t>acta de recibo final</t>
  </si>
  <si>
    <t>acta de liquidacion</t>
  </si>
  <si>
    <t>sabana de cantidades</t>
  </si>
  <si>
    <t>CANTITAD  EN OBRA</t>
  </si>
  <si>
    <t>CANTIDAD OBRA</t>
  </si>
  <si>
    <t>VUNITARIO</t>
  </si>
  <si>
    <t xml:space="preserve">COMPRACION DE VALORES </t>
  </si>
  <si>
    <t>CANT.OBRA</t>
  </si>
  <si>
    <t>CANTIDAD EN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</si>
</sst>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  <numFmt numFmtId="165" formatCode="_-&quot;$&quot;\ * #,##0.00_-;\-&quot;$&quot;\ * #,##0.00_-;_-&quot;$&quot;\ * &quot;-&quot;_-;_-@_-"/>
    <numFmt numFmtId="166" formatCode="&quot;$&quot;\ #,##0"/>
    <numFmt numFmtId="167" formatCode="&quot;$&quot;\ #,##0.00"/>
    <numFmt numFmtId="168" formatCode="0.000"/>
    <numFmt numFmtId="169" formatCode="_-&quot;$&quot;* #,##0.00_-;\-&quot;$&quot;* #,##0.00_-;_-&quot;$&quot;* &quot;-&quot;??_-;_-@_-"/>
    <numFmt numFmtId="170" formatCode="_-&quot;$&quot;* #,##0.00_-;\-&quot;$&quot;* #,##0.00_-;_-&quot;$&quot;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305">
    <xf numFmtId="0" fontId="0" fillId="0" borderId="0" xfId="0"/>
    <xf numFmtId="0" fontId="0" fillId="0" borderId="1" xfId="0" applyBorder="1"/>
    <xf numFmtId="164" fontId="0" fillId="0" borderId="1" xfId="0" applyNumberFormat="1" applyBorder="1"/>
    <xf numFmtId="9" fontId="2" fillId="0" borderId="1" xfId="1" applyFont="1" applyBorder="1"/>
    <xf numFmtId="164" fontId="0" fillId="0" borderId="1" xfId="0" applyNumberFormat="1" applyFill="1" applyBorder="1"/>
    <xf numFmtId="0" fontId="0" fillId="0" borderId="0" xfId="0" applyBorder="1"/>
    <xf numFmtId="164" fontId="0" fillId="0" borderId="4" xfId="0" applyNumberFormat="1" applyBorder="1"/>
    <xf numFmtId="0" fontId="0" fillId="0" borderId="0" xfId="0" applyBorder="1" applyAlignment="1">
      <alignment wrapText="1"/>
    </xf>
    <xf numFmtId="164" fontId="0" fillId="0" borderId="0" xfId="0" applyNumberFormat="1" applyBorder="1"/>
    <xf numFmtId="9" fontId="2" fillId="0" borderId="0" xfId="1" applyFont="1" applyBorder="1"/>
    <xf numFmtId="0" fontId="2" fillId="0" borderId="0" xfId="0" applyFont="1" applyBorder="1"/>
    <xf numFmtId="2" fontId="0" fillId="0" borderId="0" xfId="0" applyNumberFormat="1" applyBorder="1"/>
    <xf numFmtId="9" fontId="0" fillId="0" borderId="0" xfId="1" applyFont="1" applyBorder="1"/>
    <xf numFmtId="0" fontId="2" fillId="0" borderId="0" xfId="0" applyFont="1" applyBorder="1" applyAlignment="1"/>
    <xf numFmtId="0" fontId="0" fillId="0" borderId="0" xfId="0" applyBorder="1" applyAlignment="1"/>
    <xf numFmtId="0" fontId="0" fillId="0" borderId="3" xfId="0" applyBorder="1" applyAlignment="1"/>
    <xf numFmtId="0" fontId="0" fillId="3" borderId="1" xfId="0" applyFill="1" applyBorder="1"/>
    <xf numFmtId="164" fontId="0" fillId="3" borderId="1" xfId="0" applyNumberFormat="1" applyFill="1" applyBorder="1"/>
    <xf numFmtId="164" fontId="0" fillId="4" borderId="1" xfId="0" applyNumberFormat="1" applyFill="1" applyBorder="1"/>
    <xf numFmtId="164" fontId="0" fillId="5" borderId="1" xfId="0" applyNumberFormat="1" applyFill="1" applyBorder="1"/>
    <xf numFmtId="164" fontId="3" fillId="3" borderId="1" xfId="0" applyNumberFormat="1" applyFont="1" applyFill="1" applyBorder="1"/>
    <xf numFmtId="164" fontId="0" fillId="0" borderId="2" xfId="0" applyNumberFormat="1" applyBorder="1"/>
    <xf numFmtId="164" fontId="0" fillId="0" borderId="0" xfId="0" applyNumberFormat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0" xfId="0" applyFont="1" applyFill="1" applyBorder="1" applyAlignment="1"/>
    <xf numFmtId="9" fontId="2" fillId="0" borderId="0" xfId="1" applyFont="1" applyFill="1" applyBorder="1"/>
    <xf numFmtId="164" fontId="0" fillId="0" borderId="0" xfId="0" applyNumberFormat="1" applyFill="1" applyBorder="1"/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2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 applyAlignment="1">
      <alignment wrapText="1"/>
    </xf>
    <xf numFmtId="164" fontId="3" fillId="0" borderId="0" xfId="0" applyNumberFormat="1" applyFont="1" applyFill="1" applyBorder="1"/>
    <xf numFmtId="0" fontId="0" fillId="0" borderId="0" xfId="0" applyFont="1" applyFill="1" applyBorder="1" applyAlignment="1">
      <alignment wrapText="1"/>
    </xf>
    <xf numFmtId="0" fontId="0" fillId="0" borderId="1" xfId="0" applyFill="1" applyBorder="1" applyAlignment="1">
      <alignment vertical="top" wrapText="1"/>
    </xf>
    <xf numFmtId="42" fontId="0" fillId="0" borderId="1" xfId="2" applyFont="1" applyFill="1" applyBorder="1"/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65" fontId="0" fillId="0" borderId="1" xfId="2" applyNumberFormat="1" applyFont="1" applyFill="1" applyBorder="1"/>
    <xf numFmtId="42" fontId="0" fillId="0" borderId="0" xfId="2" applyFont="1" applyFill="1" applyBorder="1" applyAlignment="1"/>
    <xf numFmtId="164" fontId="0" fillId="4" borderId="2" xfId="0" applyNumberFormat="1" applyFill="1" applyBorder="1"/>
    <xf numFmtId="166" fontId="0" fillId="0" borderId="1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3" borderId="2" xfId="0" applyFill="1" applyBorder="1"/>
    <xf numFmtId="166" fontId="0" fillId="0" borderId="2" xfId="0" applyNumberFormat="1" applyBorder="1" applyAlignment="1">
      <alignment horizontal="center"/>
    </xf>
    <xf numFmtId="164" fontId="0" fillId="3" borderId="2" xfId="0" applyNumberFormat="1" applyFill="1" applyBorder="1"/>
    <xf numFmtId="164" fontId="0" fillId="9" borderId="2" xfId="0" applyNumberFormat="1" applyFont="1" applyFill="1" applyBorder="1"/>
    <xf numFmtId="164" fontId="0" fillId="10" borderId="2" xfId="0" applyNumberFormat="1" applyFill="1" applyBorder="1"/>
    <xf numFmtId="42" fontId="0" fillId="10" borderId="1" xfId="2" applyNumberFormat="1" applyFont="1" applyFill="1" applyBorder="1"/>
    <xf numFmtId="164" fontId="0" fillId="0" borderId="0" xfId="0" applyNumberFormat="1"/>
    <xf numFmtId="0" fontId="0" fillId="3" borderId="0" xfId="0" applyFill="1"/>
    <xf numFmtId="0" fontId="2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7" fontId="0" fillId="9" borderId="7" xfId="0" applyNumberFormat="1" applyFill="1" applyBorder="1"/>
    <xf numFmtId="167" fontId="0" fillId="0" borderId="1" xfId="0" applyNumberFormat="1" applyBorder="1"/>
    <xf numFmtId="42" fontId="0" fillId="0" borderId="1" xfId="0" applyNumberFormat="1" applyBorder="1"/>
    <xf numFmtId="42" fontId="0" fillId="3" borderId="1" xfId="0" applyNumberFormat="1" applyFill="1" applyBorder="1"/>
    <xf numFmtId="165" fontId="0" fillId="0" borderId="1" xfId="0" applyNumberFormat="1" applyBorder="1"/>
    <xf numFmtId="166" fontId="0" fillId="10" borderId="1" xfId="2" applyNumberFormat="1" applyFont="1" applyFill="1" applyBorder="1"/>
    <xf numFmtId="0" fontId="7" fillId="7" borderId="1" xfId="0" applyFont="1" applyFill="1" applyBorder="1" applyAlignment="1">
      <alignment horizontal="center" wrapText="1"/>
    </xf>
    <xf numFmtId="42" fontId="8" fillId="0" borderId="0" xfId="2" applyFont="1"/>
    <xf numFmtId="42" fontId="0" fillId="0" borderId="0" xfId="0" applyNumberFormat="1"/>
    <xf numFmtId="0" fontId="0" fillId="0" borderId="1" xfId="0" applyFill="1" applyBorder="1" applyAlignment="1"/>
    <xf numFmtId="168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8" xfId="0" applyFill="1" applyBorder="1" applyAlignment="1">
      <alignment horizontal="left" wrapText="1"/>
    </xf>
    <xf numFmtId="0" fontId="2" fillId="0" borderId="1" xfId="0" applyFont="1" applyFill="1" applyBorder="1" applyAlignment="1"/>
    <xf numFmtId="168" fontId="0" fillId="0" borderId="1" xfId="0" applyNumberFormat="1" applyFill="1" applyBorder="1"/>
    <xf numFmtId="0" fontId="0" fillId="0" borderId="1" xfId="0" applyFont="1" applyFill="1" applyBorder="1" applyAlignment="1"/>
    <xf numFmtId="165" fontId="0" fillId="0" borderId="1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/>
    </xf>
    <xf numFmtId="44" fontId="0" fillId="0" borderId="1" xfId="0" applyNumberFormat="1" applyFill="1" applyBorder="1"/>
    <xf numFmtId="164" fontId="0" fillId="0" borderId="4" xfId="0" applyNumberFormat="1" applyFill="1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69" fontId="0" fillId="0" borderId="1" xfId="0" applyNumberFormat="1" applyFont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169" fontId="2" fillId="0" borderId="1" xfId="0" applyNumberFormat="1" applyFont="1" applyBorder="1"/>
    <xf numFmtId="0" fontId="2" fillId="0" borderId="0" xfId="0" applyFont="1" applyBorder="1" applyAlignment="1">
      <alignment horizontal="center" vertical="center" wrapText="1"/>
    </xf>
    <xf numFmtId="169" fontId="2" fillId="0" borderId="0" xfId="0" applyNumberFormat="1" applyFont="1" applyBorder="1"/>
    <xf numFmtId="169" fontId="0" fillId="0" borderId="0" xfId="0" applyNumberFormat="1" applyFont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170" fontId="10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0" fillId="0" borderId="1" xfId="0" applyFont="1" applyFill="1" applyBorder="1"/>
    <xf numFmtId="0" fontId="0" fillId="0" borderId="4" xfId="0" applyFill="1" applyBorder="1" applyAlignment="1">
      <alignment horizontal="center"/>
    </xf>
    <xf numFmtId="0" fontId="2" fillId="4" borderId="7" xfId="0" applyFont="1" applyFill="1" applyBorder="1" applyAlignment="1">
      <alignment horizontal="center" wrapText="1"/>
    </xf>
    <xf numFmtId="0" fontId="0" fillId="3" borderId="7" xfId="0" applyFill="1" applyBorder="1"/>
    <xf numFmtId="0" fontId="0" fillId="0" borderId="7" xfId="0" applyNumberFormat="1" applyBorder="1"/>
    <xf numFmtId="0" fontId="0" fillId="3" borderId="7" xfId="0" applyNumberFormat="1" applyFill="1" applyBorder="1"/>
    <xf numFmtId="164" fontId="0" fillId="0" borderId="7" xfId="0" applyNumberFormat="1" applyBorder="1"/>
    <xf numFmtId="164" fontId="0" fillId="3" borderId="7" xfId="0" applyNumberFormat="1" applyFill="1" applyBorder="1"/>
    <xf numFmtId="164" fontId="0" fillId="0" borderId="20" xfId="0" applyNumberFormat="1" applyBorder="1"/>
    <xf numFmtId="164" fontId="0" fillId="0" borderId="6" xfId="0" applyNumberFormat="1" applyBorder="1"/>
    <xf numFmtId="164" fontId="0" fillId="0" borderId="7" xfId="0" applyNumberFormat="1" applyFill="1" applyBorder="1"/>
    <xf numFmtId="0" fontId="2" fillId="0" borderId="10" xfId="0" applyFont="1" applyFill="1" applyBorder="1" applyAlignment="1">
      <alignment horizontal="center" vertical="center"/>
    </xf>
    <xf numFmtId="0" fontId="0" fillId="0" borderId="12" xfId="0" applyFill="1" applyBorder="1"/>
    <xf numFmtId="0" fontId="0" fillId="0" borderId="13" xfId="0" applyFill="1" applyBorder="1"/>
    <xf numFmtId="164" fontId="0" fillId="0" borderId="13" xfId="0" applyNumberFormat="1" applyFill="1" applyBorder="1"/>
    <xf numFmtId="164" fontId="0" fillId="0" borderId="21" xfId="0" applyNumberFormat="1" applyFill="1" applyBorder="1"/>
    <xf numFmtId="0" fontId="0" fillId="0" borderId="12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9" fontId="2" fillId="0" borderId="15" xfId="1" applyFont="1" applyFill="1" applyBorder="1"/>
    <xf numFmtId="164" fontId="0" fillId="0" borderId="16" xfId="0" applyNumberFormat="1" applyFill="1" applyBorder="1"/>
    <xf numFmtId="0" fontId="0" fillId="0" borderId="9" xfId="0" applyFill="1" applyBorder="1" applyAlignment="1">
      <alignment horizontal="center"/>
    </xf>
    <xf numFmtId="164" fontId="0" fillId="0" borderId="10" xfId="0" applyNumberFormat="1" applyFill="1" applyBorder="1"/>
    <xf numFmtId="164" fontId="0" fillId="0" borderId="11" xfId="0" applyNumberFormat="1" applyFill="1" applyBorder="1"/>
    <xf numFmtId="0" fontId="2" fillId="0" borderId="7" xfId="0" applyFont="1" applyFill="1" applyBorder="1"/>
    <xf numFmtId="0" fontId="0" fillId="0" borderId="7" xfId="0" applyFill="1" applyBorder="1" applyAlignment="1">
      <alignment wrapText="1"/>
    </xf>
    <xf numFmtId="0" fontId="2" fillId="0" borderId="7" xfId="0" applyFont="1" applyFill="1" applyBorder="1" applyAlignment="1">
      <alignment wrapText="1"/>
    </xf>
    <xf numFmtId="0" fontId="0" fillId="0" borderId="7" xfId="0" applyFill="1" applyBorder="1"/>
    <xf numFmtId="0" fontId="0" fillId="0" borderId="7" xfId="0" applyFont="1" applyFill="1" applyBorder="1"/>
    <xf numFmtId="0" fontId="0" fillId="0" borderId="20" xfId="0" applyFill="1" applyBorder="1" applyAlignment="1">
      <alignment wrapText="1"/>
    </xf>
    <xf numFmtId="0" fontId="0" fillId="0" borderId="24" xfId="0" applyFill="1" applyBorder="1"/>
    <xf numFmtId="0" fontId="0" fillId="0" borderId="25" xfId="0" applyFill="1" applyBorder="1"/>
    <xf numFmtId="0" fontId="0" fillId="0" borderId="0" xfId="0" applyFill="1"/>
    <xf numFmtId="0" fontId="2" fillId="0" borderId="9" xfId="0" applyFont="1" applyFill="1" applyBorder="1" applyAlignment="1">
      <alignment horizontal="center" vertical="center"/>
    </xf>
    <xf numFmtId="165" fontId="0" fillId="0" borderId="13" xfId="2" applyNumberFormat="1" applyFont="1" applyFill="1" applyBorder="1"/>
    <xf numFmtId="0" fontId="0" fillId="0" borderId="12" xfId="0" applyFill="1" applyBorder="1" applyAlignment="1"/>
    <xf numFmtId="44" fontId="0" fillId="0" borderId="13" xfId="0" applyNumberFormat="1" applyFill="1" applyBorder="1"/>
    <xf numFmtId="0" fontId="0" fillId="0" borderId="14" xfId="0" applyFill="1" applyBorder="1" applyAlignment="1"/>
    <xf numFmtId="0" fontId="0" fillId="0" borderId="15" xfId="0" applyFill="1" applyBorder="1" applyAlignment="1"/>
    <xf numFmtId="0" fontId="0" fillId="0" borderId="15" xfId="0" applyFill="1" applyBorder="1"/>
    <xf numFmtId="165" fontId="0" fillId="0" borderId="15" xfId="2" applyNumberFormat="1" applyFont="1" applyFill="1" applyBorder="1"/>
    <xf numFmtId="44" fontId="0" fillId="0" borderId="16" xfId="0" applyNumberFormat="1" applyFill="1" applyBorder="1"/>
    <xf numFmtId="42" fontId="0" fillId="0" borderId="12" xfId="2" applyFont="1" applyFill="1" applyBorder="1"/>
    <xf numFmtId="166" fontId="0" fillId="0" borderId="13" xfId="0" applyNumberFormat="1" applyFill="1" applyBorder="1" applyAlignment="1">
      <alignment horizontal="center"/>
    </xf>
    <xf numFmtId="164" fontId="0" fillId="0" borderId="12" xfId="0" applyNumberFormat="1" applyFill="1" applyBorder="1"/>
    <xf numFmtId="164" fontId="0" fillId="0" borderId="14" xfId="0" applyNumberFormat="1" applyFill="1" applyBorder="1"/>
    <xf numFmtId="42" fontId="0" fillId="0" borderId="15" xfId="2" applyFont="1" applyFill="1" applyBorder="1"/>
    <xf numFmtId="166" fontId="0" fillId="0" borderId="16" xfId="0" applyNumberFormat="1" applyFill="1" applyBorder="1" applyAlignment="1">
      <alignment horizontal="center"/>
    </xf>
    <xf numFmtId="166" fontId="0" fillId="0" borderId="11" xfId="0" applyNumberFormat="1" applyFill="1" applyBorder="1" applyAlignment="1">
      <alignment horizontal="center"/>
    </xf>
    <xf numFmtId="164" fontId="0" fillId="0" borderId="15" xfId="0" applyNumberFormat="1" applyFill="1" applyBorder="1"/>
    <xf numFmtId="0" fontId="2" fillId="0" borderId="1" xfId="0" applyFont="1" applyFill="1" applyBorder="1" applyAlignment="1">
      <alignment horizontal="left" vertical="center"/>
    </xf>
    <xf numFmtId="42" fontId="0" fillId="0" borderId="13" xfId="2" applyFont="1" applyFill="1" applyBorder="1"/>
    <xf numFmtId="9" fontId="0" fillId="0" borderId="13" xfId="1" applyFont="1" applyFill="1" applyBorder="1" applyAlignment="1">
      <alignment horizontal="center"/>
    </xf>
    <xf numFmtId="2" fontId="0" fillId="0" borderId="12" xfId="0" applyNumberFormat="1" applyFill="1" applyBorder="1"/>
    <xf numFmtId="0" fontId="0" fillId="0" borderId="12" xfId="0" applyFill="1" applyBorder="1" applyAlignment="1">
      <alignment horizontal="center" vertical="center"/>
    </xf>
    <xf numFmtId="42" fontId="0" fillId="0" borderId="13" xfId="2" applyFont="1" applyFill="1" applyBorder="1" applyAlignment="1">
      <alignment horizontal="center"/>
    </xf>
    <xf numFmtId="0" fontId="0" fillId="0" borderId="15" xfId="0" applyFill="1" applyBorder="1" applyAlignment="1">
      <alignment wrapText="1"/>
    </xf>
    <xf numFmtId="9" fontId="0" fillId="0" borderId="16" xfId="1" applyFont="1" applyFill="1" applyBorder="1" applyAlignment="1">
      <alignment horizontal="center"/>
    </xf>
    <xf numFmtId="164" fontId="0" fillId="0" borderId="32" xfId="0" applyNumberFormat="1" applyFill="1" applyBorder="1" applyAlignment="1"/>
    <xf numFmtId="0" fontId="2" fillId="0" borderId="32" xfId="0" applyFont="1" applyFill="1" applyBorder="1" applyAlignment="1"/>
    <xf numFmtId="164" fontId="0" fillId="0" borderId="32" xfId="0" applyNumberFormat="1" applyFill="1" applyBorder="1"/>
    <xf numFmtId="9" fontId="0" fillId="0" borderId="33" xfId="1" applyFont="1" applyFill="1" applyBorder="1" applyAlignment="1">
      <alignment horizontal="center"/>
    </xf>
    <xf numFmtId="0" fontId="0" fillId="0" borderId="3" xfId="0" applyFill="1" applyBorder="1" applyAlignment="1"/>
    <xf numFmtId="0" fontId="2" fillId="11" borderId="1" xfId="0" applyFont="1" applyFill="1" applyBorder="1"/>
    <xf numFmtId="0" fontId="2" fillId="11" borderId="1" xfId="0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/>
    </xf>
    <xf numFmtId="44" fontId="0" fillId="0" borderId="0" xfId="0" applyNumberFormat="1"/>
    <xf numFmtId="169" fontId="5" fillId="0" borderId="1" xfId="3" applyNumberFormat="1" applyFont="1" applyFill="1" applyBorder="1" applyAlignment="1" applyProtection="1">
      <alignment vertical="center" wrapText="1"/>
      <protection locked="0"/>
    </xf>
    <xf numFmtId="0" fontId="0" fillId="0" borderId="1" xfId="0" applyNumberFormat="1" applyFill="1" applyBorder="1"/>
    <xf numFmtId="169" fontId="0" fillId="0" borderId="1" xfId="0" applyNumberFormat="1" applyFill="1" applyBorder="1"/>
    <xf numFmtId="169" fontId="0" fillId="0" borderId="1" xfId="3" applyNumberFormat="1" applyFont="1" applyFill="1" applyBorder="1" applyAlignment="1" applyProtection="1">
      <alignment vertical="center" wrapText="1"/>
      <protection locked="0"/>
    </xf>
    <xf numFmtId="169" fontId="0" fillId="0" borderId="1" xfId="3" applyFont="1" applyFill="1" applyBorder="1" applyAlignment="1">
      <alignment horizontal="center" vertical="center"/>
    </xf>
    <xf numFmtId="16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69" fontId="2" fillId="0" borderId="1" xfId="0" applyNumberFormat="1" applyFont="1" applyFill="1" applyBorder="1"/>
    <xf numFmtId="169" fontId="0" fillId="0" borderId="1" xfId="3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9" fillId="0" borderId="0" xfId="0" applyFont="1" applyFill="1" applyBorder="1" applyAlignment="1">
      <alignment vertical="center"/>
    </xf>
    <xf numFmtId="170" fontId="9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170" fontId="1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38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4" borderId="23" xfId="0" applyFont="1" applyFill="1" applyBorder="1"/>
    <xf numFmtId="0" fontId="2" fillId="4" borderId="22" xfId="0" applyFont="1" applyFill="1" applyBorder="1"/>
    <xf numFmtId="0" fontId="2" fillId="4" borderId="10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center" vertical="center"/>
    </xf>
    <xf numFmtId="0" fontId="0" fillId="0" borderId="22" xfId="0" applyFill="1" applyBorder="1" applyAlignment="1">
      <alignment horizontal="center"/>
    </xf>
    <xf numFmtId="0" fontId="0" fillId="0" borderId="43" xfId="0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170" fontId="9" fillId="0" borderId="0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11" borderId="7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165" fontId="0" fillId="0" borderId="6" xfId="2" applyNumberFormat="1" applyFont="1" applyFill="1" applyBorder="1"/>
    <xf numFmtId="0" fontId="0" fillId="0" borderId="6" xfId="0" applyFill="1" applyBorder="1"/>
    <xf numFmtId="44" fontId="0" fillId="0" borderId="6" xfId="0" applyNumberFormat="1" applyFill="1" applyBorder="1"/>
    <xf numFmtId="0" fontId="2" fillId="12" borderId="9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164" fontId="0" fillId="7" borderId="1" xfId="0" applyNumberFormat="1" applyFill="1" applyBorder="1"/>
    <xf numFmtId="0" fontId="1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left" wrapText="1"/>
    </xf>
    <xf numFmtId="0" fontId="2" fillId="0" borderId="15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left" wrapText="1"/>
    </xf>
    <xf numFmtId="0" fontId="11" fillId="0" borderId="34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/>
    </xf>
    <xf numFmtId="0" fontId="10" fillId="0" borderId="41" xfId="0" applyFont="1" applyFill="1" applyBorder="1" applyAlignment="1">
      <alignment horizontal="center" vertical="center"/>
    </xf>
    <xf numFmtId="0" fontId="10" fillId="0" borderId="4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170" fontId="9" fillId="0" borderId="11" xfId="0" applyNumberFormat="1" applyFont="1" applyBorder="1" applyAlignment="1">
      <alignment horizontal="center" vertical="center"/>
    </xf>
    <xf numFmtId="170" fontId="9" fillId="0" borderId="16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9" fillId="6" borderId="12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170" fontId="9" fillId="0" borderId="13" xfId="0" applyNumberFormat="1" applyFont="1" applyBorder="1" applyAlignment="1">
      <alignment horizontal="center" vertical="center"/>
    </xf>
    <xf numFmtId="170" fontId="9" fillId="0" borderId="17" xfId="0" applyNumberFormat="1" applyFont="1" applyBorder="1" applyAlignment="1">
      <alignment horizontal="center" vertical="center"/>
    </xf>
    <xf numFmtId="170" fontId="9" fillId="0" borderId="18" xfId="0" applyNumberFormat="1" applyFont="1" applyBorder="1" applyAlignment="1">
      <alignment horizontal="center" vertical="center"/>
    </xf>
    <xf numFmtId="170" fontId="9" fillId="0" borderId="19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 vertical="center" wrapText="1"/>
    </xf>
    <xf numFmtId="170" fontId="0" fillId="0" borderId="44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170" fontId="9" fillId="0" borderId="11" xfId="0" applyNumberFormat="1" applyFont="1" applyFill="1" applyBorder="1" applyAlignment="1">
      <alignment horizontal="center" vertical="center"/>
    </xf>
    <xf numFmtId="170" fontId="9" fillId="0" borderId="13" xfId="0" applyNumberFormat="1" applyFont="1" applyFill="1" applyBorder="1" applyAlignment="1">
      <alignment horizontal="center" vertical="center"/>
    </xf>
    <xf numFmtId="170" fontId="9" fillId="0" borderId="16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5" fillId="0" borderId="34" xfId="0" applyFont="1" applyFill="1" applyBorder="1" applyAlignment="1">
      <alignment horizontal="center"/>
    </xf>
    <xf numFmtId="0" fontId="5" fillId="0" borderId="35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9" fillId="6" borderId="37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170" fontId="9" fillId="0" borderId="21" xfId="0" applyNumberFormat="1" applyFont="1" applyBorder="1" applyAlignment="1">
      <alignment horizontal="center" vertical="center"/>
    </xf>
    <xf numFmtId="0" fontId="2" fillId="8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164" fontId="0" fillId="0" borderId="11" xfId="0" applyNumberForma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2" fillId="11" borderId="6" xfId="0" applyFont="1" applyFill="1" applyBorder="1" applyAlignment="1">
      <alignment horizontal="center"/>
    </xf>
    <xf numFmtId="0" fontId="2" fillId="11" borderId="7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164" fontId="0" fillId="0" borderId="15" xfId="0" applyNumberFormat="1" applyFill="1" applyBorder="1" applyAlignment="1">
      <alignment horizontal="center"/>
    </xf>
    <xf numFmtId="164" fontId="0" fillId="0" borderId="16" xfId="0" applyNumberForma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/>
    </xf>
  </cellXfs>
  <cellStyles count="4">
    <cellStyle name="Moneda [0]" xfId="2" builtinId="7"/>
    <cellStyle name="Moneda 2" xfId="3" xr:uid="{1E2683FF-D6E0-4101-9E7C-57F898764413}"/>
    <cellStyle name="Normal" xfId="0" builtinId="0"/>
    <cellStyle name="Porcentaje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105"/>
  <sheetViews>
    <sheetView topLeftCell="A47" zoomScale="77" zoomScaleNormal="77" workbookViewId="0">
      <selection activeCell="I49" sqref="I49:I68"/>
    </sheetView>
  </sheetViews>
  <sheetFormatPr baseColWidth="10" defaultRowHeight="15" x14ac:dyDescent="0.25"/>
  <cols>
    <col min="2" max="2" width="13.140625" customWidth="1"/>
    <col min="3" max="3" width="74.140625" customWidth="1"/>
    <col min="4" max="4" width="9.7109375" customWidth="1"/>
    <col min="5" max="5" width="10.28515625" bestFit="1" customWidth="1"/>
    <col min="6" max="6" width="15.5703125" bestFit="1" customWidth="1"/>
    <col min="7" max="7" width="17.7109375" bestFit="1" customWidth="1"/>
    <col min="8" max="8" width="17.7109375" customWidth="1"/>
    <col min="9" max="9" width="18.42578125" customWidth="1"/>
    <col min="10" max="10" width="20.42578125" customWidth="1"/>
    <col min="11" max="11" width="16.140625" customWidth="1"/>
    <col min="12" max="12" width="21.85546875" customWidth="1"/>
    <col min="13" max="13" width="18.42578125" customWidth="1"/>
    <col min="14" max="14" width="17.42578125" customWidth="1"/>
  </cols>
  <sheetData>
    <row r="1" spans="2:14" x14ac:dyDescent="0.25">
      <c r="C1" s="217" t="s">
        <v>15</v>
      </c>
      <c r="D1" s="217"/>
      <c r="E1" s="217"/>
      <c r="F1" s="217"/>
      <c r="G1" s="217"/>
      <c r="H1" s="217"/>
      <c r="I1" s="217"/>
      <c r="J1" s="217"/>
    </row>
    <row r="2" spans="2:14" ht="15.75" thickBot="1" x14ac:dyDescent="0.3">
      <c r="B2" s="14"/>
      <c r="C2" s="14"/>
      <c r="D2" s="220"/>
      <c r="E2" s="220"/>
      <c r="F2" s="220"/>
      <c r="G2" s="220"/>
      <c r="H2" s="48"/>
      <c r="I2" s="221" t="s">
        <v>89</v>
      </c>
      <c r="J2" s="221"/>
    </row>
    <row r="3" spans="2:14" ht="28.5" customHeight="1" x14ac:dyDescent="0.25">
      <c r="B3" s="191" t="s">
        <v>0</v>
      </c>
      <c r="C3" s="192" t="s">
        <v>1</v>
      </c>
      <c r="D3" s="193" t="s">
        <v>2</v>
      </c>
      <c r="E3" s="193" t="s">
        <v>3</v>
      </c>
      <c r="F3" s="194" t="s">
        <v>4</v>
      </c>
      <c r="G3" s="195" t="s">
        <v>5</v>
      </c>
      <c r="H3" s="99" t="s">
        <v>134</v>
      </c>
      <c r="I3" s="61" t="s">
        <v>90</v>
      </c>
      <c r="J3" s="61" t="s">
        <v>91</v>
      </c>
      <c r="K3" s="62" t="s">
        <v>133</v>
      </c>
      <c r="L3" s="61" t="s">
        <v>135</v>
      </c>
      <c r="M3" s="52" t="s">
        <v>136</v>
      </c>
    </row>
    <row r="4" spans="2:14" x14ac:dyDescent="0.25">
      <c r="B4" s="126">
        <v>1</v>
      </c>
      <c r="C4" s="120" t="s">
        <v>16</v>
      </c>
      <c r="D4" s="23"/>
      <c r="E4" s="23"/>
      <c r="F4" s="23"/>
      <c r="G4" s="110"/>
      <c r="H4" s="100"/>
      <c r="I4" s="16"/>
      <c r="J4" s="16"/>
      <c r="K4" s="53"/>
      <c r="L4" s="60"/>
      <c r="M4" s="16"/>
    </row>
    <row r="5" spans="2:14" x14ac:dyDescent="0.25">
      <c r="B5" s="126">
        <v>1.1000000000000001</v>
      </c>
      <c r="C5" s="121" t="s">
        <v>13</v>
      </c>
      <c r="D5" s="50" t="s">
        <v>8</v>
      </c>
      <c r="E5" s="50">
        <v>53.89</v>
      </c>
      <c r="F5" s="4">
        <v>3881</v>
      </c>
      <c r="G5" s="111">
        <f t="shared" ref="G5:G10" si="0">+F5*E5</f>
        <v>209147.09</v>
      </c>
      <c r="H5" s="101">
        <v>53.89</v>
      </c>
      <c r="I5" s="4">
        <f>+F5</f>
        <v>3881</v>
      </c>
      <c r="J5" s="2">
        <f t="shared" ref="J5:J10" si="1">+I5*E5</f>
        <v>209147.09</v>
      </c>
      <c r="K5" s="21">
        <f>+J5-G5</f>
        <v>0</v>
      </c>
      <c r="L5" s="19">
        <f>+H5*F5</f>
        <v>209147.09</v>
      </c>
      <c r="M5" s="1">
        <f>+I5*H5</f>
        <v>209147.09</v>
      </c>
      <c r="N5" s="59">
        <f>+L5-M5</f>
        <v>0</v>
      </c>
    </row>
    <row r="6" spans="2:14" x14ac:dyDescent="0.25">
      <c r="B6" s="126">
        <v>1.2</v>
      </c>
      <c r="C6" s="121" t="s">
        <v>17</v>
      </c>
      <c r="D6" s="50" t="s">
        <v>8</v>
      </c>
      <c r="E6" s="50">
        <v>40.36</v>
      </c>
      <c r="F6" s="4">
        <v>9564</v>
      </c>
      <c r="G6" s="111">
        <f t="shared" si="0"/>
        <v>386003.04</v>
      </c>
      <c r="H6" s="101">
        <v>0</v>
      </c>
      <c r="I6" s="4">
        <f>+F6</f>
        <v>9564</v>
      </c>
      <c r="J6" s="2">
        <f t="shared" si="1"/>
        <v>386003.04</v>
      </c>
      <c r="K6" s="21">
        <f>+J6-G6</f>
        <v>0</v>
      </c>
      <c r="L6" s="19">
        <f t="shared" ref="L6:L68" si="2">+H6*F6</f>
        <v>0</v>
      </c>
      <c r="M6" s="1">
        <f t="shared" ref="M6:M68" si="3">+I6*H6</f>
        <v>0</v>
      </c>
      <c r="N6" s="59">
        <f t="shared" ref="N6:N68" si="4">+L6-M6</f>
        <v>0</v>
      </c>
    </row>
    <row r="7" spans="2:14" x14ac:dyDescent="0.25">
      <c r="B7" s="126">
        <v>1.3</v>
      </c>
      <c r="C7" s="121" t="s">
        <v>18</v>
      </c>
      <c r="D7" s="50" t="s">
        <v>8</v>
      </c>
      <c r="E7" s="50">
        <v>2.46</v>
      </c>
      <c r="F7" s="4">
        <v>8254</v>
      </c>
      <c r="G7" s="111">
        <f t="shared" si="0"/>
        <v>20304.84</v>
      </c>
      <c r="H7" s="101">
        <v>0</v>
      </c>
      <c r="I7" s="4">
        <f>+F7</f>
        <v>8254</v>
      </c>
      <c r="J7" s="2">
        <f t="shared" si="1"/>
        <v>20304.84</v>
      </c>
      <c r="K7" s="21">
        <f t="shared" ref="K7:K68" si="5">+J7-G7</f>
        <v>0</v>
      </c>
      <c r="L7" s="19">
        <f t="shared" si="2"/>
        <v>0</v>
      </c>
      <c r="M7" s="1">
        <f t="shared" si="3"/>
        <v>0</v>
      </c>
      <c r="N7" s="59">
        <f t="shared" si="4"/>
        <v>0</v>
      </c>
    </row>
    <row r="8" spans="2:14" x14ac:dyDescent="0.25">
      <c r="B8" s="126">
        <v>1.4</v>
      </c>
      <c r="C8" s="121" t="s">
        <v>19</v>
      </c>
      <c r="D8" s="50" t="s">
        <v>8</v>
      </c>
      <c r="E8" s="50">
        <v>188.36</v>
      </c>
      <c r="F8" s="4">
        <v>6190</v>
      </c>
      <c r="G8" s="111">
        <f t="shared" si="0"/>
        <v>1165948.4000000001</v>
      </c>
      <c r="H8" s="101">
        <v>0</v>
      </c>
      <c r="I8" s="4">
        <f>+F8</f>
        <v>6190</v>
      </c>
      <c r="J8" s="2">
        <f t="shared" si="1"/>
        <v>1165948.4000000001</v>
      </c>
      <c r="K8" s="54">
        <f t="shared" si="5"/>
        <v>0</v>
      </c>
      <c r="L8" s="19">
        <f t="shared" si="2"/>
        <v>0</v>
      </c>
      <c r="M8" s="1">
        <f t="shared" si="3"/>
        <v>0</v>
      </c>
      <c r="N8" s="59">
        <f t="shared" si="4"/>
        <v>0</v>
      </c>
    </row>
    <row r="9" spans="2:14" x14ac:dyDescent="0.25">
      <c r="B9" s="126">
        <v>1.5</v>
      </c>
      <c r="C9" s="121" t="s">
        <v>20</v>
      </c>
      <c r="D9" s="50" t="s">
        <v>8</v>
      </c>
      <c r="E9" s="50">
        <v>59.54</v>
      </c>
      <c r="F9" s="4">
        <v>23113</v>
      </c>
      <c r="G9" s="111">
        <f t="shared" si="0"/>
        <v>1376148.02</v>
      </c>
      <c r="H9" s="101">
        <v>0</v>
      </c>
      <c r="I9" s="4">
        <f>+F9</f>
        <v>23113</v>
      </c>
      <c r="J9" s="2">
        <f t="shared" si="1"/>
        <v>1376148.02</v>
      </c>
      <c r="K9" s="54">
        <f t="shared" si="5"/>
        <v>0</v>
      </c>
      <c r="L9" s="19">
        <f t="shared" si="2"/>
        <v>0</v>
      </c>
      <c r="M9" s="1">
        <f t="shared" si="3"/>
        <v>0</v>
      </c>
      <c r="N9" s="59">
        <f t="shared" si="4"/>
        <v>0</v>
      </c>
    </row>
    <row r="10" spans="2:14" x14ac:dyDescent="0.25">
      <c r="B10" s="126">
        <v>1.6</v>
      </c>
      <c r="C10" s="121" t="s">
        <v>21</v>
      </c>
      <c r="D10" s="50" t="s">
        <v>6</v>
      </c>
      <c r="E10" s="50">
        <v>47.86</v>
      </c>
      <c r="F10" s="4">
        <v>6200</v>
      </c>
      <c r="G10" s="111">
        <f t="shared" si="0"/>
        <v>296732</v>
      </c>
      <c r="H10" s="101">
        <v>0</v>
      </c>
      <c r="I10" s="4">
        <v>6200</v>
      </c>
      <c r="J10" s="2">
        <f t="shared" si="1"/>
        <v>296732</v>
      </c>
      <c r="K10" s="54">
        <f t="shared" si="5"/>
        <v>0</v>
      </c>
      <c r="L10" s="19">
        <f t="shared" si="2"/>
        <v>0</v>
      </c>
      <c r="M10" s="1">
        <f t="shared" si="3"/>
        <v>0</v>
      </c>
      <c r="N10" s="59">
        <f t="shared" si="4"/>
        <v>0</v>
      </c>
    </row>
    <row r="11" spans="2:14" x14ac:dyDescent="0.25">
      <c r="B11" s="126">
        <v>2</v>
      </c>
      <c r="C11" s="122" t="s">
        <v>22</v>
      </c>
      <c r="D11" s="50"/>
      <c r="E11" s="50"/>
      <c r="F11" s="4"/>
      <c r="G11" s="111"/>
      <c r="H11" s="102"/>
      <c r="I11" s="4"/>
      <c r="J11" s="17"/>
      <c r="K11" s="55"/>
      <c r="L11" s="17"/>
      <c r="M11" s="16"/>
      <c r="N11" s="59">
        <f t="shared" si="4"/>
        <v>0</v>
      </c>
    </row>
    <row r="12" spans="2:14" x14ac:dyDescent="0.25">
      <c r="B12" s="126">
        <v>2.1</v>
      </c>
      <c r="C12" s="121" t="s">
        <v>23</v>
      </c>
      <c r="D12" s="50" t="s">
        <v>6</v>
      </c>
      <c r="E12" s="50">
        <v>53.28</v>
      </c>
      <c r="F12" s="4">
        <v>43608</v>
      </c>
      <c r="G12" s="111">
        <f>+F12*E12</f>
        <v>2323434.2400000002</v>
      </c>
      <c r="H12" s="101">
        <v>0</v>
      </c>
      <c r="I12" s="4">
        <f>+F12</f>
        <v>43608</v>
      </c>
      <c r="J12" s="2">
        <f>+I12*E12</f>
        <v>2323434.2400000002</v>
      </c>
      <c r="K12" s="54">
        <f t="shared" si="5"/>
        <v>0</v>
      </c>
      <c r="L12" s="19">
        <f t="shared" si="2"/>
        <v>0</v>
      </c>
      <c r="M12" s="1">
        <f t="shared" si="3"/>
        <v>0</v>
      </c>
      <c r="N12" s="59">
        <f t="shared" si="4"/>
        <v>0</v>
      </c>
    </row>
    <row r="13" spans="2:14" x14ac:dyDescent="0.25">
      <c r="B13" s="126">
        <v>2.2000000000000002</v>
      </c>
      <c r="C13" s="121" t="s">
        <v>92</v>
      </c>
      <c r="D13" s="50" t="s">
        <v>6</v>
      </c>
      <c r="E13" s="50">
        <v>3.11</v>
      </c>
      <c r="F13" s="4">
        <v>300167</v>
      </c>
      <c r="G13" s="111">
        <f>+F13*E13</f>
        <v>933519.37</v>
      </c>
      <c r="H13" s="101">
        <v>3.96</v>
      </c>
      <c r="I13" s="4">
        <f>+F13</f>
        <v>300167</v>
      </c>
      <c r="J13" s="2">
        <f>+I13*E13</f>
        <v>933519.37</v>
      </c>
      <c r="K13" s="54">
        <f t="shared" si="5"/>
        <v>0</v>
      </c>
      <c r="L13" s="19">
        <f t="shared" si="2"/>
        <v>1188661.32</v>
      </c>
      <c r="M13" s="67">
        <f t="shared" si="3"/>
        <v>1188661.32</v>
      </c>
      <c r="N13" s="59">
        <f t="shared" si="4"/>
        <v>0</v>
      </c>
    </row>
    <row r="14" spans="2:14" x14ac:dyDescent="0.25">
      <c r="B14" s="126">
        <v>2.2999999999999998</v>
      </c>
      <c r="C14" s="121" t="s">
        <v>24</v>
      </c>
      <c r="D14" s="50" t="s">
        <v>6</v>
      </c>
      <c r="E14" s="50">
        <v>4.8899999999999997</v>
      </c>
      <c r="F14" s="4">
        <v>604907</v>
      </c>
      <c r="G14" s="111">
        <f>+F14*E14</f>
        <v>2957995.23</v>
      </c>
      <c r="H14" s="101">
        <v>7.06</v>
      </c>
      <c r="I14" s="4">
        <f>+F14</f>
        <v>604907</v>
      </c>
      <c r="J14" s="2">
        <f>+I14*E14</f>
        <v>2957995.23</v>
      </c>
      <c r="K14" s="54">
        <f t="shared" si="5"/>
        <v>0</v>
      </c>
      <c r="L14" s="19">
        <f t="shared" si="2"/>
        <v>4270643.42</v>
      </c>
      <c r="M14" s="67">
        <f t="shared" si="3"/>
        <v>4270643.42</v>
      </c>
      <c r="N14" s="59">
        <f t="shared" si="4"/>
        <v>0</v>
      </c>
    </row>
    <row r="15" spans="2:14" x14ac:dyDescent="0.25">
      <c r="B15" s="126">
        <v>3</v>
      </c>
      <c r="C15" s="120" t="s">
        <v>25</v>
      </c>
      <c r="D15" s="50"/>
      <c r="E15" s="50"/>
      <c r="F15" s="4"/>
      <c r="G15" s="111"/>
      <c r="H15" s="102"/>
      <c r="I15" s="4"/>
      <c r="J15" s="17"/>
      <c r="K15" s="55"/>
      <c r="L15" s="17"/>
      <c r="M15" s="66"/>
      <c r="N15" s="59">
        <f t="shared" si="4"/>
        <v>0</v>
      </c>
    </row>
    <row r="16" spans="2:14" x14ac:dyDescent="0.25">
      <c r="B16" s="126">
        <v>3.1</v>
      </c>
      <c r="C16" s="123" t="s">
        <v>93</v>
      </c>
      <c r="D16" s="50" t="s">
        <v>7</v>
      </c>
      <c r="E16" s="50">
        <v>55.94</v>
      </c>
      <c r="F16" s="4">
        <v>3862</v>
      </c>
      <c r="G16" s="111">
        <f t="shared" ref="G16:G23" si="6">+F16*E16</f>
        <v>216040.28</v>
      </c>
      <c r="H16" s="101"/>
      <c r="I16" s="4">
        <f>+F16</f>
        <v>3862</v>
      </c>
      <c r="J16" s="2">
        <f t="shared" ref="J16:J23" si="7">+I16*E16</f>
        <v>216040.28</v>
      </c>
      <c r="K16" s="21">
        <f t="shared" si="5"/>
        <v>0</v>
      </c>
      <c r="L16" s="19">
        <f t="shared" si="2"/>
        <v>0</v>
      </c>
      <c r="M16" s="65">
        <f t="shared" si="3"/>
        <v>0</v>
      </c>
      <c r="N16" s="59">
        <f t="shared" si="4"/>
        <v>0</v>
      </c>
    </row>
    <row r="17" spans="2:14" x14ac:dyDescent="0.25">
      <c r="B17" s="126">
        <v>3.2</v>
      </c>
      <c r="C17" s="123" t="s">
        <v>26</v>
      </c>
      <c r="D17" s="50" t="s">
        <v>6</v>
      </c>
      <c r="E17" s="50">
        <v>3</v>
      </c>
      <c r="F17" s="4">
        <v>993178</v>
      </c>
      <c r="G17" s="111">
        <f t="shared" si="6"/>
        <v>2979534</v>
      </c>
      <c r="H17" s="101">
        <v>3.04</v>
      </c>
      <c r="I17" s="4">
        <f t="shared" ref="I17:I23" si="8">+F17</f>
        <v>993178</v>
      </c>
      <c r="J17" s="2">
        <f t="shared" si="7"/>
        <v>2979534</v>
      </c>
      <c r="K17" s="54">
        <f t="shared" si="5"/>
        <v>0</v>
      </c>
      <c r="L17" s="19">
        <f t="shared" si="2"/>
        <v>3019261.12</v>
      </c>
      <c r="M17" s="67">
        <f t="shared" si="3"/>
        <v>3019261.12</v>
      </c>
      <c r="N17" s="59">
        <f t="shared" si="4"/>
        <v>0</v>
      </c>
    </row>
    <row r="18" spans="2:14" x14ac:dyDescent="0.25">
      <c r="B18" s="126">
        <v>3.3</v>
      </c>
      <c r="C18" s="123" t="s">
        <v>27</v>
      </c>
      <c r="D18" s="50" t="s">
        <v>6</v>
      </c>
      <c r="E18" s="50">
        <v>2.98</v>
      </c>
      <c r="F18" s="4">
        <v>952455</v>
      </c>
      <c r="G18" s="111">
        <f t="shared" si="6"/>
        <v>2838315.9</v>
      </c>
      <c r="H18" s="101">
        <v>2.4300000000000002</v>
      </c>
      <c r="I18" s="4">
        <f t="shared" si="8"/>
        <v>952455</v>
      </c>
      <c r="J18" s="2">
        <f t="shared" si="7"/>
        <v>2838315.9</v>
      </c>
      <c r="K18" s="54">
        <f t="shared" si="5"/>
        <v>0</v>
      </c>
      <c r="L18" s="19">
        <f t="shared" si="2"/>
        <v>2314465.6500000004</v>
      </c>
      <c r="M18" s="67">
        <f t="shared" si="3"/>
        <v>2314465.6500000004</v>
      </c>
      <c r="N18" s="59">
        <f t="shared" si="4"/>
        <v>0</v>
      </c>
    </row>
    <row r="19" spans="2:14" x14ac:dyDescent="0.25">
      <c r="B19" s="126">
        <v>3.4</v>
      </c>
      <c r="C19" s="123" t="s">
        <v>28</v>
      </c>
      <c r="D19" s="50" t="s">
        <v>6</v>
      </c>
      <c r="E19" s="50">
        <v>5.42</v>
      </c>
      <c r="F19" s="4">
        <v>898323</v>
      </c>
      <c r="G19" s="111">
        <f t="shared" si="6"/>
        <v>4868910.66</v>
      </c>
      <c r="H19" s="101">
        <v>10.18</v>
      </c>
      <c r="I19" s="4">
        <f t="shared" si="8"/>
        <v>898323</v>
      </c>
      <c r="J19" s="2">
        <f t="shared" si="7"/>
        <v>4868910.66</v>
      </c>
      <c r="K19" s="54">
        <f t="shared" si="5"/>
        <v>0</v>
      </c>
      <c r="L19" s="19">
        <f t="shared" si="2"/>
        <v>9144928.1400000006</v>
      </c>
      <c r="M19" s="67">
        <f t="shared" si="3"/>
        <v>9144928.1400000006</v>
      </c>
      <c r="N19" s="59">
        <f t="shared" si="4"/>
        <v>0</v>
      </c>
    </row>
    <row r="20" spans="2:14" x14ac:dyDescent="0.25">
      <c r="B20" s="126">
        <v>3.5</v>
      </c>
      <c r="C20" s="123" t="s">
        <v>29</v>
      </c>
      <c r="D20" s="50" t="s">
        <v>7</v>
      </c>
      <c r="E20" s="50">
        <v>1365.33</v>
      </c>
      <c r="F20" s="4">
        <v>3479</v>
      </c>
      <c r="G20" s="111">
        <f t="shared" si="6"/>
        <v>4749983.0699999994</v>
      </c>
      <c r="H20" s="101">
        <v>2686.55</v>
      </c>
      <c r="I20" s="4">
        <f t="shared" si="8"/>
        <v>3479</v>
      </c>
      <c r="J20" s="2">
        <f t="shared" si="7"/>
        <v>4749983.0699999994</v>
      </c>
      <c r="K20" s="54">
        <f t="shared" si="5"/>
        <v>0</v>
      </c>
      <c r="L20" s="19">
        <f t="shared" si="2"/>
        <v>9346507.4500000011</v>
      </c>
      <c r="M20" s="67">
        <f t="shared" si="3"/>
        <v>9346507.4500000011</v>
      </c>
      <c r="N20" s="59">
        <f t="shared" si="4"/>
        <v>0</v>
      </c>
    </row>
    <row r="21" spans="2:14" x14ac:dyDescent="0.25">
      <c r="B21" s="126">
        <v>3.6</v>
      </c>
      <c r="C21" s="123" t="s">
        <v>30</v>
      </c>
      <c r="D21" s="50" t="s">
        <v>6</v>
      </c>
      <c r="E21" s="50">
        <v>1.69</v>
      </c>
      <c r="F21" s="4">
        <v>997821</v>
      </c>
      <c r="G21" s="111">
        <f t="shared" si="6"/>
        <v>1686317.49</v>
      </c>
      <c r="H21" s="103"/>
      <c r="I21" s="4">
        <f t="shared" si="8"/>
        <v>997821</v>
      </c>
      <c r="J21" s="2">
        <f t="shared" si="7"/>
        <v>1686317.49</v>
      </c>
      <c r="K21" s="54">
        <f t="shared" si="5"/>
        <v>0</v>
      </c>
      <c r="L21" s="19">
        <f t="shared" si="2"/>
        <v>0</v>
      </c>
      <c r="M21" s="65">
        <f t="shared" si="3"/>
        <v>0</v>
      </c>
      <c r="N21" s="59">
        <f t="shared" si="4"/>
        <v>0</v>
      </c>
    </row>
    <row r="22" spans="2:14" x14ac:dyDescent="0.25">
      <c r="B22" s="126">
        <v>3.7</v>
      </c>
      <c r="C22" s="123" t="s">
        <v>31</v>
      </c>
      <c r="D22" s="50" t="s">
        <v>10</v>
      </c>
      <c r="E22" s="50">
        <v>5.33</v>
      </c>
      <c r="F22" s="4">
        <v>29812</v>
      </c>
      <c r="G22" s="111">
        <f t="shared" si="6"/>
        <v>158897.96</v>
      </c>
      <c r="H22" s="103"/>
      <c r="I22" s="4">
        <f t="shared" si="8"/>
        <v>29812</v>
      </c>
      <c r="J22" s="2">
        <f t="shared" si="7"/>
        <v>158897.96</v>
      </c>
      <c r="K22" s="21">
        <f t="shared" si="5"/>
        <v>0</v>
      </c>
      <c r="L22" s="19">
        <f t="shared" si="2"/>
        <v>0</v>
      </c>
      <c r="M22" s="65">
        <f t="shared" si="3"/>
        <v>0</v>
      </c>
      <c r="N22" s="59">
        <f t="shared" si="4"/>
        <v>0</v>
      </c>
    </row>
    <row r="23" spans="2:14" x14ac:dyDescent="0.25">
      <c r="B23" s="126">
        <v>3.8</v>
      </c>
      <c r="C23" s="123" t="s">
        <v>32</v>
      </c>
      <c r="D23" s="50" t="s">
        <v>8</v>
      </c>
      <c r="E23" s="50">
        <v>7.51</v>
      </c>
      <c r="F23" s="4">
        <v>228139</v>
      </c>
      <c r="G23" s="111">
        <f t="shared" si="6"/>
        <v>1713323.89</v>
      </c>
      <c r="H23" s="101">
        <v>14</v>
      </c>
      <c r="I23" s="4">
        <f t="shared" si="8"/>
        <v>228139</v>
      </c>
      <c r="J23" s="2">
        <f t="shared" si="7"/>
        <v>1713323.89</v>
      </c>
      <c r="K23" s="54">
        <f t="shared" si="5"/>
        <v>0</v>
      </c>
      <c r="L23" s="19">
        <f t="shared" si="2"/>
        <v>3193946</v>
      </c>
      <c r="M23" s="67">
        <f t="shared" si="3"/>
        <v>3193946</v>
      </c>
      <c r="N23" s="59">
        <f t="shared" si="4"/>
        <v>0</v>
      </c>
    </row>
    <row r="24" spans="2:14" x14ac:dyDescent="0.25">
      <c r="B24" s="126">
        <v>4</v>
      </c>
      <c r="C24" s="120" t="s">
        <v>12</v>
      </c>
      <c r="D24" s="50"/>
      <c r="E24" s="50"/>
      <c r="F24" s="4"/>
      <c r="G24" s="111"/>
      <c r="H24" s="102"/>
      <c r="I24" s="4"/>
      <c r="J24" s="17"/>
      <c r="K24" s="55"/>
      <c r="L24" s="17"/>
      <c r="M24" s="66"/>
      <c r="N24" s="59">
        <f t="shared" si="4"/>
        <v>0</v>
      </c>
    </row>
    <row r="25" spans="2:14" x14ac:dyDescent="0.25">
      <c r="B25" s="126">
        <v>4.0999999999999996</v>
      </c>
      <c r="C25" s="123" t="s">
        <v>94</v>
      </c>
      <c r="D25" s="50" t="s">
        <v>8</v>
      </c>
      <c r="E25" s="50">
        <v>4.62</v>
      </c>
      <c r="F25" s="4">
        <v>107584</v>
      </c>
      <c r="G25" s="111">
        <f>+F25*E25</f>
        <v>497038.08000000002</v>
      </c>
      <c r="H25" s="101">
        <v>9.35</v>
      </c>
      <c r="I25" s="4">
        <f>+F25</f>
        <v>107584</v>
      </c>
      <c r="J25" s="2">
        <f>+I25*E25</f>
        <v>497038.08000000002</v>
      </c>
      <c r="K25" s="54">
        <f t="shared" si="5"/>
        <v>0</v>
      </c>
      <c r="L25" s="19">
        <f t="shared" si="2"/>
        <v>1005910.3999999999</v>
      </c>
      <c r="M25" s="67">
        <f t="shared" si="3"/>
        <v>1005910.3999999999</v>
      </c>
      <c r="N25" s="59">
        <f t="shared" si="4"/>
        <v>0</v>
      </c>
    </row>
    <row r="26" spans="2:14" x14ac:dyDescent="0.25">
      <c r="B26" s="126">
        <v>4.2</v>
      </c>
      <c r="C26" s="123" t="s">
        <v>33</v>
      </c>
      <c r="D26" s="50" t="s">
        <v>8</v>
      </c>
      <c r="E26" s="50">
        <v>203.88</v>
      </c>
      <c r="F26" s="4">
        <v>32103</v>
      </c>
      <c r="G26" s="111">
        <f>+F26*E26</f>
        <v>6545159.6399999997</v>
      </c>
      <c r="H26" s="101">
        <v>334.29</v>
      </c>
      <c r="I26" s="4">
        <f>+F26</f>
        <v>32103</v>
      </c>
      <c r="J26" s="2">
        <f>+I26*E26</f>
        <v>6545159.6399999997</v>
      </c>
      <c r="K26" s="54">
        <f t="shared" si="5"/>
        <v>0</v>
      </c>
      <c r="L26" s="19">
        <f t="shared" si="2"/>
        <v>10731711.870000001</v>
      </c>
      <c r="M26" s="67">
        <f t="shared" si="3"/>
        <v>10731711.870000001</v>
      </c>
      <c r="N26" s="59">
        <f t="shared" si="4"/>
        <v>0</v>
      </c>
    </row>
    <row r="27" spans="2:14" x14ac:dyDescent="0.25">
      <c r="B27" s="126">
        <v>4.3</v>
      </c>
      <c r="C27" s="123" t="s">
        <v>34</v>
      </c>
      <c r="D27" s="50" t="s">
        <v>8</v>
      </c>
      <c r="E27" s="50">
        <v>3.55</v>
      </c>
      <c r="F27" s="4">
        <v>42487</v>
      </c>
      <c r="G27" s="111">
        <f>+F27*E27</f>
        <v>150828.85</v>
      </c>
      <c r="H27" s="101">
        <v>6.82</v>
      </c>
      <c r="I27" s="4">
        <f>+F27</f>
        <v>42487</v>
      </c>
      <c r="J27" s="2">
        <f>+I27*E27</f>
        <v>150828.85</v>
      </c>
      <c r="K27" s="21">
        <f t="shared" si="5"/>
        <v>0</v>
      </c>
      <c r="L27" s="19">
        <f t="shared" si="2"/>
        <v>289761.34000000003</v>
      </c>
      <c r="M27" s="67">
        <f t="shared" si="3"/>
        <v>289761.34000000003</v>
      </c>
      <c r="N27" s="59">
        <f t="shared" si="4"/>
        <v>0</v>
      </c>
    </row>
    <row r="28" spans="2:14" x14ac:dyDescent="0.25">
      <c r="B28" s="126">
        <v>4.4000000000000004</v>
      </c>
      <c r="C28" s="123" t="s">
        <v>35</v>
      </c>
      <c r="D28" s="50" t="s">
        <v>10</v>
      </c>
      <c r="E28" s="50">
        <v>4.62</v>
      </c>
      <c r="F28" s="4">
        <v>39415</v>
      </c>
      <c r="G28" s="111">
        <f>+F28*E28</f>
        <v>182097.30000000002</v>
      </c>
      <c r="H28" s="101">
        <v>0</v>
      </c>
      <c r="I28" s="4">
        <f>+F28</f>
        <v>39415</v>
      </c>
      <c r="J28" s="2">
        <f>+I28*E28</f>
        <v>182097.30000000002</v>
      </c>
      <c r="K28" s="21">
        <f t="shared" si="5"/>
        <v>0</v>
      </c>
      <c r="L28" s="19">
        <f t="shared" si="2"/>
        <v>0</v>
      </c>
      <c r="M28" s="65">
        <f t="shared" si="3"/>
        <v>0</v>
      </c>
      <c r="N28" s="59">
        <f t="shared" si="4"/>
        <v>0</v>
      </c>
    </row>
    <row r="29" spans="2:14" x14ac:dyDescent="0.25">
      <c r="B29" s="126">
        <v>5</v>
      </c>
      <c r="C29" s="120" t="s">
        <v>36</v>
      </c>
      <c r="D29" s="50"/>
      <c r="E29" s="50"/>
      <c r="F29" s="4"/>
      <c r="G29" s="111"/>
      <c r="H29" s="102"/>
      <c r="I29" s="4"/>
      <c r="J29" s="17"/>
      <c r="K29" s="55"/>
      <c r="L29" s="17"/>
      <c r="M29" s="66"/>
      <c r="N29" s="59">
        <f t="shared" si="4"/>
        <v>0</v>
      </c>
    </row>
    <row r="30" spans="2:14" x14ac:dyDescent="0.25">
      <c r="B30" s="126">
        <v>5.0999999999999996</v>
      </c>
      <c r="C30" s="124" t="s">
        <v>95</v>
      </c>
      <c r="D30" s="50" t="s">
        <v>8</v>
      </c>
      <c r="E30" s="50">
        <v>569.62</v>
      </c>
      <c r="F30" s="4">
        <v>20600</v>
      </c>
      <c r="G30" s="111">
        <f t="shared" ref="G30:G35" si="9">+F30*E30</f>
        <v>11734172</v>
      </c>
      <c r="H30" s="101">
        <v>397.17</v>
      </c>
      <c r="I30" s="4">
        <f t="shared" ref="I30:I35" si="10">+F30</f>
        <v>20600</v>
      </c>
      <c r="J30" s="2">
        <f t="shared" ref="J30:J35" si="11">+I30*E30</f>
        <v>11734172</v>
      </c>
      <c r="K30" s="54">
        <f t="shared" si="5"/>
        <v>0</v>
      </c>
      <c r="L30" s="19">
        <f t="shared" si="2"/>
        <v>8181702</v>
      </c>
      <c r="M30" s="65">
        <f t="shared" si="3"/>
        <v>8181702</v>
      </c>
      <c r="N30" s="59">
        <f t="shared" si="4"/>
        <v>0</v>
      </c>
    </row>
    <row r="31" spans="2:14" x14ac:dyDescent="0.25">
      <c r="B31" s="126">
        <v>5.2</v>
      </c>
      <c r="C31" s="124" t="s">
        <v>37</v>
      </c>
      <c r="D31" s="50" t="s">
        <v>6</v>
      </c>
      <c r="E31" s="50">
        <v>6.46</v>
      </c>
      <c r="F31" s="4">
        <v>73331</v>
      </c>
      <c r="G31" s="111">
        <f t="shared" si="9"/>
        <v>473718.26</v>
      </c>
      <c r="H31" s="101">
        <v>14.6</v>
      </c>
      <c r="I31" s="4">
        <f t="shared" si="10"/>
        <v>73331</v>
      </c>
      <c r="J31" s="2">
        <f t="shared" si="11"/>
        <v>473718.26</v>
      </c>
      <c r="K31" s="54">
        <f t="shared" si="5"/>
        <v>0</v>
      </c>
      <c r="L31" s="19">
        <f t="shared" si="2"/>
        <v>1070632.5999999999</v>
      </c>
      <c r="M31" s="65">
        <f t="shared" si="3"/>
        <v>1070632.5999999999</v>
      </c>
      <c r="N31" s="59">
        <f t="shared" si="4"/>
        <v>0</v>
      </c>
    </row>
    <row r="32" spans="2:14" x14ac:dyDescent="0.25">
      <c r="B32" s="126">
        <v>5.3</v>
      </c>
      <c r="C32" s="124" t="s">
        <v>38</v>
      </c>
      <c r="D32" s="50" t="s">
        <v>8</v>
      </c>
      <c r="E32" s="50">
        <v>553.49</v>
      </c>
      <c r="F32" s="4">
        <v>7351</v>
      </c>
      <c r="G32" s="111">
        <f t="shared" si="9"/>
        <v>4068704.99</v>
      </c>
      <c r="H32" s="101">
        <v>377.2</v>
      </c>
      <c r="I32" s="4">
        <f t="shared" si="10"/>
        <v>7351</v>
      </c>
      <c r="J32" s="2">
        <f t="shared" si="11"/>
        <v>4068704.99</v>
      </c>
      <c r="K32" s="54">
        <f t="shared" si="5"/>
        <v>0</v>
      </c>
      <c r="L32" s="19">
        <f t="shared" si="2"/>
        <v>2772797.1999999997</v>
      </c>
      <c r="M32" s="65">
        <f t="shared" si="3"/>
        <v>2772797.1999999997</v>
      </c>
      <c r="N32" s="59">
        <f t="shared" si="4"/>
        <v>0</v>
      </c>
    </row>
    <row r="33" spans="2:14" x14ac:dyDescent="0.25">
      <c r="B33" s="126">
        <v>5.4</v>
      </c>
      <c r="C33" s="124" t="s">
        <v>39</v>
      </c>
      <c r="D33" s="50" t="s">
        <v>8</v>
      </c>
      <c r="E33" s="50">
        <v>62.07</v>
      </c>
      <c r="F33" s="4">
        <v>50999</v>
      </c>
      <c r="G33" s="111">
        <f t="shared" si="9"/>
        <v>3165507.93</v>
      </c>
      <c r="H33" s="101">
        <v>291.2</v>
      </c>
      <c r="I33" s="4">
        <f t="shared" si="10"/>
        <v>50999</v>
      </c>
      <c r="J33" s="2">
        <f t="shared" si="11"/>
        <v>3165507.93</v>
      </c>
      <c r="K33" s="54">
        <f t="shared" si="5"/>
        <v>0</v>
      </c>
      <c r="L33" s="19">
        <f t="shared" si="2"/>
        <v>14850908.799999999</v>
      </c>
      <c r="M33" s="65">
        <f t="shared" si="3"/>
        <v>14850908.799999999</v>
      </c>
      <c r="N33" s="59">
        <f t="shared" si="4"/>
        <v>0</v>
      </c>
    </row>
    <row r="34" spans="2:14" ht="15" customHeight="1" x14ac:dyDescent="0.25">
      <c r="B34" s="126">
        <v>5.5</v>
      </c>
      <c r="C34" s="121" t="s">
        <v>40</v>
      </c>
      <c r="D34" s="50" t="s">
        <v>10</v>
      </c>
      <c r="E34" s="50">
        <v>20.87</v>
      </c>
      <c r="F34" s="4">
        <v>31866</v>
      </c>
      <c r="G34" s="111">
        <f t="shared" si="9"/>
        <v>665043.42000000004</v>
      </c>
      <c r="H34" s="101"/>
      <c r="I34" s="4">
        <f t="shared" si="10"/>
        <v>31866</v>
      </c>
      <c r="J34" s="2">
        <f t="shared" si="11"/>
        <v>665043.42000000004</v>
      </c>
      <c r="K34" s="21">
        <f t="shared" si="5"/>
        <v>0</v>
      </c>
      <c r="L34" s="19">
        <f t="shared" si="2"/>
        <v>0</v>
      </c>
      <c r="M34" s="65">
        <f t="shared" si="3"/>
        <v>0</v>
      </c>
      <c r="N34" s="59">
        <f t="shared" si="4"/>
        <v>0</v>
      </c>
    </row>
    <row r="35" spans="2:14" ht="15" customHeight="1" x14ac:dyDescent="0.25">
      <c r="B35" s="126">
        <v>5.6</v>
      </c>
      <c r="C35" s="121" t="s">
        <v>41</v>
      </c>
      <c r="D35" s="50" t="s">
        <v>8</v>
      </c>
      <c r="E35" s="50">
        <v>32.86</v>
      </c>
      <c r="F35" s="4">
        <v>42243</v>
      </c>
      <c r="G35" s="111">
        <f t="shared" si="9"/>
        <v>1388104.98</v>
      </c>
      <c r="H35" s="101"/>
      <c r="I35" s="4">
        <f t="shared" si="10"/>
        <v>42243</v>
      </c>
      <c r="J35" s="2">
        <f t="shared" si="11"/>
        <v>1388104.98</v>
      </c>
      <c r="K35" s="54">
        <f t="shared" si="5"/>
        <v>0</v>
      </c>
      <c r="L35" s="19">
        <f t="shared" si="2"/>
        <v>0</v>
      </c>
      <c r="M35" s="65">
        <f t="shared" si="3"/>
        <v>0</v>
      </c>
      <c r="N35" s="59">
        <f t="shared" si="4"/>
        <v>0</v>
      </c>
    </row>
    <row r="36" spans="2:14" ht="15" customHeight="1" x14ac:dyDescent="0.25">
      <c r="B36" s="126">
        <v>6</v>
      </c>
      <c r="C36" s="122" t="s">
        <v>42</v>
      </c>
      <c r="D36" s="50"/>
      <c r="E36" s="50"/>
      <c r="F36" s="4"/>
      <c r="G36" s="111"/>
      <c r="H36" s="102"/>
      <c r="I36" s="4"/>
      <c r="J36" s="17"/>
      <c r="K36" s="55"/>
      <c r="L36" s="17"/>
      <c r="M36" s="66"/>
      <c r="N36" s="59">
        <f t="shared" si="4"/>
        <v>0</v>
      </c>
    </row>
    <row r="37" spans="2:14" ht="15" customHeight="1" x14ac:dyDescent="0.25">
      <c r="B37" s="126">
        <v>6.1</v>
      </c>
      <c r="C37" s="121" t="s">
        <v>43</v>
      </c>
      <c r="D37" s="50" t="s">
        <v>8</v>
      </c>
      <c r="E37" s="50">
        <v>894.03</v>
      </c>
      <c r="F37" s="4">
        <v>16564</v>
      </c>
      <c r="G37" s="111">
        <f>+F37*E37</f>
        <v>14808712.92</v>
      </c>
      <c r="H37" s="101">
        <v>523.9</v>
      </c>
      <c r="I37" s="4">
        <f>+F37</f>
        <v>16564</v>
      </c>
      <c r="J37" s="2">
        <f>+I37*E37</f>
        <v>14808712.92</v>
      </c>
      <c r="K37" s="54">
        <f t="shared" si="5"/>
        <v>0</v>
      </c>
      <c r="L37" s="19">
        <f t="shared" si="2"/>
        <v>8677879.5999999996</v>
      </c>
      <c r="M37" s="65">
        <f t="shared" si="3"/>
        <v>8677879.5999999996</v>
      </c>
      <c r="N37" s="59">
        <f t="shared" si="4"/>
        <v>0</v>
      </c>
    </row>
    <row r="38" spans="2:14" ht="15" customHeight="1" x14ac:dyDescent="0.25">
      <c r="B38" s="126">
        <v>6.2</v>
      </c>
      <c r="C38" s="121" t="s">
        <v>44</v>
      </c>
      <c r="D38" s="50" t="s">
        <v>10</v>
      </c>
      <c r="E38" s="50">
        <v>458.21</v>
      </c>
      <c r="F38" s="4">
        <v>6643</v>
      </c>
      <c r="G38" s="111">
        <f>+F38*E38</f>
        <v>3043889.03</v>
      </c>
      <c r="H38" s="101">
        <v>0</v>
      </c>
      <c r="I38" s="4">
        <f>+F38</f>
        <v>6643</v>
      </c>
      <c r="J38" s="2">
        <f>+I38*E38</f>
        <v>3043889.03</v>
      </c>
      <c r="K38" s="54">
        <f t="shared" si="5"/>
        <v>0</v>
      </c>
      <c r="L38" s="19">
        <f t="shared" si="2"/>
        <v>0</v>
      </c>
      <c r="M38" s="65">
        <f t="shared" si="3"/>
        <v>0</v>
      </c>
      <c r="N38" s="59">
        <f t="shared" si="4"/>
        <v>0</v>
      </c>
    </row>
    <row r="39" spans="2:14" ht="15" customHeight="1" x14ac:dyDescent="0.25">
      <c r="B39" s="126">
        <v>7</v>
      </c>
      <c r="C39" s="122" t="s">
        <v>45</v>
      </c>
      <c r="D39" s="50"/>
      <c r="E39" s="50"/>
      <c r="F39" s="4"/>
      <c r="G39" s="111"/>
      <c r="H39" s="102"/>
      <c r="I39" s="4"/>
      <c r="J39" s="17"/>
      <c r="K39" s="55"/>
      <c r="L39" s="17"/>
      <c r="M39" s="66"/>
      <c r="N39" s="59">
        <f t="shared" si="4"/>
        <v>0</v>
      </c>
    </row>
    <row r="40" spans="2:14" ht="15" customHeight="1" x14ac:dyDescent="0.25">
      <c r="B40" s="126">
        <v>7.1</v>
      </c>
      <c r="C40" s="121" t="s">
        <v>46</v>
      </c>
      <c r="D40" s="50" t="s">
        <v>8</v>
      </c>
      <c r="E40" s="50">
        <v>97.82</v>
      </c>
      <c r="F40" s="4">
        <v>43790</v>
      </c>
      <c r="G40" s="111">
        <f>+F40*E40</f>
        <v>4283537.8</v>
      </c>
      <c r="H40" s="101">
        <v>29.11</v>
      </c>
      <c r="I40" s="4">
        <f>+F40</f>
        <v>43790</v>
      </c>
      <c r="J40" s="2">
        <f>+I40*E40</f>
        <v>4283537.8</v>
      </c>
      <c r="K40" s="54">
        <f t="shared" si="5"/>
        <v>0</v>
      </c>
      <c r="L40" s="19">
        <f t="shared" si="2"/>
        <v>1274726.8999999999</v>
      </c>
      <c r="M40" s="65">
        <f t="shared" si="3"/>
        <v>1274726.8999999999</v>
      </c>
      <c r="N40" s="59">
        <f t="shared" si="4"/>
        <v>0</v>
      </c>
    </row>
    <row r="41" spans="2:14" ht="15" customHeight="1" x14ac:dyDescent="0.25">
      <c r="B41" s="126">
        <v>7.2</v>
      </c>
      <c r="C41" s="121" t="s">
        <v>47</v>
      </c>
      <c r="D41" s="50" t="s">
        <v>8</v>
      </c>
      <c r="E41" s="50">
        <v>568.74</v>
      </c>
      <c r="F41" s="4">
        <v>46890</v>
      </c>
      <c r="G41" s="111">
        <f>+F41*E41</f>
        <v>26668218.600000001</v>
      </c>
      <c r="H41" s="101">
        <v>504.03</v>
      </c>
      <c r="I41" s="4">
        <f>+F41</f>
        <v>46890</v>
      </c>
      <c r="J41" s="2">
        <f>+I41*E41</f>
        <v>26668218.600000001</v>
      </c>
      <c r="K41" s="54">
        <f t="shared" si="5"/>
        <v>0</v>
      </c>
      <c r="L41" s="19">
        <f t="shared" si="2"/>
        <v>23633966.699999999</v>
      </c>
      <c r="M41" s="65">
        <f t="shared" si="3"/>
        <v>23633966.699999999</v>
      </c>
      <c r="N41" s="59">
        <f t="shared" si="4"/>
        <v>0</v>
      </c>
    </row>
    <row r="42" spans="2:14" ht="15" customHeight="1" x14ac:dyDescent="0.25">
      <c r="B42" s="126">
        <v>8</v>
      </c>
      <c r="C42" s="122" t="s">
        <v>48</v>
      </c>
      <c r="D42" s="50"/>
      <c r="E42" s="50"/>
      <c r="F42" s="4"/>
      <c r="G42" s="111"/>
      <c r="H42" s="102"/>
      <c r="I42" s="4"/>
      <c r="J42" s="17"/>
      <c r="K42" s="55"/>
      <c r="L42" s="17"/>
      <c r="M42" s="66"/>
      <c r="N42" s="59">
        <f t="shared" si="4"/>
        <v>0</v>
      </c>
    </row>
    <row r="43" spans="2:14" ht="15" customHeight="1" x14ac:dyDescent="0.25">
      <c r="B43" s="126">
        <v>8.1</v>
      </c>
      <c r="C43" s="121" t="s">
        <v>49</v>
      </c>
      <c r="D43" s="50" t="s">
        <v>8</v>
      </c>
      <c r="E43" s="50">
        <v>1185.96</v>
      </c>
      <c r="F43" s="4">
        <v>5067</v>
      </c>
      <c r="G43" s="111">
        <f>+F43*E43</f>
        <v>6009259.3200000003</v>
      </c>
      <c r="H43" s="101">
        <v>1067.26</v>
      </c>
      <c r="I43" s="4">
        <f>+F43</f>
        <v>5067</v>
      </c>
      <c r="J43" s="2">
        <f>+I43*E43</f>
        <v>6009259.3200000003</v>
      </c>
      <c r="K43" s="54">
        <f t="shared" si="5"/>
        <v>0</v>
      </c>
      <c r="L43" s="19">
        <f t="shared" si="2"/>
        <v>5407806.4199999999</v>
      </c>
      <c r="M43" s="65">
        <f t="shared" si="3"/>
        <v>5407806.4199999999</v>
      </c>
      <c r="N43" s="59">
        <f t="shared" si="4"/>
        <v>0</v>
      </c>
    </row>
    <row r="44" spans="2:14" ht="15" customHeight="1" x14ac:dyDescent="0.25">
      <c r="B44" s="126">
        <v>8.1999999999999993</v>
      </c>
      <c r="C44" s="121" t="s">
        <v>50</v>
      </c>
      <c r="D44" s="50" t="s">
        <v>8</v>
      </c>
      <c r="E44" s="50">
        <v>37.14</v>
      </c>
      <c r="F44" s="4">
        <v>10371</v>
      </c>
      <c r="G44" s="111">
        <f>+F44*E44</f>
        <v>385178.94</v>
      </c>
      <c r="H44" s="101">
        <v>0</v>
      </c>
      <c r="I44" s="4">
        <f>+F44</f>
        <v>10371</v>
      </c>
      <c r="J44" s="2">
        <f>+I44*E44</f>
        <v>385178.94</v>
      </c>
      <c r="K44" s="54">
        <f t="shared" si="5"/>
        <v>0</v>
      </c>
      <c r="L44" s="19">
        <f t="shared" si="2"/>
        <v>0</v>
      </c>
      <c r="M44" s="65">
        <f t="shared" si="3"/>
        <v>0</v>
      </c>
      <c r="N44" s="59">
        <f t="shared" si="4"/>
        <v>0</v>
      </c>
    </row>
    <row r="45" spans="2:14" ht="15" customHeight="1" x14ac:dyDescent="0.25">
      <c r="B45" s="126">
        <v>8.3000000000000007</v>
      </c>
      <c r="C45" s="121" t="s">
        <v>51</v>
      </c>
      <c r="D45" s="50" t="s">
        <v>8</v>
      </c>
      <c r="E45" s="50">
        <v>20.12</v>
      </c>
      <c r="F45" s="4">
        <v>12525</v>
      </c>
      <c r="G45" s="111">
        <f>+F45*E45</f>
        <v>252003</v>
      </c>
      <c r="H45" s="101">
        <v>29.81</v>
      </c>
      <c r="I45" s="4">
        <f>+F45</f>
        <v>12525</v>
      </c>
      <c r="J45" s="2">
        <f>+I45*E45</f>
        <v>252003</v>
      </c>
      <c r="K45" s="21">
        <f t="shared" si="5"/>
        <v>0</v>
      </c>
      <c r="L45" s="19">
        <f t="shared" si="2"/>
        <v>373370.25</v>
      </c>
      <c r="M45" s="65">
        <f t="shared" si="3"/>
        <v>373370.25</v>
      </c>
      <c r="N45" s="59">
        <f t="shared" si="4"/>
        <v>0</v>
      </c>
    </row>
    <row r="46" spans="2:14" ht="15" customHeight="1" x14ac:dyDescent="0.25">
      <c r="B46" s="126">
        <v>9</v>
      </c>
      <c r="C46" s="122" t="s">
        <v>52</v>
      </c>
      <c r="D46" s="50"/>
      <c r="E46" s="50"/>
      <c r="F46" s="4"/>
      <c r="G46" s="111"/>
      <c r="H46" s="102"/>
      <c r="I46" s="4"/>
      <c r="J46" s="17"/>
      <c r="K46" s="55"/>
      <c r="L46" s="17"/>
      <c r="M46" s="66"/>
      <c r="N46" s="59">
        <f t="shared" si="4"/>
        <v>0</v>
      </c>
    </row>
    <row r="47" spans="2:14" ht="15" customHeight="1" x14ac:dyDescent="0.25">
      <c r="B47" s="126">
        <v>9.1</v>
      </c>
      <c r="C47" s="121" t="s">
        <v>96</v>
      </c>
      <c r="D47" s="50" t="s">
        <v>8</v>
      </c>
      <c r="E47" s="50">
        <v>326.43</v>
      </c>
      <c r="F47" s="4">
        <v>36587</v>
      </c>
      <c r="G47" s="111">
        <f>+F47*E47</f>
        <v>11943094.41</v>
      </c>
      <c r="H47" s="101">
        <v>349.32</v>
      </c>
      <c r="I47" s="4">
        <f>+F47</f>
        <v>36587</v>
      </c>
      <c r="J47" s="2">
        <f>+I47*E47</f>
        <v>11943094.41</v>
      </c>
      <c r="K47" s="54">
        <f t="shared" si="5"/>
        <v>0</v>
      </c>
      <c r="L47" s="19">
        <f t="shared" si="2"/>
        <v>12780570.84</v>
      </c>
      <c r="M47" s="65">
        <f t="shared" si="3"/>
        <v>12780570.84</v>
      </c>
      <c r="N47" s="59">
        <f t="shared" si="4"/>
        <v>0</v>
      </c>
    </row>
    <row r="48" spans="2:14" ht="15" customHeight="1" x14ac:dyDescent="0.25">
      <c r="B48" s="126">
        <v>9.1999999999999993</v>
      </c>
      <c r="C48" s="121" t="s">
        <v>53</v>
      </c>
      <c r="D48" s="50" t="s">
        <v>7</v>
      </c>
      <c r="E48" s="50">
        <v>300.58999999999997</v>
      </c>
      <c r="F48" s="4">
        <v>11840</v>
      </c>
      <c r="G48" s="111">
        <f>+F48*E48</f>
        <v>3558985.5999999996</v>
      </c>
      <c r="H48" s="101">
        <v>450</v>
      </c>
      <c r="I48" s="215">
        <f>8578*1.08</f>
        <v>9264.24</v>
      </c>
      <c r="J48" s="215">
        <f>+I48*E48</f>
        <v>2784737.9015999995</v>
      </c>
      <c r="K48" s="21">
        <f>+G48-J48</f>
        <v>774247.69840000011</v>
      </c>
      <c r="L48" s="19">
        <f t="shared" si="2"/>
        <v>5328000</v>
      </c>
      <c r="M48" s="65">
        <f>+I48*H48</f>
        <v>4168908</v>
      </c>
      <c r="N48" s="59">
        <f t="shared" si="4"/>
        <v>1159092</v>
      </c>
    </row>
    <row r="49" spans="2:14" ht="15" customHeight="1" x14ac:dyDescent="0.25">
      <c r="B49" s="126">
        <v>9.3000000000000007</v>
      </c>
      <c r="C49" s="121" t="s">
        <v>54</v>
      </c>
      <c r="D49" s="50" t="s">
        <v>10</v>
      </c>
      <c r="E49" s="50">
        <v>53.28</v>
      </c>
      <c r="F49" s="4">
        <v>35000</v>
      </c>
      <c r="G49" s="111">
        <f>+F49*E49</f>
        <v>1864800</v>
      </c>
      <c r="H49" s="101">
        <v>64</v>
      </c>
      <c r="I49" s="4">
        <f>+F49</f>
        <v>35000</v>
      </c>
      <c r="J49" s="2">
        <f>+I49*E49</f>
        <v>1864800</v>
      </c>
      <c r="K49" s="21">
        <f t="shared" si="5"/>
        <v>0</v>
      </c>
      <c r="L49" s="19">
        <f t="shared" si="2"/>
        <v>2240000</v>
      </c>
      <c r="M49" s="65">
        <f t="shared" si="3"/>
        <v>2240000</v>
      </c>
      <c r="N49" s="59">
        <f t="shared" si="4"/>
        <v>0</v>
      </c>
    </row>
    <row r="50" spans="2:14" ht="15" customHeight="1" x14ac:dyDescent="0.25">
      <c r="B50" s="126">
        <v>10</v>
      </c>
      <c r="C50" s="122" t="s">
        <v>55</v>
      </c>
      <c r="D50" s="50"/>
      <c r="E50" s="50"/>
      <c r="F50" s="4"/>
      <c r="G50" s="111"/>
      <c r="H50" s="102"/>
      <c r="I50" s="4"/>
      <c r="J50" s="17"/>
      <c r="K50" s="55"/>
      <c r="L50" s="17"/>
      <c r="M50" s="66"/>
      <c r="N50" s="59">
        <f t="shared" si="4"/>
        <v>0</v>
      </c>
    </row>
    <row r="51" spans="2:14" ht="15" customHeight="1" x14ac:dyDescent="0.25">
      <c r="B51" s="126">
        <v>10.1</v>
      </c>
      <c r="C51" s="121" t="s">
        <v>56</v>
      </c>
      <c r="D51" s="50" t="s">
        <v>8</v>
      </c>
      <c r="E51" s="50">
        <v>214.9</v>
      </c>
      <c r="F51" s="4">
        <v>50996</v>
      </c>
      <c r="G51" s="111">
        <f>+F51*E51</f>
        <v>10959040.4</v>
      </c>
      <c r="H51" s="101">
        <v>80.739999999999995</v>
      </c>
      <c r="I51" s="4">
        <f>+F51</f>
        <v>50996</v>
      </c>
      <c r="J51" s="2">
        <f>+I51*E51</f>
        <v>10959040.4</v>
      </c>
      <c r="K51" s="21">
        <f t="shared" si="5"/>
        <v>0</v>
      </c>
      <c r="L51" s="19">
        <f t="shared" si="2"/>
        <v>4117417.0399999996</v>
      </c>
      <c r="M51" s="65">
        <f t="shared" si="3"/>
        <v>4117417.0399999996</v>
      </c>
      <c r="N51" s="59">
        <f t="shared" si="4"/>
        <v>0</v>
      </c>
    </row>
    <row r="52" spans="2:14" ht="15" customHeight="1" x14ac:dyDescent="0.25">
      <c r="B52" s="126">
        <v>11</v>
      </c>
      <c r="C52" s="122" t="s">
        <v>57</v>
      </c>
      <c r="D52" s="50"/>
      <c r="E52" s="50"/>
      <c r="F52" s="4"/>
      <c r="G52" s="111"/>
      <c r="H52" s="102"/>
      <c r="I52" s="4"/>
      <c r="J52" s="17"/>
      <c r="K52" s="55"/>
      <c r="L52" s="17"/>
      <c r="M52" s="66"/>
      <c r="N52" s="59">
        <f t="shared" si="4"/>
        <v>0</v>
      </c>
    </row>
    <row r="53" spans="2:14" ht="15" customHeight="1" x14ac:dyDescent="0.25">
      <c r="B53" s="126">
        <v>11.1</v>
      </c>
      <c r="C53" s="121" t="s">
        <v>97</v>
      </c>
      <c r="D53" s="50" t="s">
        <v>9</v>
      </c>
      <c r="E53" s="50">
        <v>12.43</v>
      </c>
      <c r="F53" s="4">
        <v>88873</v>
      </c>
      <c r="G53" s="111">
        <f>+F53*E53</f>
        <v>1104691.3899999999</v>
      </c>
      <c r="H53" s="101">
        <v>13</v>
      </c>
      <c r="I53" s="4">
        <f>+F53</f>
        <v>88873</v>
      </c>
      <c r="J53" s="2">
        <f>+I53*E53</f>
        <v>1104691.3899999999</v>
      </c>
      <c r="K53" s="54">
        <f t="shared" si="5"/>
        <v>0</v>
      </c>
      <c r="L53" s="19">
        <f t="shared" si="2"/>
        <v>1155349</v>
      </c>
      <c r="M53" s="65">
        <f t="shared" si="3"/>
        <v>1155349</v>
      </c>
      <c r="N53" s="59">
        <f t="shared" si="4"/>
        <v>0</v>
      </c>
    </row>
    <row r="54" spans="2:14" ht="15" customHeight="1" x14ac:dyDescent="0.25">
      <c r="B54" s="126">
        <v>11.2</v>
      </c>
      <c r="C54" s="121" t="s">
        <v>58</v>
      </c>
      <c r="D54" s="50" t="s">
        <v>8</v>
      </c>
      <c r="E54" s="50">
        <v>26.78</v>
      </c>
      <c r="F54" s="4">
        <v>113876</v>
      </c>
      <c r="G54" s="111">
        <f>+F54*E54</f>
        <v>3049599.2800000003</v>
      </c>
      <c r="H54" s="101">
        <v>26.96</v>
      </c>
      <c r="I54" s="4">
        <f>+F54</f>
        <v>113876</v>
      </c>
      <c r="J54" s="2">
        <f>+I54*E54</f>
        <v>3049599.2800000003</v>
      </c>
      <c r="K54" s="54">
        <f t="shared" si="5"/>
        <v>0</v>
      </c>
      <c r="L54" s="19">
        <f t="shared" si="2"/>
        <v>3070096.96</v>
      </c>
      <c r="M54" s="65">
        <f t="shared" si="3"/>
        <v>3070096.96</v>
      </c>
      <c r="N54" s="59">
        <f t="shared" si="4"/>
        <v>0</v>
      </c>
    </row>
    <row r="55" spans="2:14" ht="15" customHeight="1" x14ac:dyDescent="0.25">
      <c r="B55" s="126">
        <v>11.3</v>
      </c>
      <c r="C55" s="121" t="s">
        <v>59</v>
      </c>
      <c r="D55" s="50" t="s">
        <v>8</v>
      </c>
      <c r="E55" s="50">
        <v>15.44</v>
      </c>
      <c r="F55" s="4">
        <v>167837</v>
      </c>
      <c r="G55" s="111">
        <f>+F55*E55</f>
        <v>2591403.2799999998</v>
      </c>
      <c r="H55" s="101">
        <v>21.12</v>
      </c>
      <c r="I55" s="4">
        <f>+F55</f>
        <v>167837</v>
      </c>
      <c r="J55" s="2">
        <f>+I55*E55</f>
        <v>2591403.2799999998</v>
      </c>
      <c r="K55" s="54">
        <f t="shared" si="5"/>
        <v>0</v>
      </c>
      <c r="L55" s="19">
        <f t="shared" si="2"/>
        <v>3544717.44</v>
      </c>
      <c r="M55" s="65">
        <f t="shared" si="3"/>
        <v>3544717.44</v>
      </c>
      <c r="N55" s="59">
        <f t="shared" si="4"/>
        <v>0</v>
      </c>
    </row>
    <row r="56" spans="2:14" ht="15" customHeight="1" x14ac:dyDescent="0.25">
      <c r="B56" s="126">
        <v>12</v>
      </c>
      <c r="C56" s="122" t="s">
        <v>60</v>
      </c>
      <c r="D56" s="50"/>
      <c r="E56" s="50"/>
      <c r="F56" s="4"/>
      <c r="G56" s="111"/>
      <c r="H56" s="102"/>
      <c r="I56" s="4"/>
      <c r="J56" s="20"/>
      <c r="K56" s="55"/>
      <c r="L56" s="17"/>
      <c r="M56" s="66"/>
      <c r="N56" s="59">
        <f t="shared" si="4"/>
        <v>0</v>
      </c>
    </row>
    <row r="57" spans="2:14" ht="15" customHeight="1" x14ac:dyDescent="0.25">
      <c r="B57" s="126">
        <v>12.1</v>
      </c>
      <c r="C57" s="121" t="s">
        <v>61</v>
      </c>
      <c r="D57" s="50" t="s">
        <v>64</v>
      </c>
      <c r="E57" s="50">
        <v>8</v>
      </c>
      <c r="F57" s="4">
        <v>182000</v>
      </c>
      <c r="G57" s="111">
        <f>+F57*E57</f>
        <v>1456000</v>
      </c>
      <c r="H57" s="101">
        <v>16</v>
      </c>
      <c r="I57" s="4">
        <f>+F57</f>
        <v>182000</v>
      </c>
      <c r="J57" s="2">
        <f>+I57*E57</f>
        <v>1456000</v>
      </c>
      <c r="K57" s="21">
        <f t="shared" si="5"/>
        <v>0</v>
      </c>
      <c r="L57" s="19">
        <f t="shared" si="2"/>
        <v>2912000</v>
      </c>
      <c r="M57" s="65">
        <f t="shared" si="3"/>
        <v>2912000</v>
      </c>
      <c r="N57" s="59">
        <f t="shared" si="4"/>
        <v>0</v>
      </c>
    </row>
    <row r="58" spans="2:14" ht="15" customHeight="1" x14ac:dyDescent="0.25">
      <c r="B58" s="126">
        <v>12.2</v>
      </c>
      <c r="C58" s="121" t="s">
        <v>62</v>
      </c>
      <c r="D58" s="50" t="s">
        <v>64</v>
      </c>
      <c r="E58" s="50">
        <v>4</v>
      </c>
      <c r="F58" s="4">
        <v>4262</v>
      </c>
      <c r="G58" s="111">
        <f>+F58*E58</f>
        <v>17048</v>
      </c>
      <c r="H58" s="101">
        <v>12</v>
      </c>
      <c r="I58" s="4">
        <f>+F58</f>
        <v>4262</v>
      </c>
      <c r="J58" s="2">
        <f>+I58*E58</f>
        <v>17048</v>
      </c>
      <c r="K58" s="21">
        <f t="shared" si="5"/>
        <v>0</v>
      </c>
      <c r="L58" s="19">
        <f t="shared" si="2"/>
        <v>51144</v>
      </c>
      <c r="M58" s="65">
        <f t="shared" si="3"/>
        <v>51144</v>
      </c>
      <c r="N58" s="59">
        <f t="shared" si="4"/>
        <v>0</v>
      </c>
    </row>
    <row r="59" spans="2:14" ht="15" customHeight="1" x14ac:dyDescent="0.25">
      <c r="B59" s="126">
        <v>12.3</v>
      </c>
      <c r="C59" s="121" t="s">
        <v>14</v>
      </c>
      <c r="D59" s="50" t="s">
        <v>9</v>
      </c>
      <c r="E59" s="50">
        <v>4</v>
      </c>
      <c r="F59" s="4">
        <v>118329</v>
      </c>
      <c r="G59" s="111">
        <f>+F59*E59</f>
        <v>473316</v>
      </c>
      <c r="H59" s="101">
        <v>11</v>
      </c>
      <c r="I59" s="4">
        <f>+F59</f>
        <v>118329</v>
      </c>
      <c r="J59" s="2">
        <f>+I59*E59</f>
        <v>473316</v>
      </c>
      <c r="K59" s="21">
        <f t="shared" si="5"/>
        <v>0</v>
      </c>
      <c r="L59" s="19">
        <f t="shared" si="2"/>
        <v>1301619</v>
      </c>
      <c r="M59" s="65">
        <f t="shared" si="3"/>
        <v>1301619</v>
      </c>
      <c r="N59" s="59">
        <f t="shared" si="4"/>
        <v>0</v>
      </c>
    </row>
    <row r="60" spans="2:14" ht="15" customHeight="1" x14ac:dyDescent="0.25">
      <c r="B60" s="126">
        <v>12.4</v>
      </c>
      <c r="C60" s="121" t="s">
        <v>63</v>
      </c>
      <c r="D60" s="50" t="s">
        <v>10</v>
      </c>
      <c r="E60" s="50">
        <v>46</v>
      </c>
      <c r="F60" s="4">
        <v>13904</v>
      </c>
      <c r="G60" s="111">
        <f>+F60*E60</f>
        <v>639584</v>
      </c>
      <c r="H60" s="101">
        <v>24</v>
      </c>
      <c r="I60" s="4">
        <f>+F60</f>
        <v>13904</v>
      </c>
      <c r="J60" s="2">
        <f>+I60*E60</f>
        <v>639584</v>
      </c>
      <c r="K60" s="21">
        <f t="shared" si="5"/>
        <v>0</v>
      </c>
      <c r="L60" s="19">
        <f t="shared" si="2"/>
        <v>333696</v>
      </c>
      <c r="M60" s="65">
        <f t="shared" si="3"/>
        <v>333696</v>
      </c>
      <c r="N60" s="59">
        <f t="shared" si="4"/>
        <v>0</v>
      </c>
    </row>
    <row r="61" spans="2:14" ht="15" customHeight="1" x14ac:dyDescent="0.25">
      <c r="B61" s="126">
        <v>13</v>
      </c>
      <c r="C61" s="122" t="s">
        <v>65</v>
      </c>
      <c r="D61" s="50"/>
      <c r="E61" s="50"/>
      <c r="F61" s="4"/>
      <c r="G61" s="111"/>
      <c r="H61" s="104"/>
      <c r="I61" s="4"/>
      <c r="J61" s="17"/>
      <c r="K61" s="55"/>
      <c r="L61" s="17"/>
      <c r="M61" s="66"/>
      <c r="N61" s="59">
        <f t="shared" si="4"/>
        <v>0</v>
      </c>
    </row>
    <row r="62" spans="2:14" ht="15" customHeight="1" x14ac:dyDescent="0.25">
      <c r="B62" s="126">
        <v>13.1</v>
      </c>
      <c r="C62" s="121" t="s">
        <v>66</v>
      </c>
      <c r="D62" s="50" t="s">
        <v>85</v>
      </c>
      <c r="E62" s="50"/>
      <c r="F62" s="4">
        <v>80272</v>
      </c>
      <c r="G62" s="111"/>
      <c r="H62" s="101">
        <v>12</v>
      </c>
      <c r="I62" s="4">
        <f>+F62</f>
        <v>80272</v>
      </c>
      <c r="J62" s="2"/>
      <c r="K62" s="21">
        <f t="shared" si="5"/>
        <v>0</v>
      </c>
      <c r="L62" s="19">
        <f t="shared" si="2"/>
        <v>963264</v>
      </c>
      <c r="M62" s="65">
        <f t="shared" si="3"/>
        <v>963264</v>
      </c>
      <c r="N62" s="59">
        <f>+L62-M62</f>
        <v>0</v>
      </c>
    </row>
    <row r="63" spans="2:14" ht="15" customHeight="1" x14ac:dyDescent="0.25">
      <c r="B63" s="126">
        <v>13.2</v>
      </c>
      <c r="C63" s="121" t="s">
        <v>67</v>
      </c>
      <c r="D63" s="50" t="s">
        <v>9</v>
      </c>
      <c r="E63" s="50"/>
      <c r="F63" s="4">
        <v>250000</v>
      </c>
      <c r="G63" s="111"/>
      <c r="H63" s="101">
        <v>3</v>
      </c>
      <c r="I63" s="4">
        <f>F63</f>
        <v>250000</v>
      </c>
      <c r="J63" s="2"/>
      <c r="K63" s="21">
        <f t="shared" si="5"/>
        <v>0</v>
      </c>
      <c r="L63" s="19">
        <f t="shared" si="2"/>
        <v>750000</v>
      </c>
      <c r="M63" s="65">
        <f t="shared" si="3"/>
        <v>750000</v>
      </c>
      <c r="N63" s="59">
        <f t="shared" si="4"/>
        <v>0</v>
      </c>
    </row>
    <row r="64" spans="2:14" ht="15" customHeight="1" x14ac:dyDescent="0.25">
      <c r="B64" s="126">
        <v>13.3</v>
      </c>
      <c r="C64" s="121" t="s">
        <v>68</v>
      </c>
      <c r="D64" s="50" t="s">
        <v>9</v>
      </c>
      <c r="E64" s="50"/>
      <c r="F64" s="4">
        <v>120000</v>
      </c>
      <c r="G64" s="111"/>
      <c r="H64" s="101">
        <v>4</v>
      </c>
      <c r="I64" s="4">
        <f>F64</f>
        <v>120000</v>
      </c>
      <c r="J64" s="2"/>
      <c r="K64" s="21">
        <f t="shared" si="5"/>
        <v>0</v>
      </c>
      <c r="L64" s="19">
        <f t="shared" si="2"/>
        <v>480000</v>
      </c>
      <c r="M64" s="65">
        <f t="shared" si="3"/>
        <v>480000</v>
      </c>
      <c r="N64" s="59">
        <f t="shared" si="4"/>
        <v>0</v>
      </c>
    </row>
    <row r="65" spans="2:14" ht="15" customHeight="1" x14ac:dyDescent="0.25">
      <c r="B65" s="126">
        <v>13.4</v>
      </c>
      <c r="C65" s="121" t="s">
        <v>69</v>
      </c>
      <c r="D65" s="50" t="s">
        <v>9</v>
      </c>
      <c r="E65" s="50"/>
      <c r="F65" s="4">
        <v>250000</v>
      </c>
      <c r="G65" s="111"/>
      <c r="H65" s="101">
        <v>2</v>
      </c>
      <c r="I65" s="4">
        <f>F65</f>
        <v>250000</v>
      </c>
      <c r="J65" s="2"/>
      <c r="K65" s="21">
        <f t="shared" si="5"/>
        <v>0</v>
      </c>
      <c r="L65" s="19">
        <f t="shared" si="2"/>
        <v>500000</v>
      </c>
      <c r="M65" s="65">
        <f t="shared" si="3"/>
        <v>500000</v>
      </c>
      <c r="N65" s="59">
        <f t="shared" si="4"/>
        <v>0</v>
      </c>
    </row>
    <row r="66" spans="2:14" ht="15" customHeight="1" x14ac:dyDescent="0.25">
      <c r="B66" s="126">
        <v>13.5</v>
      </c>
      <c r="C66" s="121" t="s">
        <v>70</v>
      </c>
      <c r="D66" s="50" t="s">
        <v>9</v>
      </c>
      <c r="E66" s="50"/>
      <c r="F66" s="4">
        <v>65000</v>
      </c>
      <c r="G66" s="111"/>
      <c r="H66" s="101">
        <v>1</v>
      </c>
      <c r="I66" s="4">
        <f>+F66</f>
        <v>65000</v>
      </c>
      <c r="J66" s="2"/>
      <c r="K66" s="21">
        <f t="shared" si="5"/>
        <v>0</v>
      </c>
      <c r="L66" s="19">
        <f t="shared" si="2"/>
        <v>65000</v>
      </c>
      <c r="M66" s="65">
        <f t="shared" si="3"/>
        <v>65000</v>
      </c>
      <c r="N66" s="59">
        <f t="shared" si="4"/>
        <v>0</v>
      </c>
    </row>
    <row r="67" spans="2:14" ht="15" customHeight="1" x14ac:dyDescent="0.25">
      <c r="B67" s="126">
        <v>13.6</v>
      </c>
      <c r="C67" s="121" t="s">
        <v>71</v>
      </c>
      <c r="D67" s="50" t="s">
        <v>86</v>
      </c>
      <c r="E67" s="50"/>
      <c r="F67" s="4">
        <v>5916</v>
      </c>
      <c r="G67" s="111"/>
      <c r="H67" s="101">
        <v>18</v>
      </c>
      <c r="I67" s="4">
        <f>+F67</f>
        <v>5916</v>
      </c>
      <c r="J67" s="2"/>
      <c r="K67" s="21">
        <f t="shared" si="5"/>
        <v>0</v>
      </c>
      <c r="L67" s="19">
        <f t="shared" si="2"/>
        <v>106488</v>
      </c>
      <c r="M67" s="65">
        <f t="shared" si="3"/>
        <v>106488</v>
      </c>
      <c r="N67" s="59">
        <f t="shared" si="4"/>
        <v>0</v>
      </c>
    </row>
    <row r="68" spans="2:14" ht="15" customHeight="1" x14ac:dyDescent="0.25">
      <c r="B68" s="126">
        <v>13.7</v>
      </c>
      <c r="C68" s="121" t="s">
        <v>72</v>
      </c>
      <c r="D68" s="50" t="s">
        <v>86</v>
      </c>
      <c r="E68" s="50"/>
      <c r="F68" s="4">
        <v>11200</v>
      </c>
      <c r="G68" s="111"/>
      <c r="H68" s="101">
        <v>18</v>
      </c>
      <c r="I68" s="4">
        <f>+F68</f>
        <v>11200</v>
      </c>
      <c r="J68" s="2"/>
      <c r="K68" s="21">
        <f t="shared" si="5"/>
        <v>0</v>
      </c>
      <c r="L68" s="19">
        <f t="shared" si="2"/>
        <v>201600</v>
      </c>
      <c r="M68" s="65">
        <f t="shared" si="3"/>
        <v>201600</v>
      </c>
      <c r="N68" s="59">
        <f t="shared" si="4"/>
        <v>0</v>
      </c>
    </row>
    <row r="69" spans="2:14" ht="15" customHeight="1" thickBot="1" x14ac:dyDescent="0.3">
      <c r="B69" s="127"/>
      <c r="C69" s="125"/>
      <c r="D69" s="98"/>
      <c r="E69" s="98"/>
      <c r="F69" s="83"/>
      <c r="G69" s="112"/>
      <c r="H69" s="105"/>
      <c r="I69" s="6"/>
      <c r="J69" s="6"/>
      <c r="L69" s="2"/>
    </row>
    <row r="70" spans="2:14" ht="15" customHeight="1" x14ac:dyDescent="0.25">
      <c r="B70" s="117" t="s">
        <v>73</v>
      </c>
      <c r="C70" s="222" t="s">
        <v>11</v>
      </c>
      <c r="D70" s="222"/>
      <c r="E70" s="222"/>
      <c r="F70" s="118"/>
      <c r="G70" s="119">
        <f>SUM(G5:G69)</f>
        <v>150859292.89999998</v>
      </c>
      <c r="H70" s="103"/>
      <c r="I70" s="2"/>
      <c r="J70" s="57">
        <f>+SUM(J5:J68)</f>
        <v>150085045.20159999</v>
      </c>
      <c r="K70" s="21">
        <f>+G70-J70</f>
        <v>774247.6983999908</v>
      </c>
      <c r="L70" s="58">
        <f>+SUM(L5:L68)</f>
        <v>150859696.55000004</v>
      </c>
      <c r="M70" s="68">
        <f>+SUM(M5:M68)</f>
        <v>149700604.55000004</v>
      </c>
    </row>
    <row r="71" spans="2:14" ht="15" customHeight="1" x14ac:dyDescent="0.25">
      <c r="B71" s="113" t="s">
        <v>74</v>
      </c>
      <c r="C71" s="218" t="s">
        <v>75</v>
      </c>
      <c r="D71" s="218"/>
      <c r="E71" s="218"/>
      <c r="F71" s="4">
        <v>7.0000000000000007E-2</v>
      </c>
      <c r="G71" s="111">
        <f>+G70*F71</f>
        <v>10560150.502999999</v>
      </c>
      <c r="H71" s="106"/>
      <c r="I71" s="2">
        <v>7.0000000000000007E-2</v>
      </c>
      <c r="J71" s="21">
        <f>+J70*I71</f>
        <v>10505953.164112</v>
      </c>
      <c r="K71" s="21">
        <f t="shared" ref="K71:K76" si="12">+J71-G71</f>
        <v>-54197.338887998834</v>
      </c>
      <c r="L71" s="2">
        <f>+F71*L70</f>
        <v>10560178.758500004</v>
      </c>
      <c r="M71" s="64">
        <f>+I71*M70</f>
        <v>10479042.318500005</v>
      </c>
    </row>
    <row r="72" spans="2:14" ht="15" customHeight="1" x14ac:dyDescent="0.25">
      <c r="B72" s="113" t="s">
        <v>76</v>
      </c>
      <c r="C72" s="218" t="s">
        <v>77</v>
      </c>
      <c r="D72" s="218"/>
      <c r="E72" s="218"/>
      <c r="F72" s="4"/>
      <c r="G72" s="111">
        <f>+G71+G70</f>
        <v>161419443.40299997</v>
      </c>
      <c r="H72" s="106"/>
      <c r="I72" s="2"/>
      <c r="J72" s="21">
        <f>+J71+J70</f>
        <v>160590998.36571199</v>
      </c>
      <c r="K72" s="21">
        <f t="shared" si="12"/>
        <v>-828445.03728798032</v>
      </c>
      <c r="L72" s="2">
        <f>+L70+L71</f>
        <v>161419875.30850005</v>
      </c>
      <c r="M72" s="64">
        <f>+M70+M71</f>
        <v>160179646.86850005</v>
      </c>
    </row>
    <row r="73" spans="2:14" ht="15" customHeight="1" x14ac:dyDescent="0.25">
      <c r="B73" s="113" t="s">
        <v>78</v>
      </c>
      <c r="C73" s="218" t="s">
        <v>82</v>
      </c>
      <c r="D73" s="218"/>
      <c r="E73" s="218"/>
      <c r="F73" s="4">
        <v>0.15</v>
      </c>
      <c r="G73" s="111">
        <f>+G72*F73</f>
        <v>24212916.510449994</v>
      </c>
      <c r="H73" s="103"/>
      <c r="I73" s="2">
        <v>0.15</v>
      </c>
      <c r="J73" s="21">
        <f>+J72*I73</f>
        <v>24088649.754856799</v>
      </c>
      <c r="K73" s="21">
        <f t="shared" si="12"/>
        <v>-124266.75559319556</v>
      </c>
      <c r="L73" s="2">
        <f>+L72*I73</f>
        <v>24212981.296275008</v>
      </c>
      <c r="M73" s="2">
        <f>+M72*I73</f>
        <v>24026947.030275006</v>
      </c>
    </row>
    <row r="74" spans="2:14" x14ac:dyDescent="0.25">
      <c r="B74" s="113" t="s">
        <v>79</v>
      </c>
      <c r="C74" s="218" t="s">
        <v>80</v>
      </c>
      <c r="D74" s="218"/>
      <c r="E74" s="218"/>
      <c r="F74" s="4">
        <v>0.1</v>
      </c>
      <c r="G74" s="111">
        <f>+G72*F74</f>
        <v>16141944.340299997</v>
      </c>
      <c r="H74" s="103"/>
      <c r="I74" s="2">
        <v>0.1</v>
      </c>
      <c r="J74" s="21">
        <f>+J72*I74</f>
        <v>16059099.8365712</v>
      </c>
      <c r="K74" s="21">
        <f t="shared" si="12"/>
        <v>-82844.503728797659</v>
      </c>
      <c r="L74" s="2">
        <f>+L72*I74</f>
        <v>16141987.530850006</v>
      </c>
      <c r="M74" s="2">
        <f>+M72*I74</f>
        <v>16017964.686850006</v>
      </c>
    </row>
    <row r="75" spans="2:14" x14ac:dyDescent="0.25">
      <c r="B75" s="113" t="s">
        <v>81</v>
      </c>
      <c r="C75" s="218" t="s">
        <v>83</v>
      </c>
      <c r="D75" s="218"/>
      <c r="E75" s="218"/>
      <c r="F75" s="4">
        <v>0.05</v>
      </c>
      <c r="G75" s="111">
        <f>+G72*F75</f>
        <v>8070972.1701499987</v>
      </c>
      <c r="H75" s="103"/>
      <c r="I75" s="2">
        <v>0.05</v>
      </c>
      <c r="J75" s="21">
        <f>+J72*I75</f>
        <v>8029549.9182855999</v>
      </c>
      <c r="K75" s="21">
        <f t="shared" si="12"/>
        <v>-41422.25186439883</v>
      </c>
      <c r="L75" s="2">
        <f>+L72*I75</f>
        <v>8070993.7654250031</v>
      </c>
      <c r="M75" s="2">
        <f>+M72*I75</f>
        <v>8008982.3434250029</v>
      </c>
    </row>
    <row r="76" spans="2:14" ht="15.75" thickBot="1" x14ac:dyDescent="0.3">
      <c r="B76" s="114" t="s">
        <v>84</v>
      </c>
      <c r="C76" s="219" t="s">
        <v>87</v>
      </c>
      <c r="D76" s="219"/>
      <c r="E76" s="219"/>
      <c r="F76" s="115"/>
      <c r="G76" s="116">
        <f>SUM(G72:G75)</f>
        <v>209845276.42389998</v>
      </c>
      <c r="H76" s="107"/>
      <c r="I76" s="3"/>
      <c r="J76" s="46">
        <f>SUM(J72:J75)</f>
        <v>208768297.87542558</v>
      </c>
      <c r="K76" s="56">
        <f t="shared" si="12"/>
        <v>-1076978.5484744012</v>
      </c>
      <c r="L76" s="18">
        <f>+SUM(L72:L75)</f>
        <v>209845837.90105006</v>
      </c>
      <c r="M76" s="64">
        <f>+SUM(M72:M75)</f>
        <v>208233540.92905009</v>
      </c>
      <c r="N76" s="63">
        <f>+L76-M76</f>
        <v>1612296.9719999731</v>
      </c>
    </row>
    <row r="77" spans="2:14" ht="30" customHeight="1" thickBot="1" x14ac:dyDescent="0.3">
      <c r="C77" s="13"/>
      <c r="D77" s="13"/>
      <c r="E77" s="13"/>
      <c r="F77" s="9"/>
      <c r="G77" s="8"/>
      <c r="H77" s="8"/>
      <c r="I77" s="8"/>
      <c r="J77" s="8"/>
      <c r="K77" s="69" t="s">
        <v>137</v>
      </c>
      <c r="N77" s="69" t="s">
        <v>138</v>
      </c>
    </row>
    <row r="78" spans="2:14" ht="15.75" thickBot="1" x14ac:dyDescent="0.3">
      <c r="B78" s="5"/>
      <c r="C78" s="13"/>
      <c r="D78" s="13"/>
      <c r="E78" s="223" t="s">
        <v>198</v>
      </c>
      <c r="F78" s="224"/>
      <c r="G78" s="224"/>
      <c r="H78" s="225"/>
      <c r="I78" s="22"/>
      <c r="J78" s="8"/>
    </row>
    <row r="79" spans="2:14" ht="15.75" x14ac:dyDescent="0.25">
      <c r="B79" s="5"/>
      <c r="C79" s="13"/>
      <c r="D79" s="13"/>
      <c r="E79" s="200" t="s">
        <v>199</v>
      </c>
      <c r="F79" s="201" t="s">
        <v>200</v>
      </c>
      <c r="G79" s="226" t="str">
        <f>IF(F79="si","perfecto",IF(F79="no","pedir documento",))</f>
        <v>pedir documento</v>
      </c>
      <c r="H79" s="227"/>
      <c r="I79" s="8"/>
      <c r="J79" s="8"/>
      <c r="M79" s="70"/>
    </row>
    <row r="80" spans="2:14" x14ac:dyDescent="0.25">
      <c r="B80" s="5"/>
      <c r="C80" s="10"/>
      <c r="D80" s="5"/>
      <c r="E80" s="199" t="s">
        <v>201</v>
      </c>
      <c r="F80" s="198" t="s">
        <v>202</v>
      </c>
      <c r="G80" s="228" t="str">
        <f>IF(F80="si","perfecto",IF(F80="no","pedir documento",))</f>
        <v>perfecto</v>
      </c>
      <c r="H80" s="229"/>
      <c r="I80" s="8"/>
      <c r="J80" s="30"/>
      <c r="M80" s="71"/>
    </row>
    <row r="81" spans="2:13" x14ac:dyDescent="0.25">
      <c r="B81" s="5"/>
      <c r="C81" s="10"/>
      <c r="D81" s="5"/>
      <c r="E81" s="199" t="s">
        <v>203</v>
      </c>
      <c r="F81" s="198" t="s">
        <v>202</v>
      </c>
      <c r="G81" s="228" t="str">
        <f>IF(F81="si","perfecto",IF(F81="no","pedir documento",))</f>
        <v>perfecto</v>
      </c>
      <c r="H81" s="229"/>
      <c r="I81" s="8"/>
      <c r="J81" s="8"/>
      <c r="M81" s="59"/>
    </row>
    <row r="82" spans="2:13" x14ac:dyDescent="0.25">
      <c r="B82" s="5"/>
      <c r="C82" s="5"/>
      <c r="D82" s="5"/>
      <c r="E82" s="199" t="s">
        <v>204</v>
      </c>
      <c r="F82" s="198" t="s">
        <v>202</v>
      </c>
      <c r="G82" s="216" t="str">
        <f>IF(F82="si","perfecto",IF(F82="no","pedir documento",))</f>
        <v>perfecto</v>
      </c>
      <c r="H82" s="216"/>
      <c r="I82" s="8"/>
      <c r="J82" s="8"/>
    </row>
    <row r="83" spans="2:13" x14ac:dyDescent="0.25">
      <c r="B83" s="5"/>
      <c r="C83" s="5"/>
      <c r="D83" s="5"/>
      <c r="E83" s="199" t="s">
        <v>205</v>
      </c>
      <c r="F83" s="198" t="s">
        <v>202</v>
      </c>
      <c r="G83" s="216" t="str">
        <f>IF(F83="si","perfecto",IF(F83="no","pedir documento",))</f>
        <v>perfecto</v>
      </c>
      <c r="H83" s="216"/>
      <c r="I83" s="8"/>
      <c r="J83" s="8"/>
    </row>
    <row r="84" spans="2:13" x14ac:dyDescent="0.25">
      <c r="B84" s="5"/>
      <c r="C84" s="5"/>
      <c r="D84" s="5"/>
      <c r="E84" s="5"/>
      <c r="F84" s="8"/>
      <c r="G84" s="8"/>
      <c r="H84" s="8"/>
      <c r="I84" s="8"/>
      <c r="J84" s="8"/>
    </row>
    <row r="85" spans="2:13" x14ac:dyDescent="0.25">
      <c r="B85" s="5"/>
      <c r="C85" s="5"/>
      <c r="D85" s="5"/>
      <c r="E85" s="5"/>
      <c r="F85" s="8"/>
      <c r="G85" s="8"/>
      <c r="H85" s="8"/>
      <c r="I85" s="8"/>
      <c r="J85" s="8"/>
    </row>
    <row r="86" spans="2:13" x14ac:dyDescent="0.25">
      <c r="B86" s="5"/>
      <c r="C86" s="5"/>
      <c r="D86" s="5"/>
      <c r="E86" s="5"/>
      <c r="F86" s="8"/>
      <c r="G86" s="8"/>
      <c r="H86" s="8"/>
      <c r="I86" s="8"/>
      <c r="J86" s="8"/>
    </row>
    <row r="87" spans="2:13" x14ac:dyDescent="0.25">
      <c r="B87" s="5"/>
      <c r="C87" s="5"/>
      <c r="D87" s="5"/>
      <c r="E87" s="5"/>
      <c r="F87" s="8"/>
      <c r="G87" s="8"/>
      <c r="H87" s="8"/>
      <c r="I87" s="8"/>
      <c r="J87" s="8"/>
    </row>
    <row r="88" spans="2:13" x14ac:dyDescent="0.25">
      <c r="B88" s="5"/>
      <c r="C88" s="5"/>
      <c r="D88" s="5"/>
      <c r="E88" s="5"/>
      <c r="F88" s="8"/>
      <c r="G88" s="8"/>
      <c r="H88" s="8"/>
      <c r="I88" s="8"/>
      <c r="J88" s="8"/>
    </row>
    <row r="89" spans="2:13" x14ac:dyDescent="0.25">
      <c r="B89" s="5"/>
      <c r="C89" s="5"/>
      <c r="D89" s="5"/>
      <c r="E89" s="5"/>
      <c r="F89" s="8"/>
      <c r="G89" s="8"/>
      <c r="H89" s="8"/>
      <c r="I89" s="8"/>
      <c r="J89" s="8"/>
    </row>
    <row r="90" spans="2:13" x14ac:dyDescent="0.25">
      <c r="B90" s="5"/>
      <c r="C90" s="5"/>
      <c r="D90" s="5"/>
      <c r="E90" s="5"/>
      <c r="F90" s="8"/>
      <c r="G90" s="8"/>
      <c r="H90" s="8"/>
      <c r="I90" s="8"/>
      <c r="J90" s="8"/>
    </row>
    <row r="91" spans="2:13" x14ac:dyDescent="0.25">
      <c r="B91" s="11"/>
      <c r="C91" s="5"/>
      <c r="D91" s="5"/>
      <c r="E91" s="5"/>
      <c r="F91" s="8"/>
      <c r="G91" s="8"/>
      <c r="H91" s="8"/>
      <c r="I91" s="8"/>
      <c r="J91" s="8"/>
    </row>
    <row r="92" spans="2:13" x14ac:dyDescent="0.25">
      <c r="B92" s="5"/>
      <c r="C92" s="5"/>
      <c r="D92" s="5"/>
      <c r="E92" s="5"/>
      <c r="F92" s="8"/>
      <c r="G92" s="8"/>
      <c r="H92" s="8"/>
      <c r="I92" s="8"/>
      <c r="J92" s="8"/>
    </row>
    <row r="93" spans="2:13" x14ac:dyDescent="0.25">
      <c r="B93" s="5"/>
      <c r="C93" s="5"/>
      <c r="D93" s="5"/>
      <c r="E93" s="5"/>
      <c r="F93" s="8"/>
      <c r="G93" s="8"/>
      <c r="H93" s="8"/>
      <c r="I93" s="8"/>
      <c r="J93" s="8"/>
    </row>
    <row r="94" spans="2:13" x14ac:dyDescent="0.25">
      <c r="B94" s="5"/>
      <c r="C94" s="10"/>
      <c r="D94" s="5"/>
      <c r="E94" s="5"/>
      <c r="F94" s="8"/>
      <c r="G94" s="8"/>
      <c r="H94" s="8"/>
      <c r="I94" s="8"/>
      <c r="J94" s="8"/>
    </row>
    <row r="95" spans="2:13" x14ac:dyDescent="0.25">
      <c r="B95" s="5"/>
      <c r="C95" s="5"/>
      <c r="D95" s="5"/>
      <c r="E95" s="5"/>
      <c r="F95" s="8"/>
      <c r="G95" s="8"/>
      <c r="H95" s="8"/>
      <c r="I95" s="8"/>
      <c r="J95" s="8"/>
    </row>
    <row r="96" spans="2:13" x14ac:dyDescent="0.25">
      <c r="B96" s="5"/>
      <c r="C96" s="10"/>
      <c r="D96" s="5"/>
      <c r="E96" s="5"/>
      <c r="F96" s="8"/>
      <c r="G96" s="8"/>
      <c r="H96" s="8"/>
      <c r="I96" s="8"/>
      <c r="J96" s="8"/>
    </row>
    <row r="97" spans="2:10" x14ac:dyDescent="0.25">
      <c r="B97" s="5"/>
      <c r="C97" s="7"/>
      <c r="D97" s="5"/>
      <c r="E97" s="5"/>
      <c r="F97" s="8"/>
      <c r="G97" s="8"/>
      <c r="H97" s="8"/>
      <c r="I97" s="8"/>
      <c r="J97" s="8"/>
    </row>
    <row r="98" spans="2:10" x14ac:dyDescent="0.25">
      <c r="B98" s="5"/>
      <c r="C98" s="14"/>
      <c r="D98" s="14"/>
      <c r="E98" s="14"/>
      <c r="F98" s="14"/>
      <c r="G98" s="8"/>
      <c r="H98" s="8"/>
      <c r="I98" s="8"/>
      <c r="J98" s="8"/>
    </row>
    <row r="99" spans="2:10" x14ac:dyDescent="0.25">
      <c r="B99" s="5"/>
      <c r="C99" s="14"/>
      <c r="D99" s="14"/>
      <c r="E99" s="14"/>
      <c r="F99" s="12"/>
      <c r="G99" s="8"/>
      <c r="H99" s="8"/>
      <c r="I99" s="8"/>
      <c r="J99" s="8"/>
    </row>
    <row r="100" spans="2:10" x14ac:dyDescent="0.25">
      <c r="B100" s="5"/>
      <c r="C100" s="14"/>
      <c r="D100" s="14"/>
      <c r="E100" s="14"/>
      <c r="F100" s="12"/>
      <c r="G100" s="8"/>
      <c r="H100" s="8"/>
      <c r="I100" s="8"/>
      <c r="J100" s="8"/>
    </row>
    <row r="101" spans="2:10" x14ac:dyDescent="0.25">
      <c r="B101" s="5"/>
      <c r="C101" s="14"/>
      <c r="D101" s="14"/>
      <c r="E101" s="14"/>
      <c r="F101" s="12"/>
      <c r="G101" s="8"/>
      <c r="H101" s="8"/>
      <c r="I101" s="8"/>
      <c r="J101" s="8"/>
    </row>
    <row r="102" spans="2:10" x14ac:dyDescent="0.25">
      <c r="B102" s="5"/>
      <c r="C102" s="14"/>
      <c r="D102" s="14"/>
      <c r="E102" s="14"/>
      <c r="F102" s="14"/>
      <c r="G102" s="8"/>
      <c r="H102" s="8"/>
      <c r="I102" s="8"/>
      <c r="J102" s="8"/>
    </row>
    <row r="103" spans="2:10" x14ac:dyDescent="0.25">
      <c r="B103" s="13"/>
      <c r="C103" s="13"/>
      <c r="D103" s="13"/>
      <c r="E103" s="13"/>
      <c r="F103" s="13"/>
      <c r="G103" s="8"/>
      <c r="H103" s="8"/>
      <c r="I103" s="8"/>
      <c r="J103" s="8"/>
    </row>
    <row r="104" spans="2:10" x14ac:dyDescent="0.25">
      <c r="B104" s="5"/>
      <c r="C104" s="5"/>
      <c r="D104" s="5"/>
      <c r="E104" s="5"/>
      <c r="F104" s="5"/>
      <c r="G104" s="5"/>
      <c r="H104" s="5"/>
      <c r="I104" s="5"/>
      <c r="J104" s="5"/>
    </row>
    <row r="105" spans="2:10" x14ac:dyDescent="0.25">
      <c r="B105" s="5"/>
      <c r="C105" s="5"/>
      <c r="D105" s="5"/>
      <c r="E105" s="5"/>
      <c r="F105" s="5"/>
      <c r="G105" s="5"/>
      <c r="H105" s="5"/>
      <c r="I105" s="5"/>
      <c r="J105" s="5"/>
    </row>
  </sheetData>
  <mergeCells count="16">
    <mergeCell ref="G83:H83"/>
    <mergeCell ref="C1:J1"/>
    <mergeCell ref="C75:E75"/>
    <mergeCell ref="C76:E76"/>
    <mergeCell ref="D2:G2"/>
    <mergeCell ref="I2:J2"/>
    <mergeCell ref="C70:E70"/>
    <mergeCell ref="C71:E71"/>
    <mergeCell ref="C72:E72"/>
    <mergeCell ref="C73:E73"/>
    <mergeCell ref="C74:E74"/>
    <mergeCell ref="E78:H78"/>
    <mergeCell ref="G79:H79"/>
    <mergeCell ref="G80:H80"/>
    <mergeCell ref="G81:H81"/>
    <mergeCell ref="G82:H82"/>
  </mergeCells>
  <conditionalFormatting sqref="G82:H83 G79:G81">
    <cfRule type="cellIs" dxfId="5" priority="1" operator="equal">
      <formula>"pedir documento"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534A3-8DEB-41EB-8E62-2B3EBFFF8B20}">
  <dimension ref="A1:M90"/>
  <sheetViews>
    <sheetView tabSelected="1" topLeftCell="A43" zoomScale="80" zoomScaleNormal="80" workbookViewId="0">
      <selection activeCell="B48" sqref="B48"/>
    </sheetView>
  </sheetViews>
  <sheetFormatPr baseColWidth="10" defaultRowHeight="15" x14ac:dyDescent="0.25"/>
  <cols>
    <col min="2" max="2" width="62.5703125" customWidth="1"/>
    <col min="3" max="3" width="7.140625" customWidth="1"/>
    <col min="4" max="4" width="9.28515625" customWidth="1"/>
    <col min="5" max="5" width="16.28515625" customWidth="1"/>
    <col min="6" max="6" width="23.85546875" customWidth="1"/>
    <col min="7" max="8" width="24.42578125" customWidth="1"/>
    <col min="9" max="9" width="16.7109375" customWidth="1"/>
    <col min="10" max="10" width="21.42578125" customWidth="1"/>
    <col min="11" max="11" width="26.5703125" customWidth="1"/>
    <col min="12" max="12" width="18.5703125" customWidth="1"/>
    <col min="13" max="13" width="23.140625" customWidth="1"/>
  </cols>
  <sheetData>
    <row r="1" spans="1:13" ht="36" customHeight="1" x14ac:dyDescent="0.25">
      <c r="A1" s="247" t="s">
        <v>182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</row>
    <row r="2" spans="1:13" x14ac:dyDescent="0.25">
      <c r="A2" s="248" t="s">
        <v>0</v>
      </c>
      <c r="B2" s="248" t="s">
        <v>183</v>
      </c>
      <c r="C2" s="249" t="s">
        <v>184</v>
      </c>
      <c r="D2" s="249"/>
      <c r="E2" s="249"/>
      <c r="F2" s="249"/>
      <c r="G2" s="248" t="s">
        <v>185</v>
      </c>
      <c r="H2" s="197"/>
      <c r="I2" s="250" t="s">
        <v>131</v>
      </c>
      <c r="J2" s="250"/>
      <c r="K2" s="250"/>
      <c r="L2" s="251" t="s">
        <v>186</v>
      </c>
      <c r="M2" s="248" t="s">
        <v>187</v>
      </c>
    </row>
    <row r="3" spans="1:13" ht="54.75" customHeight="1" x14ac:dyDescent="0.25">
      <c r="A3" s="248"/>
      <c r="B3" s="248"/>
      <c r="C3" s="196" t="s">
        <v>107</v>
      </c>
      <c r="D3" s="196" t="s">
        <v>188</v>
      </c>
      <c r="E3" s="196" t="s">
        <v>189</v>
      </c>
      <c r="F3" s="196" t="s">
        <v>190</v>
      </c>
      <c r="G3" s="248"/>
      <c r="H3" s="197" t="s">
        <v>206</v>
      </c>
      <c r="I3" s="197" t="s">
        <v>191</v>
      </c>
      <c r="J3" s="197" t="s">
        <v>192</v>
      </c>
      <c r="K3" s="196" t="s">
        <v>193</v>
      </c>
      <c r="L3" s="251"/>
      <c r="M3" s="248"/>
    </row>
    <row r="4" spans="1:13" ht="13.5" customHeight="1" x14ac:dyDescent="0.25">
      <c r="A4" s="23">
        <v>1</v>
      </c>
      <c r="B4" s="51" t="s">
        <v>16</v>
      </c>
      <c r="C4" s="23"/>
      <c r="D4" s="85"/>
      <c r="E4" s="85"/>
      <c r="F4" s="85"/>
      <c r="G4" s="85"/>
      <c r="H4" s="85"/>
      <c r="I4" s="85"/>
      <c r="J4" s="85"/>
      <c r="K4" s="85"/>
      <c r="L4" s="85"/>
      <c r="M4" s="84">
        <v>1.08</v>
      </c>
    </row>
    <row r="5" spans="1:13" x14ac:dyDescent="0.25">
      <c r="A5" s="23">
        <v>1.1000000000000001</v>
      </c>
      <c r="B5" s="24" t="s">
        <v>13</v>
      </c>
      <c r="C5" s="50" t="s">
        <v>8</v>
      </c>
      <c r="D5" s="164">
        <v>53.89</v>
      </c>
      <c r="E5" s="4">
        <v>3881</v>
      </c>
      <c r="F5" s="165">
        <f>D5*E5</f>
        <v>209147.09</v>
      </c>
      <c r="G5" s="165">
        <f>F5</f>
        <v>209147.09</v>
      </c>
      <c r="H5" s="165">
        <f>+D5</f>
        <v>53.89</v>
      </c>
      <c r="I5" s="4">
        <f>+E5</f>
        <v>3881</v>
      </c>
      <c r="J5" s="166">
        <f>+I5</f>
        <v>3881</v>
      </c>
      <c r="K5" s="167">
        <f>J5*H5</f>
        <v>209147.09</v>
      </c>
      <c r="L5" s="168">
        <f>G5-K5</f>
        <v>0</v>
      </c>
      <c r="M5" s="169" t="str">
        <f>IF(G5=K5,"IGUAL",IF(G5&gt;K5,"MAYOR",IF(G5&lt;K5,"MENOR")))</f>
        <v>IGUAL</v>
      </c>
    </row>
    <row r="6" spans="1:13" x14ac:dyDescent="0.25">
      <c r="A6" s="23">
        <v>1.2</v>
      </c>
      <c r="B6" s="24" t="s">
        <v>17</v>
      </c>
      <c r="C6" s="50" t="s">
        <v>8</v>
      </c>
      <c r="D6" s="164">
        <v>0</v>
      </c>
      <c r="E6" s="4">
        <v>9564</v>
      </c>
      <c r="F6" s="165">
        <f t="shared" ref="F6:F68" si="0">D6*E6</f>
        <v>0</v>
      </c>
      <c r="G6" s="165">
        <f t="shared" ref="G6:G69" si="1">F6</f>
        <v>0</v>
      </c>
      <c r="H6" s="165">
        <f t="shared" ref="H6:H68" si="2">+D6</f>
        <v>0</v>
      </c>
      <c r="I6" s="4">
        <f>+E6</f>
        <v>9564</v>
      </c>
      <c r="J6" s="166">
        <f>+I6</f>
        <v>9564</v>
      </c>
      <c r="K6" s="167">
        <f t="shared" ref="K6:K68" si="3">J6*H6</f>
        <v>0</v>
      </c>
      <c r="L6" s="168">
        <f t="shared" ref="L6:L55" si="4">G6-K6</f>
        <v>0</v>
      </c>
      <c r="M6" s="169" t="str">
        <f t="shared" ref="M6:M69" si="5">IF(G6=K6,"IGUAL",IF(G6&gt;K6,"MAYOR",IF(G6&lt;K6,"MENOR")))</f>
        <v>IGUAL</v>
      </c>
    </row>
    <row r="7" spans="1:13" x14ac:dyDescent="0.25">
      <c r="A7" s="23">
        <v>1.3</v>
      </c>
      <c r="B7" s="24" t="s">
        <v>18</v>
      </c>
      <c r="C7" s="50" t="s">
        <v>8</v>
      </c>
      <c r="D7" s="164">
        <v>0</v>
      </c>
      <c r="E7" s="4">
        <v>8254</v>
      </c>
      <c r="F7" s="165">
        <f t="shared" si="0"/>
        <v>0</v>
      </c>
      <c r="G7" s="165">
        <f t="shared" si="1"/>
        <v>0</v>
      </c>
      <c r="H7" s="165">
        <f t="shared" si="2"/>
        <v>0</v>
      </c>
      <c r="I7" s="4">
        <v>8833</v>
      </c>
      <c r="J7" s="166">
        <f t="shared" ref="J7:J68" si="6">+I7</f>
        <v>8833</v>
      </c>
      <c r="K7" s="167">
        <f t="shared" si="3"/>
        <v>0</v>
      </c>
      <c r="L7" s="168">
        <f t="shared" si="4"/>
        <v>0</v>
      </c>
      <c r="M7" s="169" t="str">
        <f t="shared" si="5"/>
        <v>IGUAL</v>
      </c>
    </row>
    <row r="8" spans="1:13" x14ac:dyDescent="0.25">
      <c r="A8" s="23">
        <v>1.4</v>
      </c>
      <c r="B8" s="24" t="s">
        <v>19</v>
      </c>
      <c r="C8" s="50" t="s">
        <v>8</v>
      </c>
      <c r="D8" s="164">
        <v>0</v>
      </c>
      <c r="E8" s="4">
        <v>6190</v>
      </c>
      <c r="F8" s="165">
        <f t="shared" si="0"/>
        <v>0</v>
      </c>
      <c r="G8" s="165">
        <f t="shared" si="1"/>
        <v>0</v>
      </c>
      <c r="H8" s="165">
        <f t="shared" si="2"/>
        <v>0</v>
      </c>
      <c r="I8" s="4">
        <f>+E8</f>
        <v>6190</v>
      </c>
      <c r="J8" s="166">
        <f t="shared" si="6"/>
        <v>6190</v>
      </c>
      <c r="K8" s="167">
        <f t="shared" si="3"/>
        <v>0</v>
      </c>
      <c r="L8" s="168">
        <f t="shared" si="4"/>
        <v>0</v>
      </c>
      <c r="M8" s="169" t="str">
        <f t="shared" si="5"/>
        <v>IGUAL</v>
      </c>
    </row>
    <row r="9" spans="1:13" x14ac:dyDescent="0.25">
      <c r="A9" s="23">
        <v>1.5</v>
      </c>
      <c r="B9" s="24" t="s">
        <v>20</v>
      </c>
      <c r="C9" s="50" t="s">
        <v>8</v>
      </c>
      <c r="D9" s="164">
        <v>0</v>
      </c>
      <c r="E9" s="4">
        <v>23113</v>
      </c>
      <c r="F9" s="165">
        <f t="shared" si="0"/>
        <v>0</v>
      </c>
      <c r="G9" s="165">
        <f t="shared" si="1"/>
        <v>0</v>
      </c>
      <c r="H9" s="165">
        <f t="shared" si="2"/>
        <v>0</v>
      </c>
      <c r="I9" s="4">
        <f>+E9</f>
        <v>23113</v>
      </c>
      <c r="J9" s="166">
        <f t="shared" si="6"/>
        <v>23113</v>
      </c>
      <c r="K9" s="167">
        <f t="shared" si="3"/>
        <v>0</v>
      </c>
      <c r="L9" s="168">
        <f t="shared" si="4"/>
        <v>0</v>
      </c>
      <c r="M9" s="169" t="str">
        <f t="shared" si="5"/>
        <v>IGUAL</v>
      </c>
    </row>
    <row r="10" spans="1:13" x14ac:dyDescent="0.25">
      <c r="A10" s="23">
        <v>1.6</v>
      </c>
      <c r="B10" s="24" t="s">
        <v>21</v>
      </c>
      <c r="C10" s="50" t="s">
        <v>6</v>
      </c>
      <c r="D10" s="164">
        <v>0</v>
      </c>
      <c r="E10" s="4">
        <v>6200</v>
      </c>
      <c r="F10" s="165">
        <f t="shared" si="0"/>
        <v>0</v>
      </c>
      <c r="G10" s="165">
        <f t="shared" si="1"/>
        <v>0</v>
      </c>
      <c r="H10" s="165">
        <f t="shared" si="2"/>
        <v>0</v>
      </c>
      <c r="I10" s="4">
        <v>6200</v>
      </c>
      <c r="J10" s="166">
        <f t="shared" si="6"/>
        <v>6200</v>
      </c>
      <c r="K10" s="167">
        <f t="shared" si="3"/>
        <v>0</v>
      </c>
      <c r="L10" s="168">
        <f t="shared" si="4"/>
        <v>0</v>
      </c>
      <c r="M10" s="169" t="str">
        <f t="shared" si="5"/>
        <v>IGUAL</v>
      </c>
    </row>
    <row r="11" spans="1:13" x14ac:dyDescent="0.25">
      <c r="A11" s="23">
        <v>2</v>
      </c>
      <c r="B11" s="96" t="s">
        <v>22</v>
      </c>
      <c r="C11" s="50"/>
      <c r="D11" s="164"/>
      <c r="E11" s="4"/>
      <c r="F11" s="165"/>
      <c r="G11" s="165"/>
      <c r="H11" s="165">
        <f t="shared" si="2"/>
        <v>0</v>
      </c>
      <c r="I11" s="4"/>
      <c r="J11" s="166">
        <f t="shared" si="6"/>
        <v>0</v>
      </c>
      <c r="K11" s="167">
        <f t="shared" si="3"/>
        <v>0</v>
      </c>
      <c r="L11" s="168">
        <f t="shared" si="4"/>
        <v>0</v>
      </c>
      <c r="M11" s="169" t="str">
        <f t="shared" si="5"/>
        <v>IGUAL</v>
      </c>
    </row>
    <row r="12" spans="1:13" x14ac:dyDescent="0.25">
      <c r="A12" s="23">
        <v>2.1</v>
      </c>
      <c r="B12" s="24" t="s">
        <v>23</v>
      </c>
      <c r="C12" s="50" t="s">
        <v>6</v>
      </c>
      <c r="D12" s="164">
        <v>0</v>
      </c>
      <c r="E12" s="4">
        <v>43608</v>
      </c>
      <c r="F12" s="165">
        <f t="shared" si="0"/>
        <v>0</v>
      </c>
      <c r="G12" s="165">
        <f t="shared" si="1"/>
        <v>0</v>
      </c>
      <c r="H12" s="165">
        <f t="shared" si="2"/>
        <v>0</v>
      </c>
      <c r="I12" s="4">
        <f>+E12</f>
        <v>43608</v>
      </c>
      <c r="J12" s="166">
        <f t="shared" si="6"/>
        <v>43608</v>
      </c>
      <c r="K12" s="167">
        <f t="shared" si="3"/>
        <v>0</v>
      </c>
      <c r="L12" s="168">
        <f t="shared" si="4"/>
        <v>0</v>
      </c>
      <c r="M12" s="169" t="str">
        <f t="shared" si="5"/>
        <v>IGUAL</v>
      </c>
    </row>
    <row r="13" spans="1:13" x14ac:dyDescent="0.25">
      <c r="A13" s="23">
        <v>2.2000000000000002</v>
      </c>
      <c r="B13" s="24" t="s">
        <v>92</v>
      </c>
      <c r="C13" s="50" t="s">
        <v>6</v>
      </c>
      <c r="D13" s="164">
        <v>3.96</v>
      </c>
      <c r="E13" s="4">
        <v>300167</v>
      </c>
      <c r="F13" s="165">
        <f t="shared" si="0"/>
        <v>1188661.32</v>
      </c>
      <c r="G13" s="165">
        <f t="shared" si="1"/>
        <v>1188661.32</v>
      </c>
      <c r="H13" s="165">
        <f t="shared" si="2"/>
        <v>3.96</v>
      </c>
      <c r="I13" s="4">
        <f>+E13</f>
        <v>300167</v>
      </c>
      <c r="J13" s="166">
        <f t="shared" si="6"/>
        <v>300167</v>
      </c>
      <c r="K13" s="167">
        <f t="shared" si="3"/>
        <v>1188661.32</v>
      </c>
      <c r="L13" s="168">
        <f t="shared" si="4"/>
        <v>0</v>
      </c>
      <c r="M13" s="169" t="str">
        <f t="shared" si="5"/>
        <v>IGUAL</v>
      </c>
    </row>
    <row r="14" spans="1:13" x14ac:dyDescent="0.25">
      <c r="A14" s="23">
        <v>2.2999999999999998</v>
      </c>
      <c r="B14" s="24" t="s">
        <v>24</v>
      </c>
      <c r="C14" s="50" t="s">
        <v>6</v>
      </c>
      <c r="D14" s="164">
        <v>7.06</v>
      </c>
      <c r="E14" s="4">
        <v>604907</v>
      </c>
      <c r="F14" s="165">
        <f t="shared" si="0"/>
        <v>4270643.42</v>
      </c>
      <c r="G14" s="165">
        <f t="shared" si="1"/>
        <v>4270643.42</v>
      </c>
      <c r="H14" s="165">
        <f t="shared" si="2"/>
        <v>7.06</v>
      </c>
      <c r="I14" s="4">
        <f>+E14</f>
        <v>604907</v>
      </c>
      <c r="J14" s="166">
        <f t="shared" si="6"/>
        <v>604907</v>
      </c>
      <c r="K14" s="167">
        <f t="shared" si="3"/>
        <v>4270643.42</v>
      </c>
      <c r="L14" s="168">
        <f t="shared" si="4"/>
        <v>0</v>
      </c>
      <c r="M14" s="169" t="str">
        <f t="shared" si="5"/>
        <v>IGUAL</v>
      </c>
    </row>
    <row r="15" spans="1:13" x14ac:dyDescent="0.25">
      <c r="A15" s="23">
        <v>3</v>
      </c>
      <c r="B15" s="27" t="s">
        <v>25</v>
      </c>
      <c r="C15" s="50"/>
      <c r="D15" s="164"/>
      <c r="E15" s="4"/>
      <c r="F15" s="165"/>
      <c r="G15" s="165"/>
      <c r="H15" s="165">
        <f t="shared" si="2"/>
        <v>0</v>
      </c>
      <c r="I15" s="4"/>
      <c r="J15" s="166">
        <f t="shared" si="6"/>
        <v>0</v>
      </c>
      <c r="K15" s="167">
        <f t="shared" si="3"/>
        <v>0</v>
      </c>
      <c r="L15" s="168">
        <f t="shared" si="4"/>
        <v>0</v>
      </c>
      <c r="M15" s="169" t="str">
        <f t="shared" si="5"/>
        <v>IGUAL</v>
      </c>
    </row>
    <row r="16" spans="1:13" x14ac:dyDescent="0.25">
      <c r="A16" s="23">
        <v>3.1</v>
      </c>
      <c r="B16" s="23" t="s">
        <v>93</v>
      </c>
      <c r="C16" s="50" t="s">
        <v>7</v>
      </c>
      <c r="D16" s="164">
        <v>0</v>
      </c>
      <c r="E16" s="4">
        <v>3862</v>
      </c>
      <c r="F16" s="165">
        <f t="shared" si="0"/>
        <v>0</v>
      </c>
      <c r="G16" s="165">
        <f t="shared" si="1"/>
        <v>0</v>
      </c>
      <c r="H16" s="165">
        <f t="shared" si="2"/>
        <v>0</v>
      </c>
      <c r="I16" s="4">
        <v>3621</v>
      </c>
      <c r="J16" s="166">
        <f t="shared" si="6"/>
        <v>3621</v>
      </c>
      <c r="K16" s="167">
        <f t="shared" si="3"/>
        <v>0</v>
      </c>
      <c r="L16" s="168">
        <f t="shared" si="4"/>
        <v>0</v>
      </c>
      <c r="M16" s="169" t="str">
        <f t="shared" si="5"/>
        <v>IGUAL</v>
      </c>
    </row>
    <row r="17" spans="1:13" x14ac:dyDescent="0.25">
      <c r="A17" s="23">
        <v>3.2</v>
      </c>
      <c r="B17" s="23" t="s">
        <v>26</v>
      </c>
      <c r="C17" s="50" t="s">
        <v>6</v>
      </c>
      <c r="D17" s="164">
        <v>3.04</v>
      </c>
      <c r="E17" s="4">
        <v>993178</v>
      </c>
      <c r="F17" s="165">
        <f t="shared" si="0"/>
        <v>3019261.12</v>
      </c>
      <c r="G17" s="165">
        <f t="shared" si="1"/>
        <v>3019261.12</v>
      </c>
      <c r="H17" s="165">
        <f t="shared" si="2"/>
        <v>3.04</v>
      </c>
      <c r="I17" s="4">
        <f t="shared" ref="I17:I23" si="7">+E17</f>
        <v>993178</v>
      </c>
      <c r="J17" s="166">
        <f t="shared" si="6"/>
        <v>993178</v>
      </c>
      <c r="K17" s="167">
        <f t="shared" si="3"/>
        <v>3019261.12</v>
      </c>
      <c r="L17" s="168">
        <f t="shared" si="4"/>
        <v>0</v>
      </c>
      <c r="M17" s="169" t="str">
        <f t="shared" si="5"/>
        <v>IGUAL</v>
      </c>
    </row>
    <row r="18" spans="1:13" x14ac:dyDescent="0.25">
      <c r="A18" s="23">
        <v>3.3</v>
      </c>
      <c r="B18" s="23" t="s">
        <v>27</v>
      </c>
      <c r="C18" s="50" t="s">
        <v>6</v>
      </c>
      <c r="D18" s="164">
        <v>2.4300000000000002</v>
      </c>
      <c r="E18" s="4">
        <v>952455</v>
      </c>
      <c r="F18" s="165">
        <f t="shared" si="0"/>
        <v>2314465.6500000004</v>
      </c>
      <c r="G18" s="165">
        <f t="shared" si="1"/>
        <v>2314465.6500000004</v>
      </c>
      <c r="H18" s="165">
        <f t="shared" si="2"/>
        <v>2.4300000000000002</v>
      </c>
      <c r="I18" s="4">
        <f t="shared" si="7"/>
        <v>952455</v>
      </c>
      <c r="J18" s="166">
        <f t="shared" si="6"/>
        <v>952455</v>
      </c>
      <c r="K18" s="167">
        <f t="shared" si="3"/>
        <v>2314465.6500000004</v>
      </c>
      <c r="L18" s="168">
        <f t="shared" si="4"/>
        <v>0</v>
      </c>
      <c r="M18" s="169" t="str">
        <f t="shared" si="5"/>
        <v>IGUAL</v>
      </c>
    </row>
    <row r="19" spans="1:13" x14ac:dyDescent="0.25">
      <c r="A19" s="23">
        <v>3.4</v>
      </c>
      <c r="B19" s="23" t="s">
        <v>28</v>
      </c>
      <c r="C19" s="50" t="s">
        <v>6</v>
      </c>
      <c r="D19" s="164">
        <v>10.18</v>
      </c>
      <c r="E19" s="4">
        <v>898323</v>
      </c>
      <c r="F19" s="165">
        <f t="shared" si="0"/>
        <v>9144928.1400000006</v>
      </c>
      <c r="G19" s="165">
        <f t="shared" si="1"/>
        <v>9144928.1400000006</v>
      </c>
      <c r="H19" s="165">
        <f t="shared" si="2"/>
        <v>10.18</v>
      </c>
      <c r="I19" s="4">
        <f t="shared" si="7"/>
        <v>898323</v>
      </c>
      <c r="J19" s="166">
        <f t="shared" si="6"/>
        <v>898323</v>
      </c>
      <c r="K19" s="167">
        <f t="shared" si="3"/>
        <v>9144928.1400000006</v>
      </c>
      <c r="L19" s="168">
        <f t="shared" si="4"/>
        <v>0</v>
      </c>
      <c r="M19" s="169" t="str">
        <f t="shared" si="5"/>
        <v>IGUAL</v>
      </c>
    </row>
    <row r="20" spans="1:13" x14ac:dyDescent="0.25">
      <c r="A20" s="23">
        <v>3.5</v>
      </c>
      <c r="B20" s="23" t="s">
        <v>29</v>
      </c>
      <c r="C20" s="50" t="s">
        <v>7</v>
      </c>
      <c r="D20" s="164">
        <v>2686.55</v>
      </c>
      <c r="E20" s="4">
        <v>3479</v>
      </c>
      <c r="F20" s="165">
        <f t="shared" si="0"/>
        <v>9346507.4500000011</v>
      </c>
      <c r="G20" s="165">
        <f t="shared" si="1"/>
        <v>9346507.4500000011</v>
      </c>
      <c r="H20" s="165">
        <f t="shared" si="2"/>
        <v>2686.55</v>
      </c>
      <c r="I20" s="4">
        <f t="shared" si="7"/>
        <v>3479</v>
      </c>
      <c r="J20" s="166">
        <f t="shared" si="6"/>
        <v>3479</v>
      </c>
      <c r="K20" s="167">
        <f t="shared" si="3"/>
        <v>9346507.4500000011</v>
      </c>
      <c r="L20" s="168">
        <f t="shared" si="4"/>
        <v>0</v>
      </c>
      <c r="M20" s="169" t="str">
        <f t="shared" si="5"/>
        <v>IGUAL</v>
      </c>
    </row>
    <row r="21" spans="1:13" x14ac:dyDescent="0.25">
      <c r="A21" s="23">
        <v>3.6</v>
      </c>
      <c r="B21" s="23" t="s">
        <v>30</v>
      </c>
      <c r="C21" s="50" t="s">
        <v>6</v>
      </c>
      <c r="D21" s="164">
        <v>0</v>
      </c>
      <c r="E21" s="4">
        <v>997821</v>
      </c>
      <c r="F21" s="165">
        <f t="shared" si="0"/>
        <v>0</v>
      </c>
      <c r="G21" s="165">
        <f t="shared" si="1"/>
        <v>0</v>
      </c>
      <c r="H21" s="165">
        <f t="shared" si="2"/>
        <v>0</v>
      </c>
      <c r="I21" s="4">
        <f t="shared" si="7"/>
        <v>997821</v>
      </c>
      <c r="J21" s="166">
        <f t="shared" si="6"/>
        <v>997821</v>
      </c>
      <c r="K21" s="167">
        <f t="shared" si="3"/>
        <v>0</v>
      </c>
      <c r="L21" s="168">
        <f t="shared" si="4"/>
        <v>0</v>
      </c>
      <c r="M21" s="169" t="str">
        <f t="shared" si="5"/>
        <v>IGUAL</v>
      </c>
    </row>
    <row r="22" spans="1:13" x14ac:dyDescent="0.25">
      <c r="A22" s="23">
        <v>3.7</v>
      </c>
      <c r="B22" s="23" t="s">
        <v>31</v>
      </c>
      <c r="C22" s="50" t="s">
        <v>10</v>
      </c>
      <c r="D22" s="164">
        <v>0</v>
      </c>
      <c r="E22" s="4">
        <v>29812</v>
      </c>
      <c r="F22" s="165">
        <f>D22*E22</f>
        <v>0</v>
      </c>
      <c r="G22" s="165">
        <f t="shared" si="1"/>
        <v>0</v>
      </c>
      <c r="H22" s="165">
        <f t="shared" si="2"/>
        <v>0</v>
      </c>
      <c r="I22" s="4">
        <f t="shared" si="7"/>
        <v>29812</v>
      </c>
      <c r="J22" s="166">
        <f t="shared" si="6"/>
        <v>29812</v>
      </c>
      <c r="K22" s="167">
        <f t="shared" si="3"/>
        <v>0</v>
      </c>
      <c r="L22" s="168">
        <f t="shared" si="4"/>
        <v>0</v>
      </c>
      <c r="M22" s="169" t="str">
        <f t="shared" si="5"/>
        <v>IGUAL</v>
      </c>
    </row>
    <row r="23" spans="1:13" x14ac:dyDescent="0.25">
      <c r="A23" s="23">
        <v>3.8</v>
      </c>
      <c r="B23" s="23" t="s">
        <v>32</v>
      </c>
      <c r="C23" s="50" t="s">
        <v>8</v>
      </c>
      <c r="D23" s="164">
        <v>14</v>
      </c>
      <c r="E23" s="4">
        <v>228139</v>
      </c>
      <c r="F23" s="165">
        <f t="shared" si="0"/>
        <v>3193946</v>
      </c>
      <c r="G23" s="165">
        <f t="shared" si="1"/>
        <v>3193946</v>
      </c>
      <c r="H23" s="165">
        <f t="shared" si="2"/>
        <v>14</v>
      </c>
      <c r="I23" s="4">
        <f t="shared" si="7"/>
        <v>228139</v>
      </c>
      <c r="J23" s="166">
        <f t="shared" si="6"/>
        <v>228139</v>
      </c>
      <c r="K23" s="167">
        <f t="shared" si="3"/>
        <v>3193946</v>
      </c>
      <c r="L23" s="168">
        <f t="shared" si="4"/>
        <v>0</v>
      </c>
      <c r="M23" s="169" t="str">
        <f t="shared" si="5"/>
        <v>IGUAL</v>
      </c>
    </row>
    <row r="24" spans="1:13" x14ac:dyDescent="0.25">
      <c r="A24" s="23">
        <v>4</v>
      </c>
      <c r="B24" s="27" t="s">
        <v>12</v>
      </c>
      <c r="C24" s="50"/>
      <c r="D24" s="164"/>
      <c r="E24" s="4"/>
      <c r="F24" s="165"/>
      <c r="G24" s="165"/>
      <c r="H24" s="165">
        <f t="shared" si="2"/>
        <v>0</v>
      </c>
      <c r="I24" s="4"/>
      <c r="J24" s="166">
        <f t="shared" si="6"/>
        <v>0</v>
      </c>
      <c r="K24" s="167">
        <f t="shared" si="3"/>
        <v>0</v>
      </c>
      <c r="L24" s="168">
        <f t="shared" si="4"/>
        <v>0</v>
      </c>
      <c r="M24" s="169" t="str">
        <f t="shared" si="5"/>
        <v>IGUAL</v>
      </c>
    </row>
    <row r="25" spans="1:13" x14ac:dyDescent="0.25">
      <c r="A25" s="23">
        <v>4.0999999999999996</v>
      </c>
      <c r="B25" s="23" t="s">
        <v>94</v>
      </c>
      <c r="C25" s="50" t="s">
        <v>8</v>
      </c>
      <c r="D25" s="164">
        <v>9.35</v>
      </c>
      <c r="E25" s="4">
        <v>107584</v>
      </c>
      <c r="F25" s="165">
        <f t="shared" si="0"/>
        <v>1005910.3999999999</v>
      </c>
      <c r="G25" s="165">
        <f t="shared" si="1"/>
        <v>1005910.3999999999</v>
      </c>
      <c r="H25" s="165">
        <f t="shared" si="2"/>
        <v>9.35</v>
      </c>
      <c r="I25" s="4">
        <f>+E25</f>
        <v>107584</v>
      </c>
      <c r="J25" s="166">
        <f t="shared" si="6"/>
        <v>107584</v>
      </c>
      <c r="K25" s="167">
        <f t="shared" si="3"/>
        <v>1005910.3999999999</v>
      </c>
      <c r="L25" s="168">
        <f t="shared" si="4"/>
        <v>0</v>
      </c>
      <c r="M25" s="169" t="str">
        <f t="shared" si="5"/>
        <v>IGUAL</v>
      </c>
    </row>
    <row r="26" spans="1:13" x14ac:dyDescent="0.25">
      <c r="A26" s="23">
        <v>4.2</v>
      </c>
      <c r="B26" s="23" t="s">
        <v>33</v>
      </c>
      <c r="C26" s="50" t="s">
        <v>8</v>
      </c>
      <c r="D26" s="164">
        <v>334.29</v>
      </c>
      <c r="E26" s="4">
        <v>32103</v>
      </c>
      <c r="F26" s="165">
        <f t="shared" si="0"/>
        <v>10731711.870000001</v>
      </c>
      <c r="G26" s="165">
        <f t="shared" si="1"/>
        <v>10731711.870000001</v>
      </c>
      <c r="H26" s="165">
        <f t="shared" si="2"/>
        <v>334.29</v>
      </c>
      <c r="I26" s="4">
        <f>+E26</f>
        <v>32103</v>
      </c>
      <c r="J26" s="166">
        <f t="shared" si="6"/>
        <v>32103</v>
      </c>
      <c r="K26" s="167">
        <f t="shared" si="3"/>
        <v>10731711.870000001</v>
      </c>
      <c r="L26" s="168">
        <f t="shared" si="4"/>
        <v>0</v>
      </c>
      <c r="M26" s="169" t="str">
        <f t="shared" si="5"/>
        <v>IGUAL</v>
      </c>
    </row>
    <row r="27" spans="1:13" x14ac:dyDescent="0.25">
      <c r="A27" s="23">
        <v>4.3</v>
      </c>
      <c r="B27" s="23" t="s">
        <v>34</v>
      </c>
      <c r="C27" s="50" t="s">
        <v>8</v>
      </c>
      <c r="D27" s="164">
        <v>6.82</v>
      </c>
      <c r="E27" s="4">
        <v>42487</v>
      </c>
      <c r="F27" s="165">
        <f t="shared" si="0"/>
        <v>289761.34000000003</v>
      </c>
      <c r="G27" s="165">
        <f t="shared" si="1"/>
        <v>289761.34000000003</v>
      </c>
      <c r="H27" s="165">
        <f t="shared" si="2"/>
        <v>6.82</v>
      </c>
      <c r="I27" s="4">
        <f>+E27</f>
        <v>42487</v>
      </c>
      <c r="J27" s="166">
        <f t="shared" si="6"/>
        <v>42487</v>
      </c>
      <c r="K27" s="167">
        <f t="shared" si="3"/>
        <v>289761.34000000003</v>
      </c>
      <c r="L27" s="168">
        <f t="shared" si="4"/>
        <v>0</v>
      </c>
      <c r="M27" s="169" t="str">
        <f t="shared" si="5"/>
        <v>IGUAL</v>
      </c>
    </row>
    <row r="28" spans="1:13" x14ac:dyDescent="0.25">
      <c r="A28" s="23">
        <v>4.4000000000000004</v>
      </c>
      <c r="B28" s="23" t="s">
        <v>35</v>
      </c>
      <c r="C28" s="50" t="s">
        <v>10</v>
      </c>
      <c r="D28" s="164">
        <v>0</v>
      </c>
      <c r="E28" s="4">
        <v>39415</v>
      </c>
      <c r="F28" s="165">
        <f t="shared" si="0"/>
        <v>0</v>
      </c>
      <c r="G28" s="165">
        <f t="shared" si="1"/>
        <v>0</v>
      </c>
      <c r="H28" s="165">
        <f t="shared" si="2"/>
        <v>0</v>
      </c>
      <c r="I28" s="4">
        <f>+E28</f>
        <v>39415</v>
      </c>
      <c r="J28" s="166">
        <f t="shared" si="6"/>
        <v>39415</v>
      </c>
      <c r="K28" s="167">
        <f t="shared" si="3"/>
        <v>0</v>
      </c>
      <c r="L28" s="168">
        <f t="shared" si="4"/>
        <v>0</v>
      </c>
      <c r="M28" s="169" t="str">
        <f t="shared" si="5"/>
        <v>IGUAL</v>
      </c>
    </row>
    <row r="29" spans="1:13" x14ac:dyDescent="0.25">
      <c r="A29" s="23">
        <v>5</v>
      </c>
      <c r="B29" s="27" t="s">
        <v>36</v>
      </c>
      <c r="C29" s="50"/>
      <c r="D29" s="164"/>
      <c r="E29" s="4"/>
      <c r="F29" s="165"/>
      <c r="G29" s="165"/>
      <c r="H29" s="165">
        <f t="shared" si="2"/>
        <v>0</v>
      </c>
      <c r="I29" s="4"/>
      <c r="J29" s="166">
        <f t="shared" si="6"/>
        <v>0</v>
      </c>
      <c r="K29" s="167">
        <f t="shared" si="3"/>
        <v>0</v>
      </c>
      <c r="L29" s="168">
        <f t="shared" si="4"/>
        <v>0</v>
      </c>
      <c r="M29" s="169" t="str">
        <f t="shared" si="5"/>
        <v>IGUAL</v>
      </c>
    </row>
    <row r="30" spans="1:13" x14ac:dyDescent="0.25">
      <c r="A30" s="23">
        <v>5.0999999999999996</v>
      </c>
      <c r="B30" s="97" t="s">
        <v>95</v>
      </c>
      <c r="C30" s="50" t="s">
        <v>8</v>
      </c>
      <c r="D30" s="164">
        <v>397.17</v>
      </c>
      <c r="E30" s="4">
        <v>20600</v>
      </c>
      <c r="F30" s="165">
        <f t="shared" si="0"/>
        <v>8181702</v>
      </c>
      <c r="G30" s="165">
        <f t="shared" si="1"/>
        <v>8181702</v>
      </c>
      <c r="H30" s="165">
        <f t="shared" si="2"/>
        <v>397.17</v>
      </c>
      <c r="I30" s="4">
        <f t="shared" ref="I30:I35" si="8">+E30</f>
        <v>20600</v>
      </c>
      <c r="J30" s="166">
        <f t="shared" si="6"/>
        <v>20600</v>
      </c>
      <c r="K30" s="167">
        <f t="shared" si="3"/>
        <v>8181702</v>
      </c>
      <c r="L30" s="168">
        <f t="shared" si="4"/>
        <v>0</v>
      </c>
      <c r="M30" s="169" t="str">
        <f t="shared" si="5"/>
        <v>IGUAL</v>
      </c>
    </row>
    <row r="31" spans="1:13" x14ac:dyDescent="0.25">
      <c r="A31" s="23">
        <v>5.2</v>
      </c>
      <c r="B31" s="97" t="s">
        <v>37</v>
      </c>
      <c r="C31" s="50" t="s">
        <v>6</v>
      </c>
      <c r="D31" s="164">
        <v>14.6</v>
      </c>
      <c r="E31" s="4">
        <v>73331</v>
      </c>
      <c r="F31" s="165">
        <f t="shared" si="0"/>
        <v>1070632.5999999999</v>
      </c>
      <c r="G31" s="165">
        <f t="shared" si="1"/>
        <v>1070632.5999999999</v>
      </c>
      <c r="H31" s="165">
        <f t="shared" si="2"/>
        <v>14.6</v>
      </c>
      <c r="I31" s="4">
        <f t="shared" si="8"/>
        <v>73331</v>
      </c>
      <c r="J31" s="166">
        <f t="shared" si="6"/>
        <v>73331</v>
      </c>
      <c r="K31" s="167">
        <f t="shared" si="3"/>
        <v>1070632.5999999999</v>
      </c>
      <c r="L31" s="168">
        <f t="shared" si="4"/>
        <v>0</v>
      </c>
      <c r="M31" s="169" t="str">
        <f t="shared" si="5"/>
        <v>IGUAL</v>
      </c>
    </row>
    <row r="32" spans="1:13" x14ac:dyDescent="0.25">
      <c r="A32" s="23">
        <v>5.3</v>
      </c>
      <c r="B32" s="97" t="s">
        <v>38</v>
      </c>
      <c r="C32" s="50" t="s">
        <v>8</v>
      </c>
      <c r="D32" s="164">
        <v>377.2</v>
      </c>
      <c r="E32" s="4">
        <v>7351</v>
      </c>
      <c r="F32" s="165">
        <f t="shared" si="0"/>
        <v>2772797.1999999997</v>
      </c>
      <c r="G32" s="165">
        <f t="shared" si="1"/>
        <v>2772797.1999999997</v>
      </c>
      <c r="H32" s="165">
        <f t="shared" si="2"/>
        <v>377.2</v>
      </c>
      <c r="I32" s="4">
        <f t="shared" si="8"/>
        <v>7351</v>
      </c>
      <c r="J32" s="166">
        <f t="shared" si="6"/>
        <v>7351</v>
      </c>
      <c r="K32" s="167">
        <f t="shared" si="3"/>
        <v>2772797.1999999997</v>
      </c>
      <c r="L32" s="168">
        <f t="shared" si="4"/>
        <v>0</v>
      </c>
      <c r="M32" s="169" t="str">
        <f t="shared" si="5"/>
        <v>IGUAL</v>
      </c>
    </row>
    <row r="33" spans="1:13" x14ac:dyDescent="0.25">
      <c r="A33" s="23">
        <v>5.4</v>
      </c>
      <c r="B33" s="97" t="s">
        <v>39</v>
      </c>
      <c r="C33" s="50" t="s">
        <v>8</v>
      </c>
      <c r="D33" s="164">
        <v>291.2</v>
      </c>
      <c r="E33" s="4">
        <v>50999</v>
      </c>
      <c r="F33" s="165">
        <f t="shared" si="0"/>
        <v>14850908.799999999</v>
      </c>
      <c r="G33" s="165">
        <f t="shared" si="1"/>
        <v>14850908.799999999</v>
      </c>
      <c r="H33" s="165">
        <f t="shared" si="2"/>
        <v>291.2</v>
      </c>
      <c r="I33" s="4">
        <f t="shared" si="8"/>
        <v>50999</v>
      </c>
      <c r="J33" s="166">
        <f t="shared" si="6"/>
        <v>50999</v>
      </c>
      <c r="K33" s="167">
        <f t="shared" si="3"/>
        <v>14850908.799999999</v>
      </c>
      <c r="L33" s="168">
        <f t="shared" si="4"/>
        <v>0</v>
      </c>
      <c r="M33" s="169" t="str">
        <f t="shared" si="5"/>
        <v>IGUAL</v>
      </c>
    </row>
    <row r="34" spans="1:13" x14ac:dyDescent="0.25">
      <c r="A34" s="23">
        <v>5.5</v>
      </c>
      <c r="B34" s="24" t="s">
        <v>40</v>
      </c>
      <c r="C34" s="50" t="s">
        <v>10</v>
      </c>
      <c r="D34" s="164">
        <v>0</v>
      </c>
      <c r="E34" s="4">
        <v>31866</v>
      </c>
      <c r="F34" s="165">
        <f t="shared" si="0"/>
        <v>0</v>
      </c>
      <c r="G34" s="165">
        <f t="shared" si="1"/>
        <v>0</v>
      </c>
      <c r="H34" s="165">
        <f t="shared" si="2"/>
        <v>0</v>
      </c>
      <c r="I34" s="4">
        <f t="shared" si="8"/>
        <v>31866</v>
      </c>
      <c r="J34" s="166">
        <f t="shared" si="6"/>
        <v>31866</v>
      </c>
      <c r="K34" s="167">
        <f t="shared" si="3"/>
        <v>0</v>
      </c>
      <c r="L34" s="168">
        <f t="shared" si="4"/>
        <v>0</v>
      </c>
      <c r="M34" s="169" t="str">
        <f t="shared" si="5"/>
        <v>IGUAL</v>
      </c>
    </row>
    <row r="35" spans="1:13" x14ac:dyDescent="0.25">
      <c r="A35" s="23">
        <v>5.6</v>
      </c>
      <c r="B35" s="24" t="s">
        <v>41</v>
      </c>
      <c r="C35" s="50" t="s">
        <v>8</v>
      </c>
      <c r="D35" s="164">
        <v>0</v>
      </c>
      <c r="E35" s="4">
        <v>42243</v>
      </c>
      <c r="F35" s="165">
        <f t="shared" si="0"/>
        <v>0</v>
      </c>
      <c r="G35" s="165">
        <f t="shared" si="1"/>
        <v>0</v>
      </c>
      <c r="H35" s="165">
        <f t="shared" si="2"/>
        <v>0</v>
      </c>
      <c r="I35" s="4">
        <f t="shared" si="8"/>
        <v>42243</v>
      </c>
      <c r="J35" s="166">
        <f t="shared" si="6"/>
        <v>42243</v>
      </c>
      <c r="K35" s="167">
        <f t="shared" si="3"/>
        <v>0</v>
      </c>
      <c r="L35" s="168">
        <f t="shared" si="4"/>
        <v>0</v>
      </c>
      <c r="M35" s="169" t="str">
        <f t="shared" si="5"/>
        <v>IGUAL</v>
      </c>
    </row>
    <row r="36" spans="1:13" x14ac:dyDescent="0.25">
      <c r="A36" s="23">
        <v>6</v>
      </c>
      <c r="B36" s="96" t="s">
        <v>42</v>
      </c>
      <c r="C36" s="50"/>
      <c r="D36" s="164"/>
      <c r="E36" s="4"/>
      <c r="F36" s="165"/>
      <c r="G36" s="165"/>
      <c r="H36" s="165">
        <f t="shared" si="2"/>
        <v>0</v>
      </c>
      <c r="I36" s="4"/>
      <c r="J36" s="166">
        <f t="shared" si="6"/>
        <v>0</v>
      </c>
      <c r="K36" s="167">
        <f t="shared" si="3"/>
        <v>0</v>
      </c>
      <c r="L36" s="168">
        <f t="shared" si="4"/>
        <v>0</v>
      </c>
      <c r="M36" s="169" t="str">
        <f t="shared" si="5"/>
        <v>IGUAL</v>
      </c>
    </row>
    <row r="37" spans="1:13" x14ac:dyDescent="0.25">
      <c r="A37" s="23">
        <v>6.1</v>
      </c>
      <c r="B37" s="24" t="s">
        <v>43</v>
      </c>
      <c r="C37" s="50" t="s">
        <v>8</v>
      </c>
      <c r="D37" s="164">
        <v>523.9</v>
      </c>
      <c r="E37" s="4">
        <v>16564</v>
      </c>
      <c r="F37" s="165">
        <f t="shared" si="0"/>
        <v>8677879.5999999996</v>
      </c>
      <c r="G37" s="165">
        <f t="shared" si="1"/>
        <v>8677879.5999999996</v>
      </c>
      <c r="H37" s="165">
        <f t="shared" si="2"/>
        <v>523.9</v>
      </c>
      <c r="I37" s="4">
        <f>+E37</f>
        <v>16564</v>
      </c>
      <c r="J37" s="166">
        <f t="shared" si="6"/>
        <v>16564</v>
      </c>
      <c r="K37" s="167">
        <f t="shared" si="3"/>
        <v>8677879.5999999996</v>
      </c>
      <c r="L37" s="168">
        <f t="shared" si="4"/>
        <v>0</v>
      </c>
      <c r="M37" s="169" t="str">
        <f t="shared" si="5"/>
        <v>IGUAL</v>
      </c>
    </row>
    <row r="38" spans="1:13" x14ac:dyDescent="0.25">
      <c r="A38" s="23">
        <v>6.2</v>
      </c>
      <c r="B38" s="24" t="s">
        <v>44</v>
      </c>
      <c r="C38" s="50" t="s">
        <v>10</v>
      </c>
      <c r="D38" s="164">
        <v>0</v>
      </c>
      <c r="E38" s="4">
        <v>6643</v>
      </c>
      <c r="F38" s="165">
        <f t="shared" si="0"/>
        <v>0</v>
      </c>
      <c r="G38" s="165">
        <f t="shared" si="1"/>
        <v>0</v>
      </c>
      <c r="H38" s="165">
        <f t="shared" si="2"/>
        <v>0</v>
      </c>
      <c r="I38" s="4">
        <f>+E38</f>
        <v>6643</v>
      </c>
      <c r="J38" s="166">
        <f t="shared" si="6"/>
        <v>6643</v>
      </c>
      <c r="K38" s="167">
        <f t="shared" si="3"/>
        <v>0</v>
      </c>
      <c r="L38" s="168">
        <f t="shared" si="4"/>
        <v>0</v>
      </c>
      <c r="M38" s="169" t="str">
        <f t="shared" si="5"/>
        <v>IGUAL</v>
      </c>
    </row>
    <row r="39" spans="1:13" x14ac:dyDescent="0.25">
      <c r="A39" s="23">
        <v>7</v>
      </c>
      <c r="B39" s="96" t="s">
        <v>45</v>
      </c>
      <c r="C39" s="50"/>
      <c r="D39" s="164"/>
      <c r="E39" s="4"/>
      <c r="F39" s="165"/>
      <c r="G39" s="165">
        <f t="shared" si="1"/>
        <v>0</v>
      </c>
      <c r="H39" s="165">
        <f t="shared" si="2"/>
        <v>0</v>
      </c>
      <c r="I39" s="4"/>
      <c r="J39" s="166">
        <f t="shared" si="6"/>
        <v>0</v>
      </c>
      <c r="K39" s="167">
        <f t="shared" si="3"/>
        <v>0</v>
      </c>
      <c r="L39" s="168">
        <f t="shared" si="4"/>
        <v>0</v>
      </c>
      <c r="M39" s="169" t="str">
        <f t="shared" si="5"/>
        <v>IGUAL</v>
      </c>
    </row>
    <row r="40" spans="1:13" x14ac:dyDescent="0.25">
      <c r="A40" s="23">
        <v>7.1</v>
      </c>
      <c r="B40" s="24" t="s">
        <v>46</v>
      </c>
      <c r="C40" s="50" t="s">
        <v>8</v>
      </c>
      <c r="D40" s="164">
        <v>29.11</v>
      </c>
      <c r="E40" s="4">
        <v>43790</v>
      </c>
      <c r="F40" s="165">
        <f t="shared" si="0"/>
        <v>1274726.8999999999</v>
      </c>
      <c r="G40" s="165">
        <f t="shared" si="1"/>
        <v>1274726.8999999999</v>
      </c>
      <c r="H40" s="165">
        <f t="shared" si="2"/>
        <v>29.11</v>
      </c>
      <c r="I40" s="4">
        <f>+E40</f>
        <v>43790</v>
      </c>
      <c r="J40" s="166">
        <f t="shared" si="6"/>
        <v>43790</v>
      </c>
      <c r="K40" s="167">
        <f t="shared" si="3"/>
        <v>1274726.8999999999</v>
      </c>
      <c r="L40" s="168">
        <f t="shared" si="4"/>
        <v>0</v>
      </c>
      <c r="M40" s="169" t="str">
        <f t="shared" si="5"/>
        <v>IGUAL</v>
      </c>
    </row>
    <row r="41" spans="1:13" x14ac:dyDescent="0.25">
      <c r="A41" s="23">
        <v>7.2</v>
      </c>
      <c r="B41" s="24" t="s">
        <v>47</v>
      </c>
      <c r="C41" s="50" t="s">
        <v>8</v>
      </c>
      <c r="D41" s="164">
        <v>504.03</v>
      </c>
      <c r="E41" s="4">
        <v>46890</v>
      </c>
      <c r="F41" s="165">
        <f t="shared" si="0"/>
        <v>23633966.699999999</v>
      </c>
      <c r="G41" s="165">
        <f t="shared" si="1"/>
        <v>23633966.699999999</v>
      </c>
      <c r="H41" s="165">
        <f t="shared" si="2"/>
        <v>504.03</v>
      </c>
      <c r="I41" s="4">
        <f>+E41</f>
        <v>46890</v>
      </c>
      <c r="J41" s="166">
        <f t="shared" si="6"/>
        <v>46890</v>
      </c>
      <c r="K41" s="167">
        <f t="shared" si="3"/>
        <v>23633966.699999999</v>
      </c>
      <c r="L41" s="168">
        <f t="shared" si="4"/>
        <v>0</v>
      </c>
      <c r="M41" s="169" t="str">
        <f t="shared" si="5"/>
        <v>IGUAL</v>
      </c>
    </row>
    <row r="42" spans="1:13" x14ac:dyDescent="0.25">
      <c r="A42" s="23">
        <v>8</v>
      </c>
      <c r="B42" s="96" t="s">
        <v>48</v>
      </c>
      <c r="C42" s="50"/>
      <c r="D42" s="164"/>
      <c r="E42" s="4"/>
      <c r="F42" s="165"/>
      <c r="G42" s="165"/>
      <c r="H42" s="165">
        <f t="shared" si="2"/>
        <v>0</v>
      </c>
      <c r="I42" s="4"/>
      <c r="J42" s="166">
        <f t="shared" si="6"/>
        <v>0</v>
      </c>
      <c r="K42" s="167">
        <f t="shared" si="3"/>
        <v>0</v>
      </c>
      <c r="L42" s="168">
        <f t="shared" si="4"/>
        <v>0</v>
      </c>
      <c r="M42" s="169" t="str">
        <f t="shared" si="5"/>
        <v>IGUAL</v>
      </c>
    </row>
    <row r="43" spans="1:13" x14ac:dyDescent="0.25">
      <c r="A43" s="23">
        <v>8.1</v>
      </c>
      <c r="B43" s="24" t="s">
        <v>49</v>
      </c>
      <c r="C43" s="50" t="s">
        <v>8</v>
      </c>
      <c r="D43" s="164">
        <v>1067.26</v>
      </c>
      <c r="E43" s="4">
        <v>5067</v>
      </c>
      <c r="F43" s="165">
        <f t="shared" si="0"/>
        <v>5407806.4199999999</v>
      </c>
      <c r="G43" s="165">
        <f t="shared" si="1"/>
        <v>5407806.4199999999</v>
      </c>
      <c r="H43" s="165">
        <f t="shared" si="2"/>
        <v>1067.26</v>
      </c>
      <c r="I43" s="4">
        <f>+E43</f>
        <v>5067</v>
      </c>
      <c r="J43" s="166">
        <f t="shared" si="6"/>
        <v>5067</v>
      </c>
      <c r="K43" s="167">
        <f t="shared" si="3"/>
        <v>5407806.4199999999</v>
      </c>
      <c r="L43" s="168">
        <f t="shared" si="4"/>
        <v>0</v>
      </c>
      <c r="M43" s="169" t="str">
        <f t="shared" si="5"/>
        <v>IGUAL</v>
      </c>
    </row>
    <row r="44" spans="1:13" x14ac:dyDescent="0.25">
      <c r="A44" s="23">
        <v>8.1999999999999993</v>
      </c>
      <c r="B44" s="24" t="s">
        <v>50</v>
      </c>
      <c r="C44" s="50" t="s">
        <v>8</v>
      </c>
      <c r="D44" s="164">
        <v>0</v>
      </c>
      <c r="E44" s="4">
        <v>10371</v>
      </c>
      <c r="F44" s="165">
        <f t="shared" si="0"/>
        <v>0</v>
      </c>
      <c r="G44" s="165">
        <f t="shared" si="1"/>
        <v>0</v>
      </c>
      <c r="H44" s="165">
        <f t="shared" si="2"/>
        <v>0</v>
      </c>
      <c r="I44" s="4">
        <f>+E44</f>
        <v>10371</v>
      </c>
      <c r="J44" s="166">
        <f t="shared" si="6"/>
        <v>10371</v>
      </c>
      <c r="K44" s="167">
        <f t="shared" si="3"/>
        <v>0</v>
      </c>
      <c r="L44" s="168">
        <f t="shared" si="4"/>
        <v>0</v>
      </c>
      <c r="M44" s="169" t="str">
        <f t="shared" si="5"/>
        <v>IGUAL</v>
      </c>
    </row>
    <row r="45" spans="1:13" x14ac:dyDescent="0.25">
      <c r="A45" s="23">
        <v>8.3000000000000007</v>
      </c>
      <c r="B45" s="24" t="s">
        <v>51</v>
      </c>
      <c r="C45" s="50" t="s">
        <v>8</v>
      </c>
      <c r="D45" s="164">
        <v>29.81</v>
      </c>
      <c r="E45" s="4">
        <v>12525</v>
      </c>
      <c r="F45" s="165">
        <f t="shared" si="0"/>
        <v>373370.25</v>
      </c>
      <c r="G45" s="165">
        <f t="shared" si="1"/>
        <v>373370.25</v>
      </c>
      <c r="H45" s="165">
        <f t="shared" si="2"/>
        <v>29.81</v>
      </c>
      <c r="I45" s="4">
        <f>+E45</f>
        <v>12525</v>
      </c>
      <c r="J45" s="166">
        <f t="shared" si="6"/>
        <v>12525</v>
      </c>
      <c r="K45" s="167">
        <f t="shared" si="3"/>
        <v>373370.25</v>
      </c>
      <c r="L45" s="168">
        <f t="shared" si="4"/>
        <v>0</v>
      </c>
      <c r="M45" s="169" t="str">
        <f t="shared" si="5"/>
        <v>IGUAL</v>
      </c>
    </row>
    <row r="46" spans="1:13" x14ac:dyDescent="0.25">
      <c r="A46" s="23">
        <v>9</v>
      </c>
      <c r="B46" s="96" t="s">
        <v>52</v>
      </c>
      <c r="C46" s="50"/>
      <c r="D46" s="164"/>
      <c r="E46" s="4"/>
      <c r="F46" s="165"/>
      <c r="G46" s="165"/>
      <c r="H46" s="165">
        <f t="shared" si="2"/>
        <v>0</v>
      </c>
      <c r="I46" s="4"/>
      <c r="J46" s="166">
        <f t="shared" si="6"/>
        <v>0</v>
      </c>
      <c r="K46" s="167">
        <f t="shared" si="3"/>
        <v>0</v>
      </c>
      <c r="L46" s="168">
        <f t="shared" si="4"/>
        <v>0</v>
      </c>
      <c r="M46" s="169" t="str">
        <f t="shared" si="5"/>
        <v>IGUAL</v>
      </c>
    </row>
    <row r="47" spans="1:13" ht="30" x14ac:dyDescent="0.25">
      <c r="A47" s="23">
        <v>9.1</v>
      </c>
      <c r="B47" s="24" t="s">
        <v>96</v>
      </c>
      <c r="C47" s="50" t="s">
        <v>8</v>
      </c>
      <c r="D47" s="164">
        <v>349.32</v>
      </c>
      <c r="E47" s="4">
        <v>36587</v>
      </c>
      <c r="F47" s="165">
        <f t="shared" si="0"/>
        <v>12780570.84</v>
      </c>
      <c r="G47" s="165">
        <f t="shared" si="1"/>
        <v>12780570.84</v>
      </c>
      <c r="H47" s="165">
        <f t="shared" si="2"/>
        <v>349.32</v>
      </c>
      <c r="I47" s="4">
        <f>+E47</f>
        <v>36587</v>
      </c>
      <c r="J47" s="166">
        <f t="shared" si="6"/>
        <v>36587</v>
      </c>
      <c r="K47" s="167">
        <f t="shared" si="3"/>
        <v>12780570.84</v>
      </c>
      <c r="L47" s="168">
        <f t="shared" si="4"/>
        <v>0</v>
      </c>
      <c r="M47" s="169" t="str">
        <f t="shared" si="5"/>
        <v>IGUAL</v>
      </c>
    </row>
    <row r="48" spans="1:13" ht="45" x14ac:dyDescent="0.25">
      <c r="A48" s="23">
        <v>9.1999999999999993</v>
      </c>
      <c r="B48" s="24" t="s">
        <v>53</v>
      </c>
      <c r="C48" s="74" t="s">
        <v>7</v>
      </c>
      <c r="D48" s="164">
        <v>450</v>
      </c>
      <c r="E48" s="4">
        <v>11840</v>
      </c>
      <c r="F48" s="165">
        <f t="shared" si="0"/>
        <v>5328000</v>
      </c>
      <c r="G48" s="165">
        <f t="shared" si="1"/>
        <v>5328000</v>
      </c>
      <c r="H48" s="165">
        <f t="shared" si="2"/>
        <v>450</v>
      </c>
      <c r="I48" s="4">
        <v>8578</v>
      </c>
      <c r="J48" s="163">
        <f>+I48*M4</f>
        <v>9264.24</v>
      </c>
      <c r="K48" s="167">
        <f t="shared" si="3"/>
        <v>4168908</v>
      </c>
      <c r="L48" s="168">
        <f>G48-K48</f>
        <v>1159092</v>
      </c>
      <c r="M48" s="169" t="str">
        <f t="shared" si="5"/>
        <v>MAYOR</v>
      </c>
    </row>
    <row r="49" spans="1:13" ht="30" x14ac:dyDescent="0.25">
      <c r="A49" s="23">
        <v>9.3000000000000007</v>
      </c>
      <c r="B49" s="24" t="s">
        <v>54</v>
      </c>
      <c r="C49" s="50" t="s">
        <v>10</v>
      </c>
      <c r="D49" s="164">
        <v>64</v>
      </c>
      <c r="E49" s="4">
        <v>35000</v>
      </c>
      <c r="F49" s="165">
        <f t="shared" si="0"/>
        <v>2240000</v>
      </c>
      <c r="G49" s="165">
        <f t="shared" si="1"/>
        <v>2240000</v>
      </c>
      <c r="H49" s="165">
        <f t="shared" si="2"/>
        <v>64</v>
      </c>
      <c r="I49" s="4">
        <f>+E49</f>
        <v>35000</v>
      </c>
      <c r="J49" s="166">
        <f t="shared" si="6"/>
        <v>35000</v>
      </c>
      <c r="K49" s="167">
        <f t="shared" si="3"/>
        <v>2240000</v>
      </c>
      <c r="L49" s="168">
        <f t="shared" si="4"/>
        <v>0</v>
      </c>
      <c r="M49" s="169" t="str">
        <f t="shared" si="5"/>
        <v>IGUAL</v>
      </c>
    </row>
    <row r="50" spans="1:13" x14ac:dyDescent="0.25">
      <c r="A50" s="23">
        <v>10</v>
      </c>
      <c r="B50" s="96" t="s">
        <v>55</v>
      </c>
      <c r="C50" s="50"/>
      <c r="D50" s="164"/>
      <c r="E50" s="4"/>
      <c r="F50" s="165"/>
      <c r="G50" s="165"/>
      <c r="H50" s="165">
        <f t="shared" si="2"/>
        <v>0</v>
      </c>
      <c r="I50" s="4"/>
      <c r="J50" s="166">
        <f t="shared" si="6"/>
        <v>0</v>
      </c>
      <c r="K50" s="167">
        <f t="shared" si="3"/>
        <v>0</v>
      </c>
      <c r="L50" s="168">
        <f t="shared" si="4"/>
        <v>0</v>
      </c>
      <c r="M50" s="169" t="str">
        <f t="shared" si="5"/>
        <v>IGUAL</v>
      </c>
    </row>
    <row r="51" spans="1:13" x14ac:dyDescent="0.25">
      <c r="A51" s="23">
        <v>10.1</v>
      </c>
      <c r="B51" s="24" t="s">
        <v>56</v>
      </c>
      <c r="C51" s="50" t="s">
        <v>8</v>
      </c>
      <c r="D51" s="164">
        <v>80.739999999999995</v>
      </c>
      <c r="E51" s="4">
        <v>50996</v>
      </c>
      <c r="F51" s="165">
        <f t="shared" si="0"/>
        <v>4117417.0399999996</v>
      </c>
      <c r="G51" s="165">
        <f t="shared" si="1"/>
        <v>4117417.0399999996</v>
      </c>
      <c r="H51" s="165">
        <f t="shared" si="2"/>
        <v>80.739999999999995</v>
      </c>
      <c r="I51" s="4">
        <f>+E51</f>
        <v>50996</v>
      </c>
      <c r="J51" s="166">
        <f t="shared" si="6"/>
        <v>50996</v>
      </c>
      <c r="K51" s="167">
        <f t="shared" si="3"/>
        <v>4117417.0399999996</v>
      </c>
      <c r="L51" s="168">
        <f t="shared" si="4"/>
        <v>0</v>
      </c>
      <c r="M51" s="169" t="str">
        <f t="shared" si="5"/>
        <v>IGUAL</v>
      </c>
    </row>
    <row r="52" spans="1:13" x14ac:dyDescent="0.25">
      <c r="A52" s="23">
        <v>11</v>
      </c>
      <c r="B52" s="96" t="s">
        <v>57</v>
      </c>
      <c r="C52" s="50"/>
      <c r="D52" s="164"/>
      <c r="E52" s="4"/>
      <c r="F52" s="165"/>
      <c r="G52" s="165"/>
      <c r="H52" s="165">
        <f t="shared" si="2"/>
        <v>0</v>
      </c>
      <c r="I52" s="4"/>
      <c r="J52" s="166">
        <f t="shared" si="6"/>
        <v>0</v>
      </c>
      <c r="K52" s="167">
        <f t="shared" si="3"/>
        <v>0</v>
      </c>
      <c r="L52" s="168">
        <f t="shared" si="4"/>
        <v>0</v>
      </c>
      <c r="M52" s="169" t="str">
        <f t="shared" si="5"/>
        <v>IGUAL</v>
      </c>
    </row>
    <row r="53" spans="1:13" ht="30" x14ac:dyDescent="0.25">
      <c r="A53" s="23">
        <v>11.1</v>
      </c>
      <c r="B53" s="24" t="s">
        <v>97</v>
      </c>
      <c r="C53" s="50" t="s">
        <v>9</v>
      </c>
      <c r="D53" s="164">
        <v>13</v>
      </c>
      <c r="E53" s="4">
        <v>88873</v>
      </c>
      <c r="F53" s="165">
        <f t="shared" si="0"/>
        <v>1155349</v>
      </c>
      <c r="G53" s="165">
        <f t="shared" si="1"/>
        <v>1155349</v>
      </c>
      <c r="H53" s="165">
        <f t="shared" si="2"/>
        <v>13</v>
      </c>
      <c r="I53" s="4">
        <f>+E53</f>
        <v>88873</v>
      </c>
      <c r="J53" s="166">
        <f t="shared" si="6"/>
        <v>88873</v>
      </c>
      <c r="K53" s="167">
        <f t="shared" si="3"/>
        <v>1155349</v>
      </c>
      <c r="L53" s="168">
        <f t="shared" si="4"/>
        <v>0</v>
      </c>
      <c r="M53" s="169" t="str">
        <f t="shared" si="5"/>
        <v>IGUAL</v>
      </c>
    </row>
    <row r="54" spans="1:13" ht="30" x14ac:dyDescent="0.25">
      <c r="A54" s="23">
        <v>11.2</v>
      </c>
      <c r="B54" s="24" t="s">
        <v>58</v>
      </c>
      <c r="C54" s="50" t="s">
        <v>8</v>
      </c>
      <c r="D54" s="164">
        <v>26.96</v>
      </c>
      <c r="E54" s="4">
        <v>113876</v>
      </c>
      <c r="F54" s="165">
        <f t="shared" si="0"/>
        <v>3070096.96</v>
      </c>
      <c r="G54" s="165">
        <f t="shared" si="1"/>
        <v>3070096.96</v>
      </c>
      <c r="H54" s="165">
        <f t="shared" si="2"/>
        <v>26.96</v>
      </c>
      <c r="I54" s="4">
        <f>+E54</f>
        <v>113876</v>
      </c>
      <c r="J54" s="166">
        <f t="shared" si="6"/>
        <v>113876</v>
      </c>
      <c r="K54" s="167">
        <f t="shared" si="3"/>
        <v>3070096.96</v>
      </c>
      <c r="L54" s="168">
        <f t="shared" si="4"/>
        <v>0</v>
      </c>
      <c r="M54" s="169" t="str">
        <f t="shared" si="5"/>
        <v>IGUAL</v>
      </c>
    </row>
    <row r="55" spans="1:13" ht="30" x14ac:dyDescent="0.25">
      <c r="A55" s="23">
        <v>11.3</v>
      </c>
      <c r="B55" s="24" t="s">
        <v>59</v>
      </c>
      <c r="C55" s="50" t="s">
        <v>8</v>
      </c>
      <c r="D55" s="164">
        <v>21.12</v>
      </c>
      <c r="E55" s="4">
        <v>167837</v>
      </c>
      <c r="F55" s="165">
        <f t="shared" si="0"/>
        <v>3544717.44</v>
      </c>
      <c r="G55" s="165">
        <f t="shared" si="1"/>
        <v>3544717.44</v>
      </c>
      <c r="H55" s="165">
        <f t="shared" si="2"/>
        <v>21.12</v>
      </c>
      <c r="I55" s="4">
        <f>+E55</f>
        <v>167837</v>
      </c>
      <c r="J55" s="166">
        <f t="shared" si="6"/>
        <v>167837</v>
      </c>
      <c r="K55" s="167">
        <f t="shared" si="3"/>
        <v>3544717.44</v>
      </c>
      <c r="L55" s="168">
        <f t="shared" si="4"/>
        <v>0</v>
      </c>
      <c r="M55" s="169" t="str">
        <f t="shared" si="5"/>
        <v>IGUAL</v>
      </c>
    </row>
    <row r="56" spans="1:13" x14ac:dyDescent="0.25">
      <c r="A56" s="23">
        <v>12</v>
      </c>
      <c r="B56" s="96" t="s">
        <v>60</v>
      </c>
      <c r="C56" s="50"/>
      <c r="D56" s="164"/>
      <c r="E56" s="4"/>
      <c r="F56" s="165"/>
      <c r="G56" s="165"/>
      <c r="H56" s="165">
        <f t="shared" si="2"/>
        <v>0</v>
      </c>
      <c r="I56" s="4"/>
      <c r="J56" s="166">
        <f t="shared" si="6"/>
        <v>0</v>
      </c>
      <c r="K56" s="167">
        <f t="shared" si="3"/>
        <v>0</v>
      </c>
      <c r="L56" s="168"/>
      <c r="M56" s="169" t="str">
        <f t="shared" si="5"/>
        <v>IGUAL</v>
      </c>
    </row>
    <row r="57" spans="1:13" x14ac:dyDescent="0.25">
      <c r="A57" s="23">
        <v>12.1</v>
      </c>
      <c r="B57" s="24" t="s">
        <v>61</v>
      </c>
      <c r="C57" s="50" t="s">
        <v>64</v>
      </c>
      <c r="D57" s="164">
        <v>16</v>
      </c>
      <c r="E57" s="4">
        <v>182000</v>
      </c>
      <c r="F57" s="165">
        <f t="shared" si="0"/>
        <v>2912000</v>
      </c>
      <c r="G57" s="165">
        <f t="shared" si="1"/>
        <v>2912000</v>
      </c>
      <c r="H57" s="165">
        <f t="shared" si="2"/>
        <v>16</v>
      </c>
      <c r="I57" s="4">
        <f>+E57</f>
        <v>182000</v>
      </c>
      <c r="J57" s="166">
        <f t="shared" si="6"/>
        <v>182000</v>
      </c>
      <c r="K57" s="167">
        <f t="shared" si="3"/>
        <v>2912000</v>
      </c>
      <c r="L57" s="168"/>
      <c r="M57" s="169" t="str">
        <f t="shared" si="5"/>
        <v>IGUAL</v>
      </c>
    </row>
    <row r="58" spans="1:13" x14ac:dyDescent="0.25">
      <c r="A58" s="23">
        <v>12.2</v>
      </c>
      <c r="B58" s="24" t="s">
        <v>62</v>
      </c>
      <c r="C58" s="50" t="s">
        <v>64</v>
      </c>
      <c r="D58" s="164">
        <v>12</v>
      </c>
      <c r="E58" s="4">
        <v>4262</v>
      </c>
      <c r="F58" s="165">
        <f t="shared" si="0"/>
        <v>51144</v>
      </c>
      <c r="G58" s="165">
        <f t="shared" si="1"/>
        <v>51144</v>
      </c>
      <c r="H58" s="165">
        <f t="shared" si="2"/>
        <v>12</v>
      </c>
      <c r="I58" s="4">
        <f>+E58</f>
        <v>4262</v>
      </c>
      <c r="J58" s="166">
        <f t="shared" si="6"/>
        <v>4262</v>
      </c>
      <c r="K58" s="167">
        <f t="shared" si="3"/>
        <v>51144</v>
      </c>
      <c r="L58" s="168"/>
      <c r="M58" s="169" t="str">
        <f t="shared" si="5"/>
        <v>IGUAL</v>
      </c>
    </row>
    <row r="59" spans="1:13" x14ac:dyDescent="0.25">
      <c r="A59" s="23">
        <v>12.3</v>
      </c>
      <c r="B59" s="24" t="s">
        <v>14</v>
      </c>
      <c r="C59" s="50" t="s">
        <v>9</v>
      </c>
      <c r="D59" s="164">
        <v>11</v>
      </c>
      <c r="E59" s="4">
        <v>118329</v>
      </c>
      <c r="F59" s="165">
        <f t="shared" si="0"/>
        <v>1301619</v>
      </c>
      <c r="G59" s="165">
        <f t="shared" si="1"/>
        <v>1301619</v>
      </c>
      <c r="H59" s="165">
        <f t="shared" si="2"/>
        <v>11</v>
      </c>
      <c r="I59" s="4">
        <f>+E59</f>
        <v>118329</v>
      </c>
      <c r="J59" s="166">
        <f t="shared" si="6"/>
        <v>118329</v>
      </c>
      <c r="K59" s="167">
        <f t="shared" si="3"/>
        <v>1301619</v>
      </c>
      <c r="L59" s="168"/>
      <c r="M59" s="169" t="str">
        <f t="shared" si="5"/>
        <v>IGUAL</v>
      </c>
    </row>
    <row r="60" spans="1:13" x14ac:dyDescent="0.25">
      <c r="A60" s="23">
        <v>12.4</v>
      </c>
      <c r="B60" s="24" t="s">
        <v>63</v>
      </c>
      <c r="C60" s="50" t="s">
        <v>10</v>
      </c>
      <c r="D60" s="164">
        <v>24</v>
      </c>
      <c r="E60" s="4">
        <v>13904</v>
      </c>
      <c r="F60" s="165">
        <f t="shared" si="0"/>
        <v>333696</v>
      </c>
      <c r="G60" s="165">
        <f t="shared" si="1"/>
        <v>333696</v>
      </c>
      <c r="H60" s="165">
        <f t="shared" si="2"/>
        <v>24</v>
      </c>
      <c r="I60" s="4">
        <f>+E60</f>
        <v>13904</v>
      </c>
      <c r="J60" s="166">
        <f t="shared" si="6"/>
        <v>13904</v>
      </c>
      <c r="K60" s="167">
        <f t="shared" si="3"/>
        <v>333696</v>
      </c>
      <c r="L60" s="168"/>
      <c r="M60" s="169" t="str">
        <f t="shared" si="5"/>
        <v>IGUAL</v>
      </c>
    </row>
    <row r="61" spans="1:13" x14ac:dyDescent="0.25">
      <c r="A61" s="23">
        <v>13</v>
      </c>
      <c r="B61" s="96" t="s">
        <v>65</v>
      </c>
      <c r="C61" s="50"/>
      <c r="D61" s="4"/>
      <c r="E61" s="4"/>
      <c r="F61" s="165"/>
      <c r="G61" s="165"/>
      <c r="H61" s="165">
        <f t="shared" si="2"/>
        <v>0</v>
      </c>
      <c r="I61" s="4"/>
      <c r="J61" s="166">
        <f t="shared" si="6"/>
        <v>0</v>
      </c>
      <c r="K61" s="167">
        <f t="shared" si="3"/>
        <v>0</v>
      </c>
      <c r="L61" s="168"/>
      <c r="M61" s="169" t="str">
        <f t="shared" si="5"/>
        <v>IGUAL</v>
      </c>
    </row>
    <row r="62" spans="1:13" x14ac:dyDescent="0.25">
      <c r="A62" s="23">
        <v>13.1</v>
      </c>
      <c r="B62" s="24" t="s">
        <v>66</v>
      </c>
      <c r="C62" s="50" t="s">
        <v>85</v>
      </c>
      <c r="D62" s="164">
        <v>12</v>
      </c>
      <c r="E62" s="4">
        <v>80272</v>
      </c>
      <c r="F62" s="165">
        <f t="shared" si="0"/>
        <v>963264</v>
      </c>
      <c r="G62" s="165">
        <f t="shared" si="1"/>
        <v>963264</v>
      </c>
      <c r="H62" s="165">
        <f t="shared" si="2"/>
        <v>12</v>
      </c>
      <c r="I62" s="4">
        <v>82150</v>
      </c>
      <c r="J62" s="166">
        <f>+E62</f>
        <v>80272</v>
      </c>
      <c r="K62" s="167">
        <f t="shared" si="3"/>
        <v>963264</v>
      </c>
      <c r="L62" s="168"/>
      <c r="M62" s="169" t="str">
        <f t="shared" si="5"/>
        <v>IGUAL</v>
      </c>
    </row>
    <row r="63" spans="1:13" x14ac:dyDescent="0.25">
      <c r="A63" s="23">
        <v>13.2</v>
      </c>
      <c r="B63" s="24" t="s">
        <v>67</v>
      </c>
      <c r="C63" s="50" t="s">
        <v>9</v>
      </c>
      <c r="D63" s="164">
        <v>3</v>
      </c>
      <c r="E63" s="4">
        <v>250000</v>
      </c>
      <c r="F63" s="165">
        <f t="shared" si="0"/>
        <v>750000</v>
      </c>
      <c r="G63" s="165">
        <f t="shared" si="1"/>
        <v>750000</v>
      </c>
      <c r="H63" s="165">
        <f t="shared" si="2"/>
        <v>3</v>
      </c>
      <c r="I63" s="4">
        <f>E63</f>
        <v>250000</v>
      </c>
      <c r="J63" s="166">
        <f t="shared" si="6"/>
        <v>250000</v>
      </c>
      <c r="K63" s="167">
        <f t="shared" si="3"/>
        <v>750000</v>
      </c>
      <c r="L63" s="168"/>
      <c r="M63" s="169" t="str">
        <f t="shared" si="5"/>
        <v>IGUAL</v>
      </c>
    </row>
    <row r="64" spans="1:13" x14ac:dyDescent="0.25">
      <c r="A64" s="23">
        <v>13.3</v>
      </c>
      <c r="B64" s="24" t="s">
        <v>68</v>
      </c>
      <c r="C64" s="50" t="s">
        <v>9</v>
      </c>
      <c r="D64" s="164">
        <v>4</v>
      </c>
      <c r="E64" s="4">
        <v>120000</v>
      </c>
      <c r="F64" s="165">
        <f t="shared" si="0"/>
        <v>480000</v>
      </c>
      <c r="G64" s="165">
        <f t="shared" si="1"/>
        <v>480000</v>
      </c>
      <c r="H64" s="165">
        <f t="shared" si="2"/>
        <v>4</v>
      </c>
      <c r="I64" s="4">
        <f>E64</f>
        <v>120000</v>
      </c>
      <c r="J64" s="166">
        <f t="shared" si="6"/>
        <v>120000</v>
      </c>
      <c r="K64" s="167">
        <f t="shared" si="3"/>
        <v>480000</v>
      </c>
      <c r="L64" s="168"/>
      <c r="M64" s="169" t="str">
        <f t="shared" si="5"/>
        <v>IGUAL</v>
      </c>
    </row>
    <row r="65" spans="1:13" x14ac:dyDescent="0.25">
      <c r="A65" s="23">
        <v>13.4</v>
      </c>
      <c r="B65" s="24" t="s">
        <v>69</v>
      </c>
      <c r="C65" s="50" t="s">
        <v>9</v>
      </c>
      <c r="D65" s="164">
        <v>2</v>
      </c>
      <c r="E65" s="4">
        <v>250000</v>
      </c>
      <c r="F65" s="165">
        <f t="shared" si="0"/>
        <v>500000</v>
      </c>
      <c r="G65" s="165">
        <f t="shared" si="1"/>
        <v>500000</v>
      </c>
      <c r="H65" s="165">
        <f t="shared" si="2"/>
        <v>2</v>
      </c>
      <c r="I65" s="4">
        <f>E65</f>
        <v>250000</v>
      </c>
      <c r="J65" s="166">
        <f t="shared" si="6"/>
        <v>250000</v>
      </c>
      <c r="K65" s="167">
        <f t="shared" si="3"/>
        <v>500000</v>
      </c>
      <c r="L65" s="168"/>
      <c r="M65" s="169" t="str">
        <f t="shared" si="5"/>
        <v>IGUAL</v>
      </c>
    </row>
    <row r="66" spans="1:13" x14ac:dyDescent="0.25">
      <c r="A66" s="23">
        <v>13.5</v>
      </c>
      <c r="B66" s="24" t="s">
        <v>70</v>
      </c>
      <c r="C66" s="50" t="s">
        <v>9</v>
      </c>
      <c r="D66" s="164">
        <v>1</v>
      </c>
      <c r="E66" s="4">
        <v>65000</v>
      </c>
      <c r="F66" s="165">
        <f t="shared" si="0"/>
        <v>65000</v>
      </c>
      <c r="G66" s="165">
        <f t="shared" si="1"/>
        <v>65000</v>
      </c>
      <c r="H66" s="165">
        <f t="shared" si="2"/>
        <v>1</v>
      </c>
      <c r="I66" s="4">
        <f>+E66</f>
        <v>65000</v>
      </c>
      <c r="J66" s="166">
        <f t="shared" si="6"/>
        <v>65000</v>
      </c>
      <c r="K66" s="167">
        <f t="shared" si="3"/>
        <v>65000</v>
      </c>
      <c r="L66" s="168"/>
      <c r="M66" s="169" t="str">
        <f t="shared" si="5"/>
        <v>IGUAL</v>
      </c>
    </row>
    <row r="67" spans="1:13" x14ac:dyDescent="0.25">
      <c r="A67" s="23">
        <v>13.6</v>
      </c>
      <c r="B67" s="24" t="s">
        <v>71</v>
      </c>
      <c r="C67" s="50" t="s">
        <v>86</v>
      </c>
      <c r="D67" s="164">
        <v>18</v>
      </c>
      <c r="E67" s="4">
        <v>5916</v>
      </c>
      <c r="F67" s="165">
        <f t="shared" si="0"/>
        <v>106488</v>
      </c>
      <c r="G67" s="165">
        <f t="shared" si="1"/>
        <v>106488</v>
      </c>
      <c r="H67" s="165">
        <f t="shared" si="2"/>
        <v>18</v>
      </c>
      <c r="I67" s="4">
        <f>+E67</f>
        <v>5916</v>
      </c>
      <c r="J67" s="166">
        <f t="shared" si="6"/>
        <v>5916</v>
      </c>
      <c r="K67" s="167">
        <f t="shared" si="3"/>
        <v>106488</v>
      </c>
      <c r="L67" s="168"/>
      <c r="M67" s="169" t="str">
        <f t="shared" si="5"/>
        <v>IGUAL</v>
      </c>
    </row>
    <row r="68" spans="1:13" x14ac:dyDescent="0.25">
      <c r="A68" s="23">
        <v>13.7</v>
      </c>
      <c r="B68" s="24" t="s">
        <v>72</v>
      </c>
      <c r="C68" s="50" t="s">
        <v>86</v>
      </c>
      <c r="D68" s="164">
        <v>18</v>
      </c>
      <c r="E68" s="4">
        <v>11200</v>
      </c>
      <c r="F68" s="165">
        <f t="shared" si="0"/>
        <v>201600</v>
      </c>
      <c r="G68" s="165">
        <f t="shared" si="1"/>
        <v>201600</v>
      </c>
      <c r="H68" s="165">
        <f t="shared" si="2"/>
        <v>18</v>
      </c>
      <c r="I68" s="4">
        <f>+E68</f>
        <v>11200</v>
      </c>
      <c r="J68" s="166">
        <f t="shared" si="6"/>
        <v>11200</v>
      </c>
      <c r="K68" s="167">
        <f t="shared" si="3"/>
        <v>201600</v>
      </c>
      <c r="L68" s="168"/>
      <c r="M68" s="169" t="str">
        <f t="shared" si="5"/>
        <v>IGUAL</v>
      </c>
    </row>
    <row r="69" spans="1:13" ht="15" customHeight="1" x14ac:dyDescent="0.25">
      <c r="A69" s="243" t="s">
        <v>194</v>
      </c>
      <c r="B69" s="244"/>
      <c r="C69" s="244"/>
      <c r="D69" s="244"/>
      <c r="E69" s="245"/>
      <c r="F69" s="170">
        <f>SUM(F5:F68)</f>
        <v>150859696.55000004</v>
      </c>
      <c r="G69" s="170">
        <f t="shared" si="1"/>
        <v>150859696.55000004</v>
      </c>
      <c r="H69" s="170"/>
      <c r="I69" s="23"/>
      <c r="J69" s="171"/>
      <c r="K69" s="170">
        <f>SUM(K5:K68)</f>
        <v>149700604.55000004</v>
      </c>
      <c r="L69" s="168"/>
      <c r="M69" s="169" t="str">
        <f t="shared" si="5"/>
        <v>MAYOR</v>
      </c>
    </row>
    <row r="70" spans="1:13" x14ac:dyDescent="0.25">
      <c r="A70" s="246" t="s">
        <v>194</v>
      </c>
      <c r="B70" s="246"/>
      <c r="C70" s="246"/>
      <c r="D70" s="246"/>
      <c r="E70" s="246"/>
      <c r="F70" s="88"/>
      <c r="G70" s="88"/>
      <c r="H70" s="88"/>
      <c r="I70" s="1"/>
      <c r="J70" s="1"/>
      <c r="K70" s="88"/>
      <c r="L70" s="86"/>
      <c r="M70" s="87"/>
    </row>
    <row r="71" spans="1:13" ht="15.75" thickBot="1" x14ac:dyDescent="0.3">
      <c r="A71" s="89"/>
      <c r="B71" s="89"/>
      <c r="C71" s="89"/>
      <c r="D71" s="89"/>
      <c r="E71" s="89"/>
      <c r="F71" s="90"/>
      <c r="G71" s="90"/>
      <c r="H71" s="90"/>
      <c r="I71" s="5"/>
      <c r="J71" s="5"/>
      <c r="K71" s="90"/>
      <c r="L71" s="91"/>
      <c r="M71" s="92"/>
    </row>
    <row r="72" spans="1:13" ht="17.25" customHeight="1" x14ac:dyDescent="0.25">
      <c r="A72" s="117" t="s">
        <v>73</v>
      </c>
      <c r="B72" s="222" t="s">
        <v>11</v>
      </c>
      <c r="C72" s="222"/>
      <c r="D72" s="222"/>
      <c r="E72" s="118"/>
      <c r="F72" s="119">
        <f>+F69</f>
        <v>150859696.55000004</v>
      </c>
      <c r="G72" s="117" t="s">
        <v>73</v>
      </c>
      <c r="H72" s="202"/>
      <c r="I72" s="222" t="s">
        <v>11</v>
      </c>
      <c r="J72" s="222"/>
      <c r="K72" s="222"/>
      <c r="L72" s="118"/>
      <c r="M72" s="119">
        <f>+K69</f>
        <v>149700604.55000004</v>
      </c>
    </row>
    <row r="73" spans="1:13" ht="15" customHeight="1" x14ac:dyDescent="0.25">
      <c r="A73" s="113" t="s">
        <v>74</v>
      </c>
      <c r="B73" s="218" t="s">
        <v>75</v>
      </c>
      <c r="C73" s="218"/>
      <c r="D73" s="218"/>
      <c r="E73" s="4">
        <v>7.0000000000000007E-2</v>
      </c>
      <c r="F73" s="111">
        <f>+F72*E73</f>
        <v>10560178.758500004</v>
      </c>
      <c r="G73" s="113" t="s">
        <v>74</v>
      </c>
      <c r="H73" s="182"/>
      <c r="I73" s="218" t="s">
        <v>75</v>
      </c>
      <c r="J73" s="218"/>
      <c r="K73" s="218"/>
      <c r="L73" s="4">
        <v>7.0000000000000007E-2</v>
      </c>
      <c r="M73" s="111">
        <f>+L73*M72</f>
        <v>10479042.318500005</v>
      </c>
    </row>
    <row r="74" spans="1:13" ht="17.25" customHeight="1" x14ac:dyDescent="0.25">
      <c r="A74" s="113" t="s">
        <v>76</v>
      </c>
      <c r="B74" s="218" t="s">
        <v>77</v>
      </c>
      <c r="C74" s="218"/>
      <c r="D74" s="218"/>
      <c r="E74" s="4"/>
      <c r="F74" s="111">
        <f>+F73+F72</f>
        <v>161419875.30850005</v>
      </c>
      <c r="G74" s="113" t="s">
        <v>76</v>
      </c>
      <c r="H74" s="182"/>
      <c r="I74" s="218" t="s">
        <v>77</v>
      </c>
      <c r="J74" s="218"/>
      <c r="K74" s="218"/>
      <c r="L74" s="4"/>
      <c r="M74" s="111">
        <f>+M72+M73</f>
        <v>160179646.86850005</v>
      </c>
    </row>
    <row r="75" spans="1:13" ht="14.25" customHeight="1" x14ac:dyDescent="0.25">
      <c r="A75" s="113" t="s">
        <v>78</v>
      </c>
      <c r="B75" s="218" t="s">
        <v>82</v>
      </c>
      <c r="C75" s="218"/>
      <c r="D75" s="218"/>
      <c r="E75" s="4">
        <v>0.15</v>
      </c>
      <c r="F75" s="111">
        <f>+F74*E75</f>
        <v>24212981.296275008</v>
      </c>
      <c r="G75" s="113" t="s">
        <v>78</v>
      </c>
      <c r="H75" s="182"/>
      <c r="I75" s="218" t="s">
        <v>82</v>
      </c>
      <c r="J75" s="218"/>
      <c r="K75" s="218"/>
      <c r="L75" s="4">
        <v>0.15</v>
      </c>
      <c r="M75" s="111">
        <f>+L75*M74</f>
        <v>24026947.030275006</v>
      </c>
    </row>
    <row r="76" spans="1:13" ht="13.5" customHeight="1" x14ac:dyDescent="0.25">
      <c r="A76" s="113" t="s">
        <v>79</v>
      </c>
      <c r="B76" s="218" t="s">
        <v>80</v>
      </c>
      <c r="C76" s="218"/>
      <c r="D76" s="218"/>
      <c r="E76" s="4">
        <v>0.1</v>
      </c>
      <c r="F76" s="111">
        <f>+F74*E76</f>
        <v>16141987.530850006</v>
      </c>
      <c r="G76" s="113" t="s">
        <v>79</v>
      </c>
      <c r="H76" s="182"/>
      <c r="I76" s="218" t="s">
        <v>80</v>
      </c>
      <c r="J76" s="218"/>
      <c r="K76" s="218"/>
      <c r="L76" s="4">
        <v>0.1</v>
      </c>
      <c r="M76" s="111">
        <f>+M74*L76</f>
        <v>16017964.686850006</v>
      </c>
    </row>
    <row r="77" spans="1:13" ht="15.75" customHeight="1" x14ac:dyDescent="0.25">
      <c r="A77" s="113" t="s">
        <v>81</v>
      </c>
      <c r="B77" s="218" t="s">
        <v>83</v>
      </c>
      <c r="C77" s="218"/>
      <c r="D77" s="218"/>
      <c r="E77" s="4">
        <v>0.05</v>
      </c>
      <c r="F77" s="111">
        <f>+F74*E77</f>
        <v>8070993.7654250031</v>
      </c>
      <c r="G77" s="113" t="s">
        <v>81</v>
      </c>
      <c r="H77" s="182"/>
      <c r="I77" s="218" t="s">
        <v>83</v>
      </c>
      <c r="J77" s="218"/>
      <c r="K77" s="218"/>
      <c r="L77" s="4">
        <v>0.05</v>
      </c>
      <c r="M77" s="111">
        <f>+L77*M74</f>
        <v>8008982.3434250029</v>
      </c>
    </row>
    <row r="78" spans="1:13" ht="22.5" customHeight="1" thickBot="1" x14ac:dyDescent="0.3">
      <c r="A78" s="114" t="s">
        <v>84</v>
      </c>
      <c r="B78" s="219" t="s">
        <v>87</v>
      </c>
      <c r="C78" s="219"/>
      <c r="D78" s="219"/>
      <c r="E78" s="115"/>
      <c r="F78" s="116">
        <f>SUM(F74:F77)</f>
        <v>209845837.90105006</v>
      </c>
      <c r="G78" s="114" t="s">
        <v>84</v>
      </c>
      <c r="H78" s="203"/>
      <c r="I78" s="219" t="s">
        <v>87</v>
      </c>
      <c r="J78" s="219"/>
      <c r="K78" s="219"/>
      <c r="L78" s="115"/>
      <c r="M78" s="116">
        <f>+SUM(M74:M77)</f>
        <v>208233540.92905009</v>
      </c>
    </row>
    <row r="79" spans="1:13" x14ac:dyDescent="0.25">
      <c r="A79" s="236"/>
      <c r="B79" s="236"/>
      <c r="C79" s="236"/>
      <c r="D79" s="236"/>
      <c r="E79" s="236"/>
      <c r="F79" s="236"/>
      <c r="G79" s="5"/>
      <c r="H79" s="5"/>
      <c r="I79" s="5"/>
      <c r="J79" s="5"/>
      <c r="K79" s="5"/>
      <c r="L79" s="5"/>
    </row>
    <row r="80" spans="1:13" ht="15.75" thickBot="1" x14ac:dyDescent="0.3">
      <c r="K80" s="162"/>
    </row>
    <row r="81" spans="1:12" ht="10.5" customHeight="1" thickBot="1" x14ac:dyDescent="0.3">
      <c r="A81" s="230" t="s">
        <v>195</v>
      </c>
      <c r="B81" s="231"/>
      <c r="C81" s="231"/>
      <c r="D81" s="231"/>
      <c r="E81" s="231"/>
      <c r="F81" s="234">
        <f>F78</f>
        <v>209845837.90105006</v>
      </c>
      <c r="I81" s="223" t="s">
        <v>198</v>
      </c>
      <c r="J81" s="224"/>
      <c r="K81" s="224"/>
      <c r="L81" s="225"/>
    </row>
    <row r="82" spans="1:12" x14ac:dyDescent="0.25">
      <c r="A82" s="237"/>
      <c r="B82" s="238"/>
      <c r="C82" s="238"/>
      <c r="D82" s="238"/>
      <c r="E82" s="238"/>
      <c r="F82" s="239"/>
      <c r="I82" s="200" t="s">
        <v>199</v>
      </c>
      <c r="J82" s="201" t="s">
        <v>200</v>
      </c>
      <c r="K82" s="226" t="str">
        <f>IF(J82="si","perfecto",IF(J82="no","pedir documento",))</f>
        <v>pedir documento</v>
      </c>
      <c r="L82" s="227"/>
    </row>
    <row r="83" spans="1:12" ht="11.25" customHeight="1" thickBot="1" x14ac:dyDescent="0.3">
      <c r="A83" s="232"/>
      <c r="B83" s="233"/>
      <c r="C83" s="233"/>
      <c r="D83" s="233"/>
      <c r="E83" s="233"/>
      <c r="F83" s="235"/>
      <c r="I83" s="199" t="s">
        <v>201</v>
      </c>
      <c r="J83" s="198" t="s">
        <v>202</v>
      </c>
      <c r="K83" s="228" t="str">
        <f>IF(J83="si","perfecto",IF(J83="no","pedir documento",))</f>
        <v>perfecto</v>
      </c>
      <c r="L83" s="229"/>
    </row>
    <row r="84" spans="1:12" ht="15.75" thickBot="1" x14ac:dyDescent="0.3">
      <c r="A84" s="93"/>
      <c r="B84" s="94"/>
      <c r="C84" s="93"/>
      <c r="D84" s="93"/>
      <c r="E84" s="95"/>
      <c r="F84" s="95"/>
      <c r="I84" s="199" t="s">
        <v>203</v>
      </c>
      <c r="J84" s="198" t="s">
        <v>202</v>
      </c>
      <c r="K84" s="228" t="str">
        <f>IF(J84="si","perfecto",IF(J84="no","pedir documento",))</f>
        <v>perfecto</v>
      </c>
      <c r="L84" s="229"/>
    </row>
    <row r="85" spans="1:12" ht="14.25" customHeight="1" x14ac:dyDescent="0.25">
      <c r="A85" s="230" t="s">
        <v>196</v>
      </c>
      <c r="B85" s="231"/>
      <c r="C85" s="231"/>
      <c r="D85" s="231"/>
      <c r="E85" s="231"/>
      <c r="F85" s="240">
        <f>M78</f>
        <v>208233540.92905009</v>
      </c>
      <c r="G85" s="252"/>
      <c r="I85" s="199" t="s">
        <v>204</v>
      </c>
      <c r="J85" s="198" t="s">
        <v>202</v>
      </c>
      <c r="K85" s="216" t="str">
        <f>IF(J85="si","perfecto",IF(J85="no","pedir documento",))</f>
        <v>perfecto</v>
      </c>
      <c r="L85" s="216"/>
    </row>
    <row r="86" spans="1:12" ht="11.25" customHeight="1" x14ac:dyDescent="0.25">
      <c r="A86" s="237"/>
      <c r="B86" s="238"/>
      <c r="C86" s="238"/>
      <c r="D86" s="238"/>
      <c r="E86" s="238"/>
      <c r="F86" s="241"/>
      <c r="G86" s="253"/>
      <c r="I86" s="199" t="s">
        <v>205</v>
      </c>
      <c r="J86" s="198" t="s">
        <v>202</v>
      </c>
      <c r="K86" s="216" t="str">
        <f>IF(J86="si","perfecto",IF(J86="no","pedir documento",))</f>
        <v>perfecto</v>
      </c>
      <c r="L86" s="216"/>
    </row>
    <row r="87" spans="1:12" ht="9" customHeight="1" thickBot="1" x14ac:dyDescent="0.3">
      <c r="A87" s="232"/>
      <c r="B87" s="233"/>
      <c r="C87" s="233"/>
      <c r="D87" s="233"/>
      <c r="E87" s="233"/>
      <c r="F87" s="242"/>
      <c r="G87" s="253"/>
    </row>
    <row r="88" spans="1:12" ht="15.75" thickBot="1" x14ac:dyDescent="0.3">
      <c r="A88" s="93"/>
      <c r="B88" s="94"/>
      <c r="C88" s="93"/>
      <c r="D88" s="93"/>
      <c r="E88" s="95"/>
      <c r="F88" s="95"/>
    </row>
    <row r="89" spans="1:12" ht="14.25" customHeight="1" x14ac:dyDescent="0.25">
      <c r="A89" s="230" t="s">
        <v>133</v>
      </c>
      <c r="B89" s="231"/>
      <c r="C89" s="231"/>
      <c r="D89" s="231"/>
      <c r="E89" s="231"/>
      <c r="F89" s="234">
        <f>F81-F85</f>
        <v>1612296.9719999731</v>
      </c>
    </row>
    <row r="90" spans="1:12" ht="15.75" thickBot="1" x14ac:dyDescent="0.3">
      <c r="A90" s="232"/>
      <c r="B90" s="233"/>
      <c r="C90" s="233"/>
      <c r="D90" s="233"/>
      <c r="E90" s="233"/>
      <c r="F90" s="235"/>
    </row>
  </sheetData>
  <mergeCells count="38">
    <mergeCell ref="I81:L81"/>
    <mergeCell ref="G85:G87"/>
    <mergeCell ref="K82:L82"/>
    <mergeCell ref="K83:L83"/>
    <mergeCell ref="K84:L84"/>
    <mergeCell ref="K85:L85"/>
    <mergeCell ref="K86:L86"/>
    <mergeCell ref="A69:E69"/>
    <mergeCell ref="A70:E70"/>
    <mergeCell ref="A1:M1"/>
    <mergeCell ref="A2:A3"/>
    <mergeCell ref="B2:B3"/>
    <mergeCell ref="C2:F2"/>
    <mergeCell ref="G2:G3"/>
    <mergeCell ref="I2:K2"/>
    <mergeCell ref="L2:L3"/>
    <mergeCell ref="M2:M3"/>
    <mergeCell ref="I77:K77"/>
    <mergeCell ref="I78:K78"/>
    <mergeCell ref="A89:E90"/>
    <mergeCell ref="F89:F90"/>
    <mergeCell ref="B72:D72"/>
    <mergeCell ref="B73:D73"/>
    <mergeCell ref="B74:D74"/>
    <mergeCell ref="B75:D75"/>
    <mergeCell ref="B76:D76"/>
    <mergeCell ref="B77:D77"/>
    <mergeCell ref="B78:D78"/>
    <mergeCell ref="A79:F79"/>
    <mergeCell ref="A81:E83"/>
    <mergeCell ref="F81:F83"/>
    <mergeCell ref="A85:E87"/>
    <mergeCell ref="F85:F87"/>
    <mergeCell ref="I72:K72"/>
    <mergeCell ref="I73:K73"/>
    <mergeCell ref="I74:K74"/>
    <mergeCell ref="I75:K75"/>
    <mergeCell ref="I76:K76"/>
  </mergeCells>
  <conditionalFormatting sqref="K85:L86 K82:K84">
    <cfRule type="cellIs" dxfId="4" priority="1" operator="equal">
      <formula>"pedir documento"</formula>
    </cfRule>
  </conditionalFormatting>
  <pageMargins left="0.7" right="0.7" top="0.75" bottom="0.75" header="0.3" footer="0.3"/>
  <pageSetup orientation="portrait" r:id="rId1"/>
  <ignoredErrors>
    <ignoredError sqref="J5 J6:J47 J49:J61 J63:J6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1BBD9-ED9B-4C33-91CC-EB050D2A6C4C}">
  <dimension ref="B1:J106"/>
  <sheetViews>
    <sheetView showGridLines="0" zoomScale="80" zoomScaleNormal="80" workbookViewId="0">
      <selection activeCell="K18" sqref="K18"/>
    </sheetView>
  </sheetViews>
  <sheetFormatPr baseColWidth="10" defaultRowHeight="15" x14ac:dyDescent="0.25"/>
  <cols>
    <col min="2" max="2" width="7.42578125" customWidth="1"/>
    <col min="3" max="3" width="76.7109375" customWidth="1"/>
    <col min="4" max="4" width="9.28515625" customWidth="1"/>
    <col min="5" max="5" width="10.28515625" customWidth="1"/>
    <col min="6" max="6" width="22.42578125" customWidth="1"/>
    <col min="7" max="7" width="21.140625" customWidth="1"/>
    <col min="8" max="9" width="18.42578125" customWidth="1"/>
    <col min="10" max="10" width="16.7109375" bestFit="1" customWidth="1"/>
  </cols>
  <sheetData>
    <row r="1" spans="2:10" x14ac:dyDescent="0.25">
      <c r="C1" s="217" t="s">
        <v>15</v>
      </c>
      <c r="D1" s="217"/>
      <c r="E1" s="217"/>
      <c r="F1" s="217"/>
      <c r="G1" s="217"/>
      <c r="H1" s="217"/>
      <c r="I1" s="217"/>
      <c r="J1" s="217"/>
    </row>
    <row r="2" spans="2:10" x14ac:dyDescent="0.25">
      <c r="B2" s="15"/>
      <c r="C2" s="15"/>
      <c r="D2" s="263" t="s">
        <v>88</v>
      </c>
      <c r="E2" s="263"/>
      <c r="F2" s="263"/>
      <c r="G2" s="264"/>
      <c r="H2" s="263" t="s">
        <v>209</v>
      </c>
      <c r="I2" s="263"/>
      <c r="J2" s="263"/>
    </row>
    <row r="3" spans="2:10" x14ac:dyDescent="0.25">
      <c r="B3" s="266" t="s">
        <v>109</v>
      </c>
      <c r="C3" s="266"/>
      <c r="D3" s="266"/>
      <c r="E3" s="266"/>
      <c r="F3" s="266"/>
      <c r="G3" s="266"/>
      <c r="H3" s="41"/>
      <c r="I3" s="183"/>
      <c r="J3" s="41"/>
    </row>
    <row r="4" spans="2:10" x14ac:dyDescent="0.25">
      <c r="B4" s="159" t="s">
        <v>0</v>
      </c>
      <c r="C4" s="159" t="s">
        <v>1</v>
      </c>
      <c r="D4" s="160" t="s">
        <v>2</v>
      </c>
      <c r="E4" s="160" t="s">
        <v>3</v>
      </c>
      <c r="F4" s="160" t="s">
        <v>4</v>
      </c>
      <c r="G4" s="204" t="s">
        <v>5</v>
      </c>
      <c r="H4" s="204" t="s">
        <v>207</v>
      </c>
      <c r="I4" s="204" t="s">
        <v>208</v>
      </c>
      <c r="J4" s="204" t="s">
        <v>132</v>
      </c>
    </row>
    <row r="5" spans="2:10" ht="28.5" customHeight="1" x14ac:dyDescent="0.25">
      <c r="B5" s="23">
        <v>1</v>
      </c>
      <c r="C5" s="25" t="s">
        <v>98</v>
      </c>
      <c r="D5" s="26" t="s">
        <v>107</v>
      </c>
      <c r="E5" s="172">
        <v>80</v>
      </c>
      <c r="F5" s="40">
        <v>20520</v>
      </c>
      <c r="G5" s="23">
        <f>+E5*F5</f>
        <v>1641600</v>
      </c>
      <c r="H5" s="23"/>
      <c r="I5" s="23"/>
      <c r="J5" s="23">
        <f>+H5*I5</f>
        <v>0</v>
      </c>
    </row>
    <row r="6" spans="2:10" x14ac:dyDescent="0.25">
      <c r="B6" s="23">
        <v>2</v>
      </c>
      <c r="C6" s="24" t="s">
        <v>99</v>
      </c>
      <c r="D6" s="26" t="s">
        <v>107</v>
      </c>
      <c r="E6" s="172">
        <v>80</v>
      </c>
      <c r="F6" s="4">
        <v>10260</v>
      </c>
      <c r="G6" s="4">
        <f>+F6*E6</f>
        <v>820800</v>
      </c>
      <c r="H6" s="4"/>
      <c r="I6" s="4"/>
      <c r="J6" s="23">
        <f t="shared" ref="J6:J20" si="0">+H6*I6</f>
        <v>0</v>
      </c>
    </row>
    <row r="7" spans="2:10" x14ac:dyDescent="0.25">
      <c r="B7" s="23">
        <v>3</v>
      </c>
      <c r="C7" s="24" t="s">
        <v>100</v>
      </c>
      <c r="D7" s="26" t="s">
        <v>107</v>
      </c>
      <c r="E7" s="172">
        <v>80</v>
      </c>
      <c r="F7" s="4">
        <v>10260</v>
      </c>
      <c r="G7" s="4">
        <f t="shared" ref="G7:G13" si="1">+F7*E7</f>
        <v>820800</v>
      </c>
      <c r="H7" s="4"/>
      <c r="I7" s="4"/>
      <c r="J7" s="23">
        <f t="shared" si="0"/>
        <v>0</v>
      </c>
    </row>
    <row r="8" spans="2:10" x14ac:dyDescent="0.25">
      <c r="B8" s="23">
        <v>4</v>
      </c>
      <c r="C8" s="24" t="s">
        <v>101</v>
      </c>
      <c r="D8" s="26" t="s">
        <v>107</v>
      </c>
      <c r="E8" s="172">
        <v>9</v>
      </c>
      <c r="F8" s="4">
        <v>153880</v>
      </c>
      <c r="G8" s="4">
        <f t="shared" si="1"/>
        <v>1384920</v>
      </c>
      <c r="H8" s="4"/>
      <c r="I8" s="4"/>
      <c r="J8" s="23">
        <f t="shared" si="0"/>
        <v>0</v>
      </c>
    </row>
    <row r="9" spans="2:10" x14ac:dyDescent="0.25">
      <c r="B9" s="23">
        <v>5</v>
      </c>
      <c r="C9" s="24" t="s">
        <v>102</v>
      </c>
      <c r="D9" s="26" t="s">
        <v>107</v>
      </c>
      <c r="E9" s="172">
        <v>80</v>
      </c>
      <c r="F9" s="4">
        <v>14042</v>
      </c>
      <c r="G9" s="4">
        <f t="shared" si="1"/>
        <v>1123360</v>
      </c>
      <c r="H9" s="4"/>
      <c r="I9" s="4"/>
      <c r="J9" s="23">
        <f t="shared" si="0"/>
        <v>0</v>
      </c>
    </row>
    <row r="10" spans="2:10" x14ac:dyDescent="0.25">
      <c r="B10" s="23">
        <v>6</v>
      </c>
      <c r="C10" s="24" t="s">
        <v>103</v>
      </c>
      <c r="D10" s="26" t="s">
        <v>107</v>
      </c>
      <c r="E10" s="172">
        <v>80</v>
      </c>
      <c r="F10" s="4">
        <v>5000</v>
      </c>
      <c r="G10" s="4">
        <f t="shared" si="1"/>
        <v>400000</v>
      </c>
      <c r="H10" s="4"/>
      <c r="I10" s="4"/>
      <c r="J10" s="23">
        <f t="shared" si="0"/>
        <v>0</v>
      </c>
    </row>
    <row r="11" spans="2:10" x14ac:dyDescent="0.25">
      <c r="B11" s="23">
        <v>7</v>
      </c>
      <c r="C11" s="24" t="s">
        <v>104</v>
      </c>
      <c r="D11" s="26" t="s">
        <v>107</v>
      </c>
      <c r="E11" s="172">
        <v>80</v>
      </c>
      <c r="F11" s="4">
        <v>800</v>
      </c>
      <c r="G11" s="4">
        <f t="shared" si="1"/>
        <v>64000</v>
      </c>
      <c r="H11" s="4"/>
      <c r="I11" s="4"/>
      <c r="J11" s="23">
        <f t="shared" si="0"/>
        <v>0</v>
      </c>
    </row>
    <row r="12" spans="2:10" x14ac:dyDescent="0.25">
      <c r="B12" s="23">
        <v>8</v>
      </c>
      <c r="C12" s="25" t="s">
        <v>105</v>
      </c>
      <c r="D12" s="26" t="s">
        <v>107</v>
      </c>
      <c r="E12" s="172">
        <v>150</v>
      </c>
      <c r="F12" s="4">
        <v>15000</v>
      </c>
      <c r="G12" s="4">
        <f t="shared" si="1"/>
        <v>2250000</v>
      </c>
      <c r="H12" s="4"/>
      <c r="I12" s="4"/>
      <c r="J12" s="23">
        <f t="shared" si="0"/>
        <v>0</v>
      </c>
    </row>
    <row r="13" spans="2:10" x14ac:dyDescent="0.25">
      <c r="B13" s="23">
        <v>9</v>
      </c>
      <c r="C13" s="24" t="s">
        <v>106</v>
      </c>
      <c r="D13" s="172" t="s">
        <v>6</v>
      </c>
      <c r="E13" s="172">
        <v>80</v>
      </c>
      <c r="F13" s="4">
        <v>15000</v>
      </c>
      <c r="G13" s="4">
        <f t="shared" si="1"/>
        <v>1200000</v>
      </c>
      <c r="H13" s="4"/>
      <c r="I13" s="4"/>
      <c r="J13" s="23">
        <f t="shared" si="0"/>
        <v>0</v>
      </c>
    </row>
    <row r="14" spans="2:10" x14ac:dyDescent="0.25">
      <c r="B14" s="265" t="s">
        <v>11</v>
      </c>
      <c r="C14" s="265"/>
      <c r="D14" s="265"/>
      <c r="E14" s="265"/>
      <c r="F14" s="265"/>
      <c r="G14" s="4">
        <f>+SUM(G5:G13)</f>
        <v>9705480</v>
      </c>
      <c r="H14" s="4"/>
      <c r="I14" s="4"/>
      <c r="J14" s="23">
        <f t="shared" si="0"/>
        <v>0</v>
      </c>
    </row>
    <row r="15" spans="2:10" x14ac:dyDescent="0.25">
      <c r="B15" s="263" t="s">
        <v>108</v>
      </c>
      <c r="C15" s="263"/>
      <c r="D15" s="263"/>
      <c r="E15" s="263"/>
      <c r="F15" s="263"/>
      <c r="G15" s="263"/>
      <c r="H15" s="4"/>
      <c r="I15" s="4"/>
      <c r="J15" s="23">
        <f t="shared" si="0"/>
        <v>0</v>
      </c>
    </row>
    <row r="16" spans="2:10" x14ac:dyDescent="0.25">
      <c r="B16" s="23">
        <v>1</v>
      </c>
      <c r="C16" s="27" t="s">
        <v>110</v>
      </c>
      <c r="D16" s="173" t="s">
        <v>107</v>
      </c>
      <c r="E16" s="172">
        <v>20</v>
      </c>
      <c r="F16" s="4">
        <v>140000</v>
      </c>
      <c r="G16" s="4">
        <f>+E16*F16</f>
        <v>2800000</v>
      </c>
      <c r="H16" s="4"/>
      <c r="I16" s="4"/>
      <c r="J16" s="23">
        <f t="shared" si="0"/>
        <v>0</v>
      </c>
    </row>
    <row r="17" spans="2:10" x14ac:dyDescent="0.25">
      <c r="B17" s="23">
        <v>2</v>
      </c>
      <c r="C17" s="23" t="s">
        <v>111</v>
      </c>
      <c r="D17" s="173" t="s">
        <v>115</v>
      </c>
      <c r="E17" s="172">
        <v>5</v>
      </c>
      <c r="F17" s="4">
        <v>270000</v>
      </c>
      <c r="G17" s="4">
        <f>+E17*F17</f>
        <v>1350000</v>
      </c>
      <c r="H17" s="4"/>
      <c r="I17" s="4"/>
      <c r="J17" s="23">
        <f t="shared" si="0"/>
        <v>0</v>
      </c>
    </row>
    <row r="18" spans="2:10" ht="33.75" customHeight="1" x14ac:dyDescent="0.25">
      <c r="B18" s="23">
        <v>3</v>
      </c>
      <c r="C18" s="24" t="s">
        <v>112</v>
      </c>
      <c r="D18" s="173" t="s">
        <v>107</v>
      </c>
      <c r="E18" s="172">
        <v>15</v>
      </c>
      <c r="F18" s="4">
        <v>100000</v>
      </c>
      <c r="G18" s="4">
        <f>+E18*F18</f>
        <v>1500000</v>
      </c>
      <c r="H18" s="4"/>
      <c r="I18" s="4"/>
      <c r="J18" s="23">
        <f t="shared" si="0"/>
        <v>0</v>
      </c>
    </row>
    <row r="19" spans="2:10" x14ac:dyDescent="0.25">
      <c r="B19" s="23">
        <v>4</v>
      </c>
      <c r="C19" s="23" t="s">
        <v>113</v>
      </c>
      <c r="D19" s="173" t="s">
        <v>115</v>
      </c>
      <c r="E19" s="172">
        <v>4</v>
      </c>
      <c r="F19" s="4">
        <v>62001</v>
      </c>
      <c r="G19" s="4">
        <f>+E19*F19</f>
        <v>248004</v>
      </c>
      <c r="H19" s="4"/>
      <c r="I19" s="4"/>
      <c r="J19" s="23">
        <f t="shared" si="0"/>
        <v>0</v>
      </c>
    </row>
    <row r="20" spans="2:10" ht="66.75" customHeight="1" x14ac:dyDescent="0.25">
      <c r="B20" s="23">
        <v>5</v>
      </c>
      <c r="C20" s="39" t="s">
        <v>114</v>
      </c>
      <c r="D20" s="173" t="s">
        <v>116</v>
      </c>
      <c r="E20" s="172">
        <v>1</v>
      </c>
      <c r="F20" s="4">
        <v>500000</v>
      </c>
      <c r="G20" s="4">
        <f>+E20*F20</f>
        <v>500000</v>
      </c>
      <c r="H20" s="4"/>
      <c r="I20" s="4"/>
      <c r="J20" s="23">
        <f t="shared" si="0"/>
        <v>0</v>
      </c>
    </row>
    <row r="21" spans="2:10" x14ac:dyDescent="0.25">
      <c r="B21" s="267" t="s">
        <v>11</v>
      </c>
      <c r="C21" s="267"/>
      <c r="D21" s="267"/>
      <c r="E21" s="267"/>
      <c r="F21" s="267"/>
      <c r="G21" s="30">
        <f>+SUM(G16:G20)</f>
        <v>6398004</v>
      </c>
      <c r="H21" s="30"/>
      <c r="I21" s="30"/>
      <c r="J21" s="30"/>
    </row>
    <row r="22" spans="2:10" x14ac:dyDescent="0.25">
      <c r="B22" s="31"/>
      <c r="C22" s="31"/>
      <c r="D22" s="257" t="s">
        <v>117</v>
      </c>
      <c r="E22" s="258"/>
      <c r="F22" s="259"/>
      <c r="G22" s="4">
        <f>+G14+G21</f>
        <v>16103484</v>
      </c>
      <c r="H22" s="30"/>
      <c r="I22" s="30"/>
      <c r="J22" s="30"/>
    </row>
    <row r="23" spans="2:10" x14ac:dyDescent="0.25">
      <c r="B23" s="31"/>
      <c r="C23" s="31"/>
      <c r="D23" s="257" t="s">
        <v>120</v>
      </c>
      <c r="E23" s="258"/>
      <c r="F23" s="259"/>
      <c r="G23" s="4">
        <f>0.25*G22</f>
        <v>4025871</v>
      </c>
      <c r="H23" s="30"/>
      <c r="I23" s="30"/>
      <c r="J23" s="30"/>
    </row>
    <row r="24" spans="2:10" x14ac:dyDescent="0.25">
      <c r="B24" s="31"/>
      <c r="C24" s="31"/>
      <c r="D24" s="257" t="s">
        <v>118</v>
      </c>
      <c r="E24" s="258"/>
      <c r="F24" s="259"/>
      <c r="G24" s="4">
        <v>0</v>
      </c>
      <c r="H24" s="30"/>
      <c r="I24" s="30"/>
      <c r="J24" s="30"/>
    </row>
    <row r="25" spans="2:10" x14ac:dyDescent="0.25">
      <c r="B25" s="31"/>
      <c r="C25" s="34"/>
      <c r="D25" s="257" t="s">
        <v>119</v>
      </c>
      <c r="E25" s="258"/>
      <c r="F25" s="259"/>
      <c r="G25" s="4">
        <f>+G23+G22</f>
        <v>20129355</v>
      </c>
      <c r="H25" s="30"/>
      <c r="I25" s="30"/>
      <c r="J25" s="30"/>
    </row>
    <row r="26" spans="2:10" ht="15.75" thickBot="1" x14ac:dyDescent="0.3">
      <c r="B26" s="31"/>
      <c r="C26" s="31"/>
      <c r="D26" s="174"/>
      <c r="E26" s="174"/>
      <c r="F26" s="30"/>
      <c r="G26" s="30"/>
      <c r="H26" s="30"/>
      <c r="I26" s="30"/>
      <c r="J26" s="30"/>
    </row>
    <row r="27" spans="2:10" ht="15.75" thickBot="1" x14ac:dyDescent="0.3">
      <c r="B27" s="31"/>
      <c r="C27" s="260" t="s">
        <v>121</v>
      </c>
      <c r="D27" s="261"/>
      <c r="E27" s="261"/>
      <c r="F27" s="261"/>
      <c r="G27" s="262"/>
      <c r="H27" s="30"/>
      <c r="I27" s="30"/>
      <c r="J27" s="30"/>
    </row>
    <row r="28" spans="2:10" ht="15.75" thickBot="1" x14ac:dyDescent="0.3">
      <c r="B28" s="31"/>
      <c r="C28" s="31"/>
      <c r="D28" s="174"/>
      <c r="E28" s="174"/>
      <c r="F28" s="30"/>
      <c r="G28" s="30"/>
      <c r="H28" s="30"/>
      <c r="I28" s="30"/>
      <c r="J28" s="30"/>
    </row>
    <row r="29" spans="2:10" ht="12.75" customHeight="1" x14ac:dyDescent="0.25">
      <c r="B29" s="268" t="s">
        <v>195</v>
      </c>
      <c r="C29" s="269"/>
      <c r="D29" s="269"/>
      <c r="E29" s="269"/>
      <c r="F29" s="269"/>
      <c r="G29" s="254">
        <f>G25</f>
        <v>20129355</v>
      </c>
      <c r="H29" s="30"/>
      <c r="I29" s="30"/>
      <c r="J29" s="30"/>
    </row>
    <row r="30" spans="2:10" x14ac:dyDescent="0.25">
      <c r="B30" s="270"/>
      <c r="C30" s="271"/>
      <c r="D30" s="271"/>
      <c r="E30" s="271"/>
      <c r="F30" s="271"/>
      <c r="G30" s="255"/>
      <c r="H30" s="30"/>
      <c r="I30" s="30"/>
      <c r="J30" s="30"/>
    </row>
    <row r="31" spans="2:10" ht="3.75" customHeight="1" thickBot="1" x14ac:dyDescent="0.3">
      <c r="B31" s="272"/>
      <c r="C31" s="273"/>
      <c r="D31" s="273"/>
      <c r="E31" s="273"/>
      <c r="F31" s="273"/>
      <c r="G31" s="256"/>
      <c r="H31" s="30"/>
      <c r="I31" s="30"/>
      <c r="J31" s="30"/>
    </row>
    <row r="32" spans="2:10" ht="15.75" thickBot="1" x14ac:dyDescent="0.3">
      <c r="B32" s="93"/>
      <c r="C32" s="94"/>
      <c r="D32" s="93"/>
      <c r="E32" s="93"/>
      <c r="F32" s="95"/>
      <c r="G32" s="95"/>
      <c r="H32" s="30"/>
      <c r="I32" s="30"/>
      <c r="J32" s="30"/>
    </row>
    <row r="33" spans="2:10" ht="15.75" thickBot="1" x14ac:dyDescent="0.3">
      <c r="B33" s="175"/>
      <c r="C33" s="223" t="s">
        <v>198</v>
      </c>
      <c r="D33" s="224"/>
      <c r="E33" s="224"/>
      <c r="F33" s="225"/>
      <c r="G33" s="176"/>
      <c r="H33" s="30"/>
      <c r="I33" s="30"/>
      <c r="J33" s="30"/>
    </row>
    <row r="34" spans="2:10" x14ac:dyDescent="0.25">
      <c r="B34" s="175"/>
      <c r="C34" s="200" t="s">
        <v>199</v>
      </c>
      <c r="D34" s="201" t="s">
        <v>200</v>
      </c>
      <c r="E34" s="226" t="str">
        <f>IF(D34="si","perfecto",IF(D34="no","pedir documento",))</f>
        <v>pedir documento</v>
      </c>
      <c r="F34" s="227"/>
      <c r="G34" s="176"/>
      <c r="H34" s="30"/>
      <c r="I34" s="30"/>
      <c r="J34" s="30"/>
    </row>
    <row r="35" spans="2:10" ht="15" customHeight="1" x14ac:dyDescent="0.25">
      <c r="B35" s="175"/>
      <c r="C35" s="199" t="s">
        <v>201</v>
      </c>
      <c r="D35" s="198" t="s">
        <v>202</v>
      </c>
      <c r="E35" s="228" t="str">
        <f>IF(D35="si","perfecto",IF(D35="no","pedir documento",))</f>
        <v>perfecto</v>
      </c>
      <c r="F35" s="229"/>
      <c r="G35" s="176"/>
      <c r="H35" s="30"/>
      <c r="I35" s="30"/>
      <c r="J35" s="30"/>
    </row>
    <row r="36" spans="2:10" ht="15" customHeight="1" x14ac:dyDescent="0.25">
      <c r="B36" s="177"/>
      <c r="C36" s="199" t="s">
        <v>203</v>
      </c>
      <c r="D36" s="198" t="s">
        <v>202</v>
      </c>
      <c r="E36" s="228" t="str">
        <f>IF(D36="si","perfecto",IF(D36="no","pedir documento",))</f>
        <v>perfecto</v>
      </c>
      <c r="F36" s="229"/>
      <c r="G36" s="178"/>
      <c r="H36" s="30"/>
      <c r="I36" s="30"/>
      <c r="J36" s="30"/>
    </row>
    <row r="37" spans="2:10" ht="15" customHeight="1" x14ac:dyDescent="0.25">
      <c r="B37" s="175"/>
      <c r="C37" s="199" t="s">
        <v>204</v>
      </c>
      <c r="D37" s="198" t="s">
        <v>202</v>
      </c>
      <c r="E37" s="216" t="str">
        <f>IF(D37="si","perfecto",IF(D37="no","pedir documento",))</f>
        <v>perfecto</v>
      </c>
      <c r="F37" s="216"/>
      <c r="G37" s="176"/>
      <c r="H37" s="30"/>
      <c r="I37" s="30"/>
      <c r="J37" s="30"/>
    </row>
    <row r="38" spans="2:10" ht="15" customHeight="1" x14ac:dyDescent="0.25">
      <c r="B38" s="175"/>
      <c r="C38" s="199" t="s">
        <v>205</v>
      </c>
      <c r="D38" s="198" t="s">
        <v>202</v>
      </c>
      <c r="E38" s="216" t="str">
        <f>IF(D38="si","perfecto",IF(D38="no","pedir documento",))</f>
        <v>perfecto</v>
      </c>
      <c r="F38" s="216"/>
      <c r="G38" s="176"/>
      <c r="H38" s="30"/>
      <c r="I38" s="30"/>
      <c r="J38" s="30"/>
    </row>
    <row r="39" spans="2:10" ht="15" customHeight="1" x14ac:dyDescent="0.25">
      <c r="B39" s="31"/>
      <c r="C39" s="32"/>
      <c r="D39" s="33"/>
      <c r="E39" s="33"/>
      <c r="F39" s="30"/>
      <c r="G39" s="30"/>
      <c r="H39" s="30"/>
      <c r="I39" s="30"/>
      <c r="J39" s="30"/>
    </row>
    <row r="40" spans="2:10" ht="15" customHeight="1" x14ac:dyDescent="0.25">
      <c r="B40" s="31"/>
      <c r="C40" s="36"/>
      <c r="D40" s="33"/>
      <c r="E40" s="33"/>
      <c r="F40" s="30"/>
      <c r="G40" s="30"/>
      <c r="H40" s="30"/>
      <c r="I40" s="30"/>
      <c r="J40" s="30"/>
    </row>
    <row r="41" spans="2:10" ht="15" customHeight="1" x14ac:dyDescent="0.25">
      <c r="B41" s="31"/>
      <c r="C41" s="32"/>
      <c r="D41" s="33"/>
      <c r="E41" s="33"/>
      <c r="F41" s="30"/>
      <c r="G41" s="30"/>
      <c r="H41" s="30"/>
      <c r="I41" s="30"/>
      <c r="J41" s="30"/>
    </row>
    <row r="42" spans="2:10" ht="15" customHeight="1" x14ac:dyDescent="0.25">
      <c r="B42" s="31"/>
      <c r="C42" s="32"/>
      <c r="D42" s="33"/>
      <c r="E42" s="33"/>
      <c r="F42" s="30"/>
      <c r="G42" s="30"/>
      <c r="H42" s="30"/>
      <c r="I42" s="30"/>
      <c r="J42" s="30"/>
    </row>
    <row r="43" spans="2:10" ht="15" customHeight="1" x14ac:dyDescent="0.25">
      <c r="B43" s="31"/>
      <c r="C43" s="36"/>
      <c r="D43" s="33"/>
      <c r="E43" s="33"/>
      <c r="F43" s="30"/>
      <c r="G43" s="30"/>
      <c r="H43" s="30"/>
      <c r="I43" s="30"/>
      <c r="J43" s="30"/>
    </row>
    <row r="44" spans="2:10" ht="15" customHeight="1" x14ac:dyDescent="0.25">
      <c r="B44" s="31"/>
      <c r="C44" s="32"/>
      <c r="D44" s="33"/>
      <c r="E44" s="33"/>
      <c r="F44" s="30"/>
      <c r="G44" s="30"/>
      <c r="H44" s="30"/>
      <c r="I44" s="30"/>
      <c r="J44" s="30"/>
    </row>
    <row r="45" spans="2:10" ht="15" customHeight="1" x14ac:dyDescent="0.25">
      <c r="B45" s="31"/>
      <c r="C45" s="32"/>
      <c r="D45" s="33"/>
      <c r="E45" s="33"/>
      <c r="F45" s="30"/>
      <c r="G45" s="30"/>
      <c r="H45" s="30"/>
      <c r="I45" s="30"/>
      <c r="J45" s="30"/>
    </row>
    <row r="46" spans="2:10" ht="15" customHeight="1" x14ac:dyDescent="0.25">
      <c r="B46" s="31"/>
      <c r="C46" s="32"/>
      <c r="D46" s="33"/>
      <c r="E46" s="33"/>
      <c r="F46" s="30"/>
      <c r="G46" s="30"/>
      <c r="H46" s="30"/>
      <c r="I46" s="30"/>
      <c r="J46" s="30"/>
    </row>
    <row r="47" spans="2:10" ht="15" customHeight="1" x14ac:dyDescent="0.25">
      <c r="B47" s="31"/>
      <c r="C47" s="36"/>
      <c r="D47" s="33"/>
      <c r="E47" s="33"/>
      <c r="F47" s="30"/>
      <c r="G47" s="30"/>
      <c r="H47" s="30"/>
      <c r="I47" s="30"/>
      <c r="J47" s="30"/>
    </row>
    <row r="48" spans="2:10" ht="15" customHeight="1" x14ac:dyDescent="0.25">
      <c r="B48" s="31"/>
      <c r="C48" s="32"/>
      <c r="D48" s="33"/>
      <c r="E48" s="33"/>
      <c r="F48" s="30"/>
      <c r="G48" s="30"/>
      <c r="H48" s="30"/>
      <c r="I48" s="30"/>
      <c r="J48" s="30"/>
    </row>
    <row r="49" spans="2:10" ht="15" customHeight="1" x14ac:dyDescent="0.25">
      <c r="B49" s="31"/>
      <c r="C49" s="32"/>
      <c r="D49" s="33"/>
      <c r="E49" s="33"/>
      <c r="F49" s="30"/>
      <c r="G49" s="30"/>
      <c r="H49" s="30"/>
      <c r="I49" s="30"/>
      <c r="J49" s="30"/>
    </row>
    <row r="50" spans="2:10" ht="15" customHeight="1" x14ac:dyDescent="0.25">
      <c r="B50" s="31"/>
      <c r="C50" s="32"/>
      <c r="D50" s="33"/>
      <c r="E50" s="33"/>
      <c r="F50" s="30"/>
      <c r="G50" s="30"/>
      <c r="H50" s="30"/>
      <c r="I50" s="30"/>
      <c r="J50" s="30"/>
    </row>
    <row r="51" spans="2:10" ht="15" customHeight="1" x14ac:dyDescent="0.25">
      <c r="B51" s="31"/>
      <c r="C51" s="36"/>
      <c r="D51" s="33"/>
      <c r="E51" s="33"/>
      <c r="F51" s="30"/>
      <c r="G51" s="30"/>
      <c r="H51" s="30"/>
      <c r="I51" s="30"/>
      <c r="J51" s="30"/>
    </row>
    <row r="52" spans="2:10" ht="15" customHeight="1" x14ac:dyDescent="0.25">
      <c r="B52" s="31"/>
      <c r="C52" s="32"/>
      <c r="D52" s="33"/>
      <c r="E52" s="33"/>
      <c r="F52" s="30"/>
      <c r="G52" s="30"/>
      <c r="H52" s="30"/>
      <c r="I52" s="30"/>
      <c r="J52" s="30"/>
    </row>
    <row r="53" spans="2:10" ht="15" customHeight="1" x14ac:dyDescent="0.25">
      <c r="B53" s="31"/>
      <c r="C53" s="36"/>
      <c r="D53" s="33"/>
      <c r="E53" s="33"/>
      <c r="F53" s="30"/>
      <c r="G53" s="30"/>
      <c r="H53" s="30"/>
      <c r="I53" s="30"/>
      <c r="J53" s="30"/>
    </row>
    <row r="54" spans="2:10" ht="15" customHeight="1" x14ac:dyDescent="0.25">
      <c r="B54" s="31"/>
      <c r="C54" s="32"/>
      <c r="D54" s="33"/>
      <c r="E54" s="33"/>
      <c r="F54" s="30"/>
      <c r="G54" s="30"/>
      <c r="H54" s="30"/>
      <c r="I54" s="30"/>
      <c r="J54" s="30"/>
    </row>
    <row r="55" spans="2:10" ht="15" customHeight="1" x14ac:dyDescent="0.25">
      <c r="B55" s="31"/>
      <c r="C55" s="32"/>
      <c r="D55" s="33"/>
      <c r="E55" s="33"/>
      <c r="F55" s="30"/>
      <c r="G55" s="30"/>
      <c r="H55" s="30"/>
      <c r="I55" s="30"/>
      <c r="J55" s="30"/>
    </row>
    <row r="56" spans="2:10" ht="15" customHeight="1" x14ac:dyDescent="0.25">
      <c r="B56" s="31"/>
      <c r="C56" s="32"/>
      <c r="D56" s="33"/>
      <c r="E56" s="33"/>
      <c r="F56" s="30"/>
      <c r="G56" s="30"/>
      <c r="H56" s="30"/>
      <c r="I56" s="30"/>
      <c r="J56" s="30"/>
    </row>
    <row r="57" spans="2:10" ht="15" customHeight="1" x14ac:dyDescent="0.25">
      <c r="B57" s="31"/>
      <c r="C57" s="36"/>
      <c r="D57" s="33"/>
      <c r="E57" s="33"/>
      <c r="F57" s="30"/>
      <c r="G57" s="30"/>
      <c r="H57" s="30"/>
      <c r="I57" s="30"/>
      <c r="J57" s="37"/>
    </row>
    <row r="58" spans="2:10" ht="15" customHeight="1" x14ac:dyDescent="0.25">
      <c r="B58" s="31"/>
      <c r="C58" s="32"/>
      <c r="D58" s="33"/>
      <c r="E58" s="33"/>
      <c r="F58" s="30"/>
      <c r="G58" s="30"/>
      <c r="H58" s="30"/>
      <c r="I58" s="30"/>
      <c r="J58" s="30"/>
    </row>
    <row r="59" spans="2:10" ht="15" customHeight="1" x14ac:dyDescent="0.25">
      <c r="B59" s="31"/>
      <c r="C59" s="32"/>
      <c r="D59" s="33"/>
      <c r="E59" s="33"/>
      <c r="F59" s="30"/>
      <c r="G59" s="30"/>
      <c r="H59" s="30"/>
      <c r="I59" s="30"/>
      <c r="J59" s="30"/>
    </row>
    <row r="60" spans="2:10" ht="15" customHeight="1" x14ac:dyDescent="0.25">
      <c r="B60" s="31"/>
      <c r="C60" s="32"/>
      <c r="D60" s="33"/>
      <c r="E60" s="33"/>
      <c r="F60" s="30"/>
      <c r="G60" s="30"/>
      <c r="H60" s="30"/>
      <c r="I60" s="30"/>
      <c r="J60" s="30"/>
    </row>
    <row r="61" spans="2:10" ht="15" customHeight="1" x14ac:dyDescent="0.25">
      <c r="B61" s="31"/>
      <c r="C61" s="32"/>
      <c r="D61" s="33"/>
      <c r="E61" s="33"/>
      <c r="F61" s="30"/>
      <c r="G61" s="30"/>
      <c r="H61" s="30"/>
      <c r="I61" s="30"/>
      <c r="J61" s="30"/>
    </row>
    <row r="62" spans="2:10" ht="15" customHeight="1" x14ac:dyDescent="0.25">
      <c r="B62" s="31"/>
      <c r="C62" s="36"/>
      <c r="D62" s="33"/>
      <c r="E62" s="33"/>
      <c r="F62" s="30"/>
      <c r="G62" s="30"/>
      <c r="H62" s="30"/>
      <c r="I62" s="30"/>
      <c r="J62" s="30"/>
    </row>
    <row r="63" spans="2:10" ht="15" customHeight="1" x14ac:dyDescent="0.25">
      <c r="B63" s="31"/>
      <c r="C63" s="32"/>
      <c r="D63" s="33"/>
      <c r="E63" s="33"/>
      <c r="F63" s="30"/>
      <c r="G63" s="30"/>
      <c r="H63" s="30"/>
      <c r="I63" s="30"/>
      <c r="J63" s="30"/>
    </row>
    <row r="64" spans="2:10" ht="15" customHeight="1" x14ac:dyDescent="0.25">
      <c r="B64" s="31"/>
      <c r="C64" s="32"/>
      <c r="D64" s="33"/>
      <c r="E64" s="33"/>
      <c r="F64" s="30"/>
      <c r="G64" s="30"/>
      <c r="H64" s="30"/>
      <c r="I64" s="30"/>
      <c r="J64" s="30"/>
    </row>
    <row r="65" spans="2:10" ht="15" customHeight="1" x14ac:dyDescent="0.25">
      <c r="B65" s="31"/>
      <c r="C65" s="32"/>
      <c r="D65" s="33"/>
      <c r="E65" s="33"/>
      <c r="F65" s="30"/>
      <c r="G65" s="30"/>
      <c r="H65" s="30"/>
      <c r="I65" s="30"/>
      <c r="J65" s="30"/>
    </row>
    <row r="66" spans="2:10" ht="15" customHeight="1" x14ac:dyDescent="0.25">
      <c r="B66" s="31"/>
      <c r="C66" s="32"/>
      <c r="D66" s="33"/>
      <c r="E66" s="33"/>
      <c r="F66" s="30"/>
      <c r="G66" s="30"/>
      <c r="H66" s="30"/>
      <c r="I66" s="30"/>
      <c r="J66" s="30"/>
    </row>
    <row r="67" spans="2:10" ht="15" customHeight="1" x14ac:dyDescent="0.25">
      <c r="B67" s="31"/>
      <c r="C67" s="32"/>
      <c r="D67" s="33"/>
      <c r="E67" s="33"/>
      <c r="F67" s="30"/>
      <c r="G67" s="30"/>
      <c r="H67" s="30"/>
      <c r="I67" s="30"/>
      <c r="J67" s="30"/>
    </row>
    <row r="68" spans="2:10" ht="15" customHeight="1" x14ac:dyDescent="0.25">
      <c r="B68" s="31"/>
      <c r="C68" s="32"/>
      <c r="D68" s="33"/>
      <c r="E68" s="33"/>
      <c r="F68" s="30"/>
      <c r="G68" s="30"/>
      <c r="H68" s="30"/>
      <c r="I68" s="30"/>
      <c r="J68" s="30"/>
    </row>
    <row r="69" spans="2:10" ht="15" customHeight="1" x14ac:dyDescent="0.25">
      <c r="B69" s="31"/>
      <c r="C69" s="32"/>
      <c r="D69" s="33"/>
      <c r="E69" s="33"/>
      <c r="F69" s="30"/>
      <c r="G69" s="30"/>
      <c r="H69" s="30"/>
      <c r="I69" s="30"/>
      <c r="J69" s="30"/>
    </row>
    <row r="70" spans="2:10" ht="15" customHeight="1" x14ac:dyDescent="0.25">
      <c r="B70" s="31"/>
      <c r="C70" s="32"/>
      <c r="D70" s="33"/>
      <c r="E70" s="33"/>
      <c r="F70" s="30"/>
      <c r="G70" s="30"/>
      <c r="H70" s="30"/>
      <c r="I70" s="30"/>
      <c r="J70" s="30"/>
    </row>
    <row r="71" spans="2:10" ht="15" customHeight="1" x14ac:dyDescent="0.25">
      <c r="B71" s="33"/>
      <c r="C71" s="32"/>
      <c r="D71" s="32"/>
      <c r="E71" s="32"/>
      <c r="F71" s="30"/>
      <c r="G71" s="30"/>
      <c r="H71" s="30"/>
      <c r="I71" s="30"/>
      <c r="J71" s="30"/>
    </row>
    <row r="72" spans="2:10" ht="15" customHeight="1" x14ac:dyDescent="0.25">
      <c r="B72" s="33"/>
      <c r="C72" s="32"/>
      <c r="D72" s="32"/>
      <c r="E72" s="32"/>
      <c r="F72" s="30"/>
      <c r="G72" s="30"/>
      <c r="H72" s="30"/>
      <c r="I72" s="30"/>
      <c r="J72" s="30"/>
    </row>
    <row r="73" spans="2:10" ht="15" customHeight="1" x14ac:dyDescent="0.25">
      <c r="B73" s="33"/>
      <c r="C73" s="32"/>
      <c r="D73" s="32"/>
      <c r="E73" s="32"/>
      <c r="F73" s="30"/>
      <c r="G73" s="30"/>
      <c r="H73" s="30"/>
      <c r="I73" s="30"/>
      <c r="J73" s="30"/>
    </row>
    <row r="74" spans="2:10" ht="15" customHeight="1" x14ac:dyDescent="0.25">
      <c r="B74" s="33"/>
      <c r="C74" s="32"/>
      <c r="D74" s="32"/>
      <c r="E74" s="32"/>
      <c r="F74" s="30"/>
      <c r="G74" s="30"/>
      <c r="H74" s="30"/>
      <c r="I74" s="30"/>
      <c r="J74" s="30"/>
    </row>
    <row r="75" spans="2:10" x14ac:dyDescent="0.25">
      <c r="B75" s="33"/>
      <c r="C75" s="38"/>
      <c r="D75" s="38"/>
      <c r="E75" s="38"/>
      <c r="F75" s="30"/>
      <c r="G75" s="30"/>
      <c r="H75" s="30"/>
      <c r="I75" s="30"/>
      <c r="J75" s="30"/>
    </row>
    <row r="76" spans="2:10" x14ac:dyDescent="0.25">
      <c r="B76" s="33"/>
      <c r="C76" s="38"/>
      <c r="D76" s="38"/>
      <c r="E76" s="38"/>
      <c r="F76" s="30"/>
      <c r="G76" s="30"/>
      <c r="H76" s="30"/>
      <c r="I76" s="30"/>
      <c r="J76" s="30"/>
    </row>
    <row r="77" spans="2:10" x14ac:dyDescent="0.25">
      <c r="B77" s="33"/>
      <c r="C77" s="38"/>
      <c r="D77" s="38"/>
      <c r="E77" s="38"/>
      <c r="F77" s="29"/>
      <c r="G77" s="30"/>
      <c r="H77" s="29"/>
      <c r="I77" s="29"/>
      <c r="J77" s="30"/>
    </row>
    <row r="78" spans="2:10" x14ac:dyDescent="0.25">
      <c r="B78" s="31"/>
      <c r="C78" s="28"/>
      <c r="D78" s="28"/>
      <c r="E78" s="28"/>
      <c r="F78" s="29"/>
      <c r="G78" s="30"/>
      <c r="H78" s="30"/>
      <c r="I78" s="30"/>
      <c r="J78" s="30"/>
    </row>
    <row r="79" spans="2:10" x14ac:dyDescent="0.25">
      <c r="B79" s="5"/>
      <c r="C79" s="13"/>
      <c r="D79" s="13"/>
      <c r="E79" s="13"/>
      <c r="F79" s="13"/>
      <c r="G79" s="8"/>
      <c r="H79" s="22"/>
      <c r="I79" s="22"/>
      <c r="J79" s="8"/>
    </row>
    <row r="80" spans="2:10" x14ac:dyDescent="0.25">
      <c r="B80" s="5"/>
      <c r="C80" s="13"/>
      <c r="D80" s="13"/>
      <c r="E80" s="13"/>
      <c r="F80" s="13"/>
      <c r="G80" s="8"/>
      <c r="H80" s="8"/>
      <c r="I80" s="8"/>
      <c r="J80" s="8"/>
    </row>
    <row r="81" spans="2:10" x14ac:dyDescent="0.25">
      <c r="B81" s="5"/>
      <c r="C81" s="10"/>
      <c r="D81" s="5"/>
      <c r="E81" s="5"/>
      <c r="F81" s="5"/>
      <c r="G81" s="5"/>
      <c r="H81" s="8"/>
      <c r="I81" s="8"/>
      <c r="J81" s="8"/>
    </row>
    <row r="82" spans="2:10" x14ac:dyDescent="0.25">
      <c r="B82" s="5"/>
      <c r="C82" s="10"/>
      <c r="D82" s="5"/>
      <c r="E82" s="5"/>
      <c r="F82" s="5"/>
      <c r="G82" s="5"/>
      <c r="H82" s="8"/>
      <c r="I82" s="8"/>
      <c r="J82" s="8"/>
    </row>
    <row r="83" spans="2:10" x14ac:dyDescent="0.25">
      <c r="B83" s="5"/>
      <c r="C83" s="5"/>
      <c r="D83" s="5"/>
      <c r="E83" s="5"/>
      <c r="F83" s="8"/>
      <c r="G83" s="8"/>
      <c r="H83" s="8"/>
      <c r="I83" s="8"/>
      <c r="J83" s="8"/>
    </row>
    <row r="84" spans="2:10" x14ac:dyDescent="0.25">
      <c r="B84" s="5"/>
      <c r="C84" s="5"/>
      <c r="D84" s="5"/>
      <c r="E84" s="5"/>
      <c r="F84" s="8"/>
      <c r="G84" s="8"/>
      <c r="H84" s="8"/>
      <c r="I84" s="8"/>
      <c r="J84" s="8"/>
    </row>
    <row r="85" spans="2:10" x14ac:dyDescent="0.25">
      <c r="B85" s="5"/>
      <c r="C85" s="5"/>
      <c r="D85" s="5"/>
      <c r="E85" s="5"/>
      <c r="F85" s="8"/>
      <c r="G85" s="8"/>
      <c r="H85" s="8"/>
      <c r="I85" s="8"/>
      <c r="J85" s="8"/>
    </row>
    <row r="86" spans="2:10" x14ac:dyDescent="0.25">
      <c r="B86" s="5"/>
      <c r="C86" s="5"/>
      <c r="D86" s="5"/>
      <c r="E86" s="5"/>
      <c r="F86" s="8"/>
      <c r="G86" s="8"/>
      <c r="H86" s="8"/>
      <c r="I86" s="8"/>
      <c r="J86" s="8"/>
    </row>
    <row r="87" spans="2:10" x14ac:dyDescent="0.25">
      <c r="B87" s="5"/>
      <c r="C87" s="5"/>
      <c r="D87" s="5"/>
      <c r="E87" s="5"/>
      <c r="F87" s="8"/>
      <c r="G87" s="8"/>
      <c r="H87" s="8"/>
      <c r="I87" s="8"/>
      <c r="J87" s="8"/>
    </row>
    <row r="88" spans="2:10" x14ac:dyDescent="0.25">
      <c r="B88" s="5"/>
      <c r="C88" s="5"/>
      <c r="D88" s="5"/>
      <c r="E88" s="5"/>
      <c r="F88" s="8"/>
      <c r="G88" s="8"/>
      <c r="H88" s="8"/>
      <c r="I88" s="8"/>
      <c r="J88" s="8"/>
    </row>
    <row r="89" spans="2:10" x14ac:dyDescent="0.25">
      <c r="B89" s="5"/>
      <c r="C89" s="5"/>
      <c r="D89" s="5"/>
      <c r="E89" s="5"/>
      <c r="F89" s="8"/>
      <c r="G89" s="8"/>
      <c r="H89" s="8"/>
      <c r="I89" s="8"/>
      <c r="J89" s="8"/>
    </row>
    <row r="90" spans="2:10" x14ac:dyDescent="0.25">
      <c r="B90" s="5"/>
      <c r="C90" s="5"/>
      <c r="D90" s="5"/>
      <c r="E90" s="5"/>
      <c r="F90" s="8"/>
      <c r="G90" s="8"/>
      <c r="H90" s="8"/>
      <c r="I90" s="8"/>
      <c r="J90" s="8"/>
    </row>
    <row r="91" spans="2:10" x14ac:dyDescent="0.25">
      <c r="B91" s="5"/>
      <c r="C91" s="5"/>
      <c r="D91" s="5"/>
      <c r="E91" s="5"/>
      <c r="F91" s="8"/>
      <c r="G91" s="8"/>
      <c r="H91" s="8"/>
      <c r="I91" s="8"/>
      <c r="J91" s="8"/>
    </row>
    <row r="92" spans="2:10" x14ac:dyDescent="0.25">
      <c r="B92" s="11"/>
      <c r="C92" s="5"/>
      <c r="D92" s="5"/>
      <c r="E92" s="5"/>
      <c r="F92" s="8"/>
      <c r="G92" s="8"/>
      <c r="H92" s="8"/>
      <c r="I92" s="8"/>
      <c r="J92" s="8"/>
    </row>
    <row r="93" spans="2:10" x14ac:dyDescent="0.25">
      <c r="B93" s="5"/>
      <c r="C93" s="5"/>
      <c r="D93" s="5"/>
      <c r="E93" s="5"/>
      <c r="F93" s="8"/>
      <c r="G93" s="8"/>
      <c r="H93" s="8"/>
      <c r="I93" s="8"/>
      <c r="J93" s="8"/>
    </row>
    <row r="94" spans="2:10" x14ac:dyDescent="0.25">
      <c r="B94" s="5"/>
      <c r="C94" s="5"/>
      <c r="D94" s="5"/>
      <c r="E94" s="5"/>
      <c r="F94" s="8"/>
      <c r="G94" s="8"/>
      <c r="H94" s="8"/>
      <c r="I94" s="8"/>
      <c r="J94" s="8"/>
    </row>
    <row r="95" spans="2:10" x14ac:dyDescent="0.25">
      <c r="B95" s="5"/>
      <c r="C95" s="10"/>
      <c r="D95" s="5"/>
      <c r="E95" s="5"/>
      <c r="F95" s="8"/>
      <c r="G95" s="8"/>
      <c r="H95" s="8"/>
      <c r="I95" s="8"/>
      <c r="J95" s="8"/>
    </row>
    <row r="96" spans="2:10" x14ac:dyDescent="0.25">
      <c r="B96" s="5"/>
      <c r="C96" s="5"/>
      <c r="D96" s="5"/>
      <c r="E96" s="5"/>
      <c r="F96" s="8"/>
      <c r="G96" s="8"/>
      <c r="H96" s="8"/>
      <c r="I96" s="8"/>
      <c r="J96" s="8"/>
    </row>
    <row r="97" spans="2:10" x14ac:dyDescent="0.25">
      <c r="B97" s="5"/>
      <c r="C97" s="10"/>
      <c r="D97" s="5"/>
      <c r="E97" s="5"/>
      <c r="F97" s="8"/>
      <c r="G97" s="8"/>
      <c r="H97" s="8"/>
      <c r="I97" s="8"/>
      <c r="J97" s="8"/>
    </row>
    <row r="98" spans="2:10" x14ac:dyDescent="0.25">
      <c r="B98" s="5"/>
      <c r="C98" s="7"/>
      <c r="D98" s="5"/>
      <c r="E98" s="5"/>
      <c r="F98" s="8"/>
      <c r="G98" s="8"/>
      <c r="H98" s="8"/>
      <c r="I98" s="8"/>
      <c r="J98" s="8"/>
    </row>
    <row r="99" spans="2:10" x14ac:dyDescent="0.25">
      <c r="B99" s="5"/>
      <c r="C99" s="14"/>
      <c r="D99" s="14"/>
      <c r="E99" s="14"/>
      <c r="F99" s="14"/>
      <c r="G99" s="8"/>
      <c r="H99" s="8"/>
      <c r="I99" s="8"/>
      <c r="J99" s="8"/>
    </row>
    <row r="100" spans="2:10" x14ac:dyDescent="0.25">
      <c r="B100" s="5"/>
      <c r="C100" s="14"/>
      <c r="D100" s="14"/>
      <c r="E100" s="14"/>
      <c r="F100" s="12"/>
      <c r="G100" s="8"/>
      <c r="H100" s="8"/>
      <c r="I100" s="8"/>
      <c r="J100" s="8"/>
    </row>
    <row r="101" spans="2:10" x14ac:dyDescent="0.25">
      <c r="B101" s="5"/>
      <c r="C101" s="14"/>
      <c r="D101" s="14"/>
      <c r="E101" s="14"/>
      <c r="F101" s="12"/>
      <c r="G101" s="8"/>
      <c r="H101" s="8"/>
      <c r="I101" s="8"/>
      <c r="J101" s="8"/>
    </row>
    <row r="102" spans="2:10" x14ac:dyDescent="0.25">
      <c r="B102" s="5"/>
      <c r="C102" s="14"/>
      <c r="D102" s="14"/>
      <c r="E102" s="14"/>
      <c r="F102" s="12"/>
      <c r="G102" s="8"/>
      <c r="H102" s="8"/>
      <c r="I102" s="8"/>
      <c r="J102" s="8"/>
    </row>
    <row r="103" spans="2:10" x14ac:dyDescent="0.25">
      <c r="B103" s="5"/>
      <c r="C103" s="14"/>
      <c r="D103" s="14"/>
      <c r="E103" s="14"/>
      <c r="F103" s="14"/>
      <c r="G103" s="8"/>
      <c r="H103" s="8"/>
      <c r="I103" s="8"/>
      <c r="J103" s="8"/>
    </row>
    <row r="104" spans="2:10" x14ac:dyDescent="0.25">
      <c r="B104" s="13"/>
      <c r="C104" s="13"/>
      <c r="D104" s="13"/>
      <c r="E104" s="13"/>
      <c r="F104" s="13"/>
      <c r="G104" s="8"/>
      <c r="H104" s="8"/>
      <c r="I104" s="8"/>
      <c r="J104" s="8"/>
    </row>
    <row r="105" spans="2:10" x14ac:dyDescent="0.25">
      <c r="B105" s="5"/>
      <c r="C105" s="5"/>
      <c r="D105" s="5"/>
      <c r="E105" s="5"/>
      <c r="F105" s="5"/>
      <c r="G105" s="5"/>
      <c r="H105" s="5"/>
      <c r="I105" s="5"/>
      <c r="J105" s="5"/>
    </row>
    <row r="106" spans="2:10" x14ac:dyDescent="0.25">
      <c r="B106" s="5"/>
      <c r="C106" s="5"/>
      <c r="D106" s="5"/>
      <c r="E106" s="5"/>
      <c r="F106" s="5"/>
      <c r="G106" s="5"/>
      <c r="H106" s="5"/>
      <c r="I106" s="5"/>
      <c r="J106" s="5"/>
    </row>
  </sheetData>
  <mergeCells count="20">
    <mergeCell ref="E36:F36"/>
    <mergeCell ref="E37:F37"/>
    <mergeCell ref="E38:F38"/>
    <mergeCell ref="C33:F33"/>
    <mergeCell ref="B21:F21"/>
    <mergeCell ref="D22:F22"/>
    <mergeCell ref="D23:F23"/>
    <mergeCell ref="E34:F34"/>
    <mergeCell ref="E35:F35"/>
    <mergeCell ref="B29:F31"/>
    <mergeCell ref="G29:G31"/>
    <mergeCell ref="D24:F24"/>
    <mergeCell ref="D25:F25"/>
    <mergeCell ref="C27:G27"/>
    <mergeCell ref="C1:J1"/>
    <mergeCell ref="D2:G2"/>
    <mergeCell ref="H2:J2"/>
    <mergeCell ref="B14:F14"/>
    <mergeCell ref="B15:G15"/>
    <mergeCell ref="B3:G3"/>
  </mergeCells>
  <conditionalFormatting sqref="E37:F38 E34:E36">
    <cfRule type="cellIs" dxfId="3" priority="1" operator="equal">
      <formula>"pedir documento"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6FEDA-2098-4673-81E0-61EC7889F7B8}">
  <dimension ref="A1:K100"/>
  <sheetViews>
    <sheetView showGridLines="0" zoomScale="80" zoomScaleNormal="80" workbookViewId="0">
      <selection activeCell="I13" sqref="I13"/>
    </sheetView>
  </sheetViews>
  <sheetFormatPr baseColWidth="10" defaultRowHeight="15" x14ac:dyDescent="0.25"/>
  <cols>
    <col min="2" max="2" width="7.42578125" customWidth="1"/>
    <col min="3" max="3" width="69.42578125" customWidth="1"/>
    <col min="4" max="4" width="9.7109375" customWidth="1"/>
    <col min="5" max="5" width="11.5703125" customWidth="1"/>
    <col min="6" max="6" width="16.140625" customWidth="1"/>
    <col min="7" max="8" width="21.140625" customWidth="1"/>
    <col min="9" max="9" width="18.42578125" customWidth="1"/>
    <col min="10" max="10" width="16.7109375" bestFit="1" customWidth="1"/>
    <col min="11" max="11" width="12.5703125" customWidth="1"/>
  </cols>
  <sheetData>
    <row r="1" spans="1:11" x14ac:dyDescent="0.25">
      <c r="C1" s="274" t="s">
        <v>15</v>
      </c>
      <c r="D1" s="274"/>
      <c r="E1" s="274"/>
      <c r="F1" s="274"/>
      <c r="G1" s="274"/>
      <c r="H1" s="274"/>
      <c r="I1" s="274"/>
      <c r="J1" s="274"/>
    </row>
    <row r="2" spans="1:11" x14ac:dyDescent="0.25">
      <c r="B2" s="158"/>
      <c r="C2" s="158"/>
      <c r="D2" s="263" t="s">
        <v>88</v>
      </c>
      <c r="E2" s="263"/>
      <c r="F2" s="263"/>
      <c r="G2" s="264"/>
      <c r="H2" s="185"/>
      <c r="I2" s="263" t="s">
        <v>131</v>
      </c>
      <c r="J2" s="263"/>
    </row>
    <row r="3" spans="1:11" x14ac:dyDescent="0.25">
      <c r="B3" s="263"/>
      <c r="C3" s="263"/>
      <c r="D3" s="263"/>
      <c r="E3" s="263"/>
      <c r="F3" s="263"/>
      <c r="G3" s="263"/>
      <c r="H3" s="263"/>
      <c r="I3" s="263"/>
      <c r="J3" s="263"/>
    </row>
    <row r="4" spans="1:11" x14ac:dyDescent="0.25">
      <c r="B4" s="159" t="s">
        <v>0</v>
      </c>
      <c r="C4" s="159" t="s">
        <v>1</v>
      </c>
      <c r="D4" s="160" t="s">
        <v>2</v>
      </c>
      <c r="E4" s="160" t="s">
        <v>3</v>
      </c>
      <c r="F4" s="160" t="s">
        <v>4</v>
      </c>
      <c r="G4" s="160" t="s">
        <v>5</v>
      </c>
      <c r="H4" s="160" t="s">
        <v>210</v>
      </c>
      <c r="I4" s="160" t="s">
        <v>4</v>
      </c>
      <c r="J4" s="160" t="s">
        <v>132</v>
      </c>
      <c r="K4" s="161" t="s">
        <v>133</v>
      </c>
    </row>
    <row r="5" spans="1:11" ht="50.25" customHeight="1" x14ac:dyDescent="0.25">
      <c r="B5" s="23">
        <v>1</v>
      </c>
      <c r="C5" s="24" t="s">
        <v>122</v>
      </c>
      <c r="D5" s="26" t="s">
        <v>107</v>
      </c>
      <c r="E5" s="50">
        <v>20</v>
      </c>
      <c r="F5" s="44">
        <v>188300</v>
      </c>
      <c r="G5" s="44">
        <f>+E5*F5</f>
        <v>3766000</v>
      </c>
      <c r="H5" s="44">
        <f>+E5</f>
        <v>20</v>
      </c>
      <c r="I5" s="40">
        <v>188300</v>
      </c>
      <c r="J5" s="40">
        <f>+I5*E5</f>
        <v>3766000</v>
      </c>
      <c r="K5" s="47">
        <f>+J5-G5</f>
        <v>0</v>
      </c>
    </row>
    <row r="6" spans="1:11" ht="22.5" customHeight="1" x14ac:dyDescent="0.25">
      <c r="B6" s="23">
        <v>2</v>
      </c>
      <c r="C6" s="24" t="s">
        <v>123</v>
      </c>
      <c r="D6" s="26" t="s">
        <v>126</v>
      </c>
      <c r="E6" s="50">
        <v>4</v>
      </c>
      <c r="F6" s="4">
        <v>581696</v>
      </c>
      <c r="G6" s="44">
        <f>+F6*E6</f>
        <v>2326784</v>
      </c>
      <c r="H6" s="44">
        <f>+E6</f>
        <v>4</v>
      </c>
      <c r="I6" s="4">
        <v>581696</v>
      </c>
      <c r="J6" s="40">
        <f>+I6*E6</f>
        <v>2326784</v>
      </c>
      <c r="K6" s="47">
        <f>+J6-G6</f>
        <v>0</v>
      </c>
    </row>
    <row r="7" spans="1:11" ht="26.25" customHeight="1" x14ac:dyDescent="0.25">
      <c r="B7" s="23">
        <v>3</v>
      </c>
      <c r="C7" s="24" t="s">
        <v>124</v>
      </c>
      <c r="D7" s="26" t="s">
        <v>6</v>
      </c>
      <c r="E7" s="50">
        <v>195</v>
      </c>
      <c r="F7" s="4">
        <v>83122</v>
      </c>
      <c r="G7" s="4">
        <f>+F7*E7</f>
        <v>16208790</v>
      </c>
      <c r="H7" s="44">
        <f>+E7</f>
        <v>195</v>
      </c>
      <c r="I7" s="4">
        <v>83122</v>
      </c>
      <c r="J7" s="40">
        <f>+I7*E7</f>
        <v>16208790</v>
      </c>
      <c r="K7" s="47">
        <f>+J7-G7</f>
        <v>0</v>
      </c>
    </row>
    <row r="8" spans="1:11" ht="35.25" customHeight="1" x14ac:dyDescent="0.25">
      <c r="B8" s="23">
        <v>4</v>
      </c>
      <c r="C8" s="24" t="s">
        <v>125</v>
      </c>
      <c r="D8" s="26" t="s">
        <v>127</v>
      </c>
      <c r="E8" s="50">
        <v>3.75</v>
      </c>
      <c r="F8" s="4">
        <v>382370</v>
      </c>
      <c r="G8" s="4">
        <f>+F8*E8</f>
        <v>1433887.5</v>
      </c>
      <c r="H8" s="44">
        <f>+E8</f>
        <v>3.75</v>
      </c>
      <c r="I8" s="4">
        <v>382370</v>
      </c>
      <c r="J8" s="40">
        <f>+I8*E8</f>
        <v>1433887.5</v>
      </c>
      <c r="K8" s="47">
        <f>+J8-G8</f>
        <v>0</v>
      </c>
    </row>
    <row r="9" spans="1:11" x14ac:dyDescent="0.25">
      <c r="A9" s="31"/>
      <c r="B9" s="264" t="s">
        <v>128</v>
      </c>
      <c r="C9" s="266"/>
      <c r="D9" s="275">
        <f>+SUM(G5:G8)</f>
        <v>23735461.5</v>
      </c>
      <c r="E9" s="275"/>
      <c r="F9" s="263" t="s">
        <v>128</v>
      </c>
      <c r="G9" s="263"/>
      <c r="H9" s="184"/>
      <c r="I9" s="4">
        <f>+SUM(J5:J8)</f>
        <v>23735461.5</v>
      </c>
      <c r="J9" s="47">
        <f>+D9-I9</f>
        <v>0</v>
      </c>
    </row>
    <row r="10" spans="1:11" x14ac:dyDescent="0.25">
      <c r="A10" s="31"/>
      <c r="B10" s="264" t="s">
        <v>130</v>
      </c>
      <c r="C10" s="266"/>
      <c r="D10" s="275">
        <f>0.25*D9</f>
        <v>5933865.375</v>
      </c>
      <c r="E10" s="275"/>
      <c r="F10" s="263" t="s">
        <v>130</v>
      </c>
      <c r="G10" s="263"/>
      <c r="H10" s="184"/>
      <c r="I10" s="4">
        <f>0.25*I9</f>
        <v>5933865.375</v>
      </c>
      <c r="J10" s="47">
        <f>+D10-I10</f>
        <v>0</v>
      </c>
    </row>
    <row r="11" spans="1:11" ht="15.75" thickBot="1" x14ac:dyDescent="0.3">
      <c r="A11" s="42"/>
      <c r="B11" s="264" t="s">
        <v>129</v>
      </c>
      <c r="C11" s="266"/>
      <c r="D11" s="275">
        <f>+D9+D10</f>
        <v>29669326.875</v>
      </c>
      <c r="E11" s="275"/>
      <c r="F11" s="263" t="s">
        <v>129</v>
      </c>
      <c r="G11" s="263"/>
      <c r="H11" s="184"/>
      <c r="I11" s="4">
        <f>+I9+I10</f>
        <v>29669326.875</v>
      </c>
      <c r="J11" s="47">
        <f>+D11-I11</f>
        <v>0</v>
      </c>
    </row>
    <row r="12" spans="1:11" ht="15.75" customHeight="1" x14ac:dyDescent="0.25">
      <c r="A12" s="42"/>
      <c r="B12" s="230" t="s">
        <v>195</v>
      </c>
      <c r="C12" s="231"/>
      <c r="D12" s="231"/>
      <c r="E12" s="231"/>
      <c r="F12" s="231"/>
      <c r="G12" s="234">
        <f>D11</f>
        <v>29669326.875</v>
      </c>
      <c r="H12" s="205"/>
      <c r="I12" s="30"/>
      <c r="J12" s="30"/>
    </row>
    <row r="13" spans="1:11" x14ac:dyDescent="0.25">
      <c r="A13" s="42"/>
      <c r="B13" s="237"/>
      <c r="C13" s="238"/>
      <c r="D13" s="238"/>
      <c r="E13" s="238"/>
      <c r="F13" s="238"/>
      <c r="G13" s="239"/>
      <c r="H13" s="205"/>
      <c r="I13" s="30"/>
      <c r="J13" s="30"/>
    </row>
    <row r="14" spans="1:11" ht="7.5" customHeight="1" thickBot="1" x14ac:dyDescent="0.3">
      <c r="A14" s="42"/>
      <c r="B14" s="232"/>
      <c r="C14" s="233"/>
      <c r="D14" s="233"/>
      <c r="E14" s="233"/>
      <c r="F14" s="233"/>
      <c r="G14" s="235"/>
      <c r="H14" s="205"/>
      <c r="I14" s="30"/>
      <c r="J14" s="30"/>
    </row>
    <row r="15" spans="1:11" ht="15.75" thickBot="1" x14ac:dyDescent="0.3">
      <c r="A15" s="42"/>
      <c r="B15" s="93"/>
      <c r="C15" s="94"/>
      <c r="D15" s="93"/>
      <c r="E15" s="93"/>
      <c r="F15" s="95"/>
      <c r="G15" s="95"/>
      <c r="H15" s="95"/>
      <c r="I15" s="30"/>
      <c r="J15" s="30"/>
    </row>
    <row r="16" spans="1:11" x14ac:dyDescent="0.25">
      <c r="A16" s="42"/>
      <c r="B16" s="230" t="s">
        <v>196</v>
      </c>
      <c r="C16" s="231"/>
      <c r="D16" s="231"/>
      <c r="E16" s="231"/>
      <c r="F16" s="231"/>
      <c r="G16" s="240">
        <f>I11</f>
        <v>29669326.875</v>
      </c>
      <c r="H16" s="205"/>
      <c r="I16" s="30"/>
      <c r="J16" s="30"/>
    </row>
    <row r="17" spans="1:10" ht="3.75" customHeight="1" x14ac:dyDescent="0.25">
      <c r="A17" s="42"/>
      <c r="B17" s="237"/>
      <c r="C17" s="238"/>
      <c r="D17" s="238"/>
      <c r="E17" s="238"/>
      <c r="F17" s="238"/>
      <c r="G17" s="241"/>
      <c r="H17" s="205"/>
      <c r="I17" s="30"/>
      <c r="J17" s="30"/>
    </row>
    <row r="18" spans="1:10" ht="8.25" customHeight="1" thickBot="1" x14ac:dyDescent="0.3">
      <c r="A18" s="42"/>
      <c r="B18" s="232"/>
      <c r="C18" s="233"/>
      <c r="D18" s="233"/>
      <c r="E18" s="233"/>
      <c r="F18" s="233"/>
      <c r="G18" s="242"/>
      <c r="H18" s="205"/>
      <c r="I18" s="30"/>
      <c r="J18" s="30"/>
    </row>
    <row r="19" spans="1:10" ht="15.75" thickBot="1" x14ac:dyDescent="0.3">
      <c r="A19" s="42"/>
      <c r="B19" s="93"/>
      <c r="C19" s="94"/>
      <c r="D19" s="93"/>
      <c r="E19" s="93"/>
      <c r="F19" s="95"/>
      <c r="G19" s="95"/>
      <c r="H19" s="95"/>
      <c r="I19" s="30"/>
      <c r="J19" s="30"/>
    </row>
    <row r="20" spans="1:10" x14ac:dyDescent="0.25">
      <c r="A20" s="42"/>
      <c r="B20" s="230" t="s">
        <v>133</v>
      </c>
      <c r="C20" s="231"/>
      <c r="D20" s="231"/>
      <c r="E20" s="231"/>
      <c r="F20" s="231"/>
      <c r="G20" s="234">
        <f>G12-G16</f>
        <v>0</v>
      </c>
      <c r="H20" s="205"/>
      <c r="I20" s="30"/>
      <c r="J20" s="30"/>
    </row>
    <row r="21" spans="1:10" ht="9" customHeight="1" thickBot="1" x14ac:dyDescent="0.3">
      <c r="A21" s="42"/>
      <c r="B21" s="232"/>
      <c r="C21" s="233"/>
      <c r="D21" s="233"/>
      <c r="E21" s="233"/>
      <c r="F21" s="233"/>
      <c r="G21" s="235"/>
      <c r="H21" s="205"/>
      <c r="I21" s="30"/>
      <c r="J21" s="30"/>
    </row>
    <row r="22" spans="1:10" ht="15.75" thickBot="1" x14ac:dyDescent="0.3">
      <c r="B22" s="31"/>
      <c r="C22" s="31"/>
      <c r="D22" s="33"/>
      <c r="E22" s="33"/>
      <c r="F22" s="30"/>
      <c r="G22" s="30"/>
      <c r="H22" s="30"/>
      <c r="I22" s="30"/>
      <c r="J22" s="30"/>
    </row>
    <row r="23" spans="1:10" ht="15.75" thickBot="1" x14ac:dyDescent="0.3">
      <c r="B23" s="223" t="s">
        <v>198</v>
      </c>
      <c r="C23" s="224"/>
      <c r="D23" s="224"/>
      <c r="E23" s="225"/>
      <c r="F23" s="30"/>
      <c r="G23" s="30"/>
      <c r="H23" s="30"/>
      <c r="I23" s="30"/>
      <c r="J23" s="30"/>
    </row>
    <row r="24" spans="1:10" x14ac:dyDescent="0.25">
      <c r="B24" s="200" t="s">
        <v>199</v>
      </c>
      <c r="C24" s="201" t="s">
        <v>200</v>
      </c>
      <c r="D24" s="226" t="str">
        <f>IF(C24="si","perfecto",IF(C24="no","pedir documento",))</f>
        <v>pedir documento</v>
      </c>
      <c r="E24" s="227"/>
      <c r="F24" s="30"/>
      <c r="G24" s="30"/>
      <c r="H24" s="30"/>
      <c r="I24" s="30"/>
      <c r="J24" s="30"/>
    </row>
    <row r="25" spans="1:10" x14ac:dyDescent="0.25">
      <c r="B25" s="199" t="s">
        <v>201</v>
      </c>
      <c r="C25" s="198" t="s">
        <v>202</v>
      </c>
      <c r="D25" s="228" t="str">
        <f>IF(C25="si","perfecto",IF(C25="no","pedir documento",))</f>
        <v>perfecto</v>
      </c>
      <c r="E25" s="229"/>
      <c r="F25" s="30"/>
      <c r="G25" s="30"/>
      <c r="H25" s="30"/>
      <c r="I25" s="30"/>
      <c r="J25" s="30"/>
    </row>
    <row r="26" spans="1:10" x14ac:dyDescent="0.25">
      <c r="B26" s="199" t="s">
        <v>203</v>
      </c>
      <c r="C26" s="198" t="s">
        <v>202</v>
      </c>
      <c r="D26" s="228" t="str">
        <f>IF(C26="si","perfecto",IF(C26="no","pedir documento",))</f>
        <v>perfecto</v>
      </c>
      <c r="E26" s="229"/>
      <c r="F26" s="30"/>
      <c r="G26" s="30"/>
      <c r="H26" s="30"/>
      <c r="I26" s="30"/>
      <c r="J26" s="30"/>
    </row>
    <row r="27" spans="1:10" x14ac:dyDescent="0.25">
      <c r="B27" s="199" t="s">
        <v>204</v>
      </c>
      <c r="C27" s="198" t="s">
        <v>202</v>
      </c>
      <c r="D27" s="216" t="str">
        <f>IF(C27="si","perfecto",IF(C27="no","pedir documento",))</f>
        <v>perfecto</v>
      </c>
      <c r="E27" s="216"/>
      <c r="F27" s="30"/>
      <c r="G27" s="30"/>
      <c r="H27" s="30"/>
      <c r="I27" s="30"/>
      <c r="J27" s="30"/>
    </row>
    <row r="28" spans="1:10" x14ac:dyDescent="0.25">
      <c r="B28" s="199" t="s">
        <v>205</v>
      </c>
      <c r="C28" s="198" t="s">
        <v>202</v>
      </c>
      <c r="D28" s="216" t="str">
        <f>IF(C28="si","perfecto",IF(C28="no","pedir documento",))</f>
        <v>perfecto</v>
      </c>
      <c r="E28" s="216"/>
      <c r="F28" s="30"/>
      <c r="G28" s="30"/>
      <c r="H28" s="30"/>
      <c r="I28" s="30"/>
      <c r="J28" s="30"/>
    </row>
    <row r="29" spans="1:10" ht="15" customHeight="1" x14ac:dyDescent="0.25">
      <c r="B29" s="31"/>
      <c r="C29" s="32"/>
      <c r="D29" s="33"/>
      <c r="E29" s="33"/>
      <c r="F29" s="30"/>
      <c r="G29" s="30"/>
      <c r="H29" s="30"/>
      <c r="I29" s="30"/>
      <c r="J29" s="30"/>
    </row>
    <row r="30" spans="1:10" ht="15" customHeight="1" x14ac:dyDescent="0.25">
      <c r="B30" s="31"/>
      <c r="C30" s="32"/>
      <c r="D30" s="33"/>
      <c r="E30" s="33"/>
      <c r="F30" s="30"/>
      <c r="G30" s="30"/>
      <c r="H30" s="30"/>
      <c r="I30" s="30"/>
      <c r="J30" s="30"/>
    </row>
    <row r="31" spans="1:10" ht="15" customHeight="1" x14ac:dyDescent="0.25">
      <c r="B31" s="31"/>
      <c r="C31" s="36"/>
      <c r="D31" s="33"/>
      <c r="E31" s="33"/>
      <c r="F31" s="30"/>
      <c r="G31" s="30"/>
      <c r="H31" s="30"/>
      <c r="I31" s="30"/>
      <c r="J31" s="30"/>
    </row>
    <row r="32" spans="1:10" ht="15" customHeight="1" x14ac:dyDescent="0.25">
      <c r="B32" s="31"/>
      <c r="C32" s="32"/>
      <c r="D32" s="33"/>
      <c r="E32" s="33"/>
      <c r="F32" s="30"/>
      <c r="G32" s="30"/>
      <c r="H32" s="30"/>
      <c r="I32" s="30"/>
      <c r="J32" s="30"/>
    </row>
    <row r="33" spans="2:10" ht="15" customHeight="1" x14ac:dyDescent="0.25">
      <c r="B33" s="31"/>
      <c r="C33" s="32"/>
      <c r="D33" s="33"/>
      <c r="E33" s="33"/>
      <c r="F33" s="30"/>
      <c r="G33" s="30"/>
      <c r="H33" s="30"/>
      <c r="I33" s="30"/>
      <c r="J33" s="30"/>
    </row>
    <row r="34" spans="2:10" ht="15" customHeight="1" x14ac:dyDescent="0.25">
      <c r="B34" s="31"/>
      <c r="C34" s="36"/>
      <c r="D34" s="33"/>
      <c r="E34" s="33"/>
      <c r="F34" s="30"/>
      <c r="G34" s="30"/>
      <c r="H34" s="30"/>
      <c r="I34" s="30"/>
      <c r="J34" s="30"/>
    </row>
    <row r="35" spans="2:10" ht="15" customHeight="1" x14ac:dyDescent="0.25">
      <c r="B35" s="31"/>
      <c r="C35" s="32"/>
      <c r="D35" s="33"/>
      <c r="E35" s="33"/>
      <c r="F35" s="30"/>
      <c r="G35" s="30"/>
      <c r="H35" s="30"/>
      <c r="I35" s="30"/>
      <c r="J35" s="30"/>
    </row>
    <row r="36" spans="2:10" ht="15" customHeight="1" x14ac:dyDescent="0.25">
      <c r="B36" s="31"/>
      <c r="C36" s="32"/>
      <c r="D36" s="33"/>
      <c r="E36" s="33"/>
      <c r="F36" s="30"/>
      <c r="G36" s="30"/>
      <c r="H36" s="30"/>
      <c r="I36" s="30"/>
      <c r="J36" s="30"/>
    </row>
    <row r="37" spans="2:10" ht="15" customHeight="1" x14ac:dyDescent="0.25">
      <c r="B37" s="31"/>
      <c r="C37" s="36"/>
      <c r="D37" s="33"/>
      <c r="E37" s="33"/>
      <c r="F37" s="30"/>
      <c r="G37" s="30"/>
      <c r="H37" s="30"/>
      <c r="I37" s="30"/>
      <c r="J37" s="30"/>
    </row>
    <row r="38" spans="2:10" ht="15" customHeight="1" x14ac:dyDescent="0.25">
      <c r="B38" s="31"/>
      <c r="C38" s="32"/>
      <c r="D38" s="33"/>
      <c r="E38" s="33"/>
      <c r="F38" s="30"/>
      <c r="G38" s="30"/>
      <c r="H38" s="30"/>
      <c r="I38" s="30"/>
      <c r="J38" s="30"/>
    </row>
    <row r="39" spans="2:10" ht="15" customHeight="1" x14ac:dyDescent="0.25">
      <c r="B39" s="31"/>
      <c r="C39" s="32"/>
      <c r="D39" s="33"/>
      <c r="E39" s="33"/>
      <c r="F39" s="30"/>
      <c r="G39" s="30"/>
      <c r="H39" s="30"/>
      <c r="I39" s="30"/>
      <c r="J39" s="30"/>
    </row>
    <row r="40" spans="2:10" ht="15" customHeight="1" x14ac:dyDescent="0.25">
      <c r="B40" s="31"/>
      <c r="C40" s="32"/>
      <c r="D40" s="33"/>
      <c r="E40" s="33"/>
      <c r="F40" s="30"/>
      <c r="G40" s="30"/>
      <c r="H40" s="30"/>
      <c r="I40" s="30"/>
      <c r="J40" s="30"/>
    </row>
    <row r="41" spans="2:10" ht="15" customHeight="1" x14ac:dyDescent="0.25">
      <c r="B41" s="31"/>
      <c r="C41" s="36"/>
      <c r="D41" s="33"/>
      <c r="E41" s="33"/>
      <c r="F41" s="30"/>
      <c r="G41" s="30"/>
      <c r="H41" s="30"/>
      <c r="I41" s="30"/>
      <c r="J41" s="30"/>
    </row>
    <row r="42" spans="2:10" ht="15" customHeight="1" x14ac:dyDescent="0.25">
      <c r="B42" s="31"/>
      <c r="C42" s="32"/>
      <c r="D42" s="33"/>
      <c r="E42" s="33"/>
      <c r="F42" s="30"/>
      <c r="G42" s="30"/>
      <c r="H42" s="30"/>
      <c r="I42" s="30"/>
      <c r="J42" s="30"/>
    </row>
    <row r="43" spans="2:10" ht="15" customHeight="1" x14ac:dyDescent="0.25">
      <c r="B43" s="31"/>
      <c r="C43" s="32"/>
      <c r="D43" s="33"/>
      <c r="E43" s="33"/>
      <c r="F43" s="30"/>
      <c r="G43" s="30"/>
      <c r="H43" s="30"/>
      <c r="I43" s="30"/>
      <c r="J43" s="30"/>
    </row>
    <row r="44" spans="2:10" ht="15" customHeight="1" x14ac:dyDescent="0.25">
      <c r="B44" s="31"/>
      <c r="C44" s="32"/>
      <c r="D44" s="33"/>
      <c r="E44" s="33"/>
      <c r="F44" s="30"/>
      <c r="G44" s="30"/>
      <c r="H44" s="30"/>
      <c r="I44" s="30"/>
      <c r="J44" s="30"/>
    </row>
    <row r="45" spans="2:10" ht="15" customHeight="1" x14ac:dyDescent="0.25">
      <c r="B45" s="31"/>
      <c r="C45" s="36"/>
      <c r="D45" s="33"/>
      <c r="E45" s="33"/>
      <c r="F45" s="30"/>
      <c r="G45" s="30"/>
      <c r="H45" s="30"/>
      <c r="I45" s="30"/>
      <c r="J45" s="30"/>
    </row>
    <row r="46" spans="2:10" ht="15" customHeight="1" x14ac:dyDescent="0.25">
      <c r="B46" s="31"/>
      <c r="C46" s="32"/>
      <c r="D46" s="33"/>
      <c r="E46" s="33"/>
      <c r="F46" s="30"/>
      <c r="G46" s="30"/>
      <c r="H46" s="30"/>
      <c r="I46" s="30"/>
      <c r="J46" s="30"/>
    </row>
    <row r="47" spans="2:10" ht="15" customHeight="1" x14ac:dyDescent="0.25">
      <c r="B47" s="31"/>
      <c r="C47" s="36"/>
      <c r="D47" s="33"/>
      <c r="E47" s="33"/>
      <c r="F47" s="30"/>
      <c r="G47" s="30"/>
      <c r="H47" s="30"/>
      <c r="I47" s="30"/>
      <c r="J47" s="30"/>
    </row>
    <row r="48" spans="2:10" ht="15" customHeight="1" x14ac:dyDescent="0.25">
      <c r="B48" s="31"/>
      <c r="C48" s="32"/>
      <c r="D48" s="33"/>
      <c r="E48" s="33"/>
      <c r="F48" s="30"/>
      <c r="G48" s="30"/>
      <c r="H48" s="30"/>
      <c r="I48" s="30"/>
      <c r="J48" s="30"/>
    </row>
    <row r="49" spans="2:10" ht="15" customHeight="1" x14ac:dyDescent="0.25">
      <c r="B49" s="31"/>
      <c r="C49" s="32"/>
      <c r="D49" s="33"/>
      <c r="E49" s="33"/>
      <c r="F49" s="30"/>
      <c r="G49" s="30"/>
      <c r="H49" s="30"/>
      <c r="I49" s="30"/>
      <c r="J49" s="30"/>
    </row>
    <row r="50" spans="2:10" ht="15" customHeight="1" x14ac:dyDescent="0.25">
      <c r="B50" s="31"/>
      <c r="C50" s="32"/>
      <c r="D50" s="33"/>
      <c r="E50" s="33"/>
      <c r="F50" s="30"/>
      <c r="G50" s="30"/>
      <c r="H50" s="30"/>
      <c r="I50" s="30"/>
      <c r="J50" s="30"/>
    </row>
    <row r="51" spans="2:10" ht="15" customHeight="1" x14ac:dyDescent="0.25">
      <c r="B51" s="31"/>
      <c r="C51" s="36"/>
      <c r="D51" s="33"/>
      <c r="E51" s="33"/>
      <c r="F51" s="30"/>
      <c r="G51" s="30"/>
      <c r="H51" s="30"/>
      <c r="I51" s="30"/>
      <c r="J51" s="37"/>
    </row>
    <row r="52" spans="2:10" ht="15" customHeight="1" x14ac:dyDescent="0.25">
      <c r="B52" s="31"/>
      <c r="C52" s="32"/>
      <c r="D52" s="33"/>
      <c r="E52" s="33"/>
      <c r="F52" s="30"/>
      <c r="G52" s="30"/>
      <c r="H52" s="30"/>
      <c r="I52" s="30"/>
      <c r="J52" s="30"/>
    </row>
    <row r="53" spans="2:10" ht="15" customHeight="1" x14ac:dyDescent="0.25">
      <c r="B53" s="31"/>
      <c r="C53" s="32"/>
      <c r="D53" s="33"/>
      <c r="E53" s="33"/>
      <c r="F53" s="30"/>
      <c r="G53" s="30"/>
      <c r="H53" s="30"/>
      <c r="I53" s="30"/>
      <c r="J53" s="30"/>
    </row>
    <row r="54" spans="2:10" ht="15" customHeight="1" x14ac:dyDescent="0.25">
      <c r="B54" s="31"/>
      <c r="C54" s="32"/>
      <c r="D54" s="33"/>
      <c r="E54" s="33"/>
      <c r="F54" s="30"/>
      <c r="G54" s="30"/>
      <c r="H54" s="30"/>
      <c r="I54" s="30"/>
      <c r="J54" s="30"/>
    </row>
    <row r="55" spans="2:10" ht="15" customHeight="1" x14ac:dyDescent="0.25">
      <c r="B55" s="31"/>
      <c r="C55" s="32"/>
      <c r="D55" s="33"/>
      <c r="E55" s="33"/>
      <c r="F55" s="30"/>
      <c r="G55" s="30"/>
      <c r="H55" s="30"/>
      <c r="I55" s="30"/>
      <c r="J55" s="30"/>
    </row>
    <row r="56" spans="2:10" ht="15" customHeight="1" x14ac:dyDescent="0.25">
      <c r="B56" s="31"/>
      <c r="C56" s="36"/>
      <c r="D56" s="33"/>
      <c r="E56" s="33"/>
      <c r="F56" s="30"/>
      <c r="G56" s="30"/>
      <c r="H56" s="30"/>
      <c r="I56" s="30"/>
      <c r="J56" s="30"/>
    </row>
    <row r="57" spans="2:10" ht="15" customHeight="1" x14ac:dyDescent="0.25">
      <c r="B57" s="31"/>
      <c r="C57" s="32"/>
      <c r="D57" s="33"/>
      <c r="E57" s="33"/>
      <c r="F57" s="30"/>
      <c r="G57" s="30"/>
      <c r="H57" s="30"/>
      <c r="I57" s="30"/>
      <c r="J57" s="30"/>
    </row>
    <row r="58" spans="2:10" ht="15" customHeight="1" x14ac:dyDescent="0.25">
      <c r="B58" s="31"/>
      <c r="C58" s="32"/>
      <c r="D58" s="33"/>
      <c r="E58" s="33"/>
      <c r="F58" s="30"/>
      <c r="G58" s="30"/>
      <c r="H58" s="30"/>
      <c r="I58" s="30"/>
      <c r="J58" s="30"/>
    </row>
    <row r="59" spans="2:10" ht="15" customHeight="1" x14ac:dyDescent="0.25">
      <c r="B59" s="31"/>
      <c r="C59" s="32"/>
      <c r="D59" s="33"/>
      <c r="E59" s="33"/>
      <c r="F59" s="30"/>
      <c r="G59" s="30"/>
      <c r="H59" s="30"/>
      <c r="I59" s="30"/>
      <c r="J59" s="30"/>
    </row>
    <row r="60" spans="2:10" ht="15" customHeight="1" x14ac:dyDescent="0.25">
      <c r="B60" s="31"/>
      <c r="C60" s="32"/>
      <c r="D60" s="33"/>
      <c r="E60" s="33"/>
      <c r="F60" s="30"/>
      <c r="G60" s="30"/>
      <c r="H60" s="30"/>
      <c r="I60" s="30"/>
      <c r="J60" s="30"/>
    </row>
    <row r="61" spans="2:10" ht="15" customHeight="1" x14ac:dyDescent="0.25">
      <c r="B61" s="31"/>
      <c r="C61" s="32"/>
      <c r="D61" s="33"/>
      <c r="E61" s="33"/>
      <c r="F61" s="30"/>
      <c r="G61" s="30"/>
      <c r="H61" s="30"/>
      <c r="I61" s="30"/>
      <c r="J61" s="30"/>
    </row>
    <row r="62" spans="2:10" ht="15" customHeight="1" x14ac:dyDescent="0.25">
      <c r="B62" s="31"/>
      <c r="C62" s="32"/>
      <c r="D62" s="33"/>
      <c r="E62" s="33"/>
      <c r="F62" s="30"/>
      <c r="G62" s="30"/>
      <c r="H62" s="30"/>
      <c r="I62" s="30"/>
      <c r="J62" s="30"/>
    </row>
    <row r="63" spans="2:10" ht="15" customHeight="1" x14ac:dyDescent="0.25">
      <c r="B63" s="31"/>
      <c r="C63" s="32"/>
      <c r="D63" s="33"/>
      <c r="E63" s="33"/>
      <c r="F63" s="30"/>
      <c r="G63" s="30"/>
      <c r="H63" s="30"/>
      <c r="I63" s="30"/>
      <c r="J63" s="30"/>
    </row>
    <row r="64" spans="2:10" ht="15" customHeight="1" x14ac:dyDescent="0.25">
      <c r="B64" s="31"/>
      <c r="C64" s="32"/>
      <c r="D64" s="33"/>
      <c r="E64" s="33"/>
      <c r="F64" s="30"/>
      <c r="G64" s="30"/>
      <c r="H64" s="30"/>
      <c r="I64" s="30"/>
      <c r="J64" s="30"/>
    </row>
    <row r="65" spans="2:10" ht="15" customHeight="1" x14ac:dyDescent="0.25">
      <c r="B65" s="33"/>
      <c r="C65" s="32"/>
      <c r="D65" s="32"/>
      <c r="E65" s="32"/>
      <c r="F65" s="30"/>
      <c r="G65" s="30"/>
      <c r="H65" s="30"/>
      <c r="I65" s="30"/>
      <c r="J65" s="30"/>
    </row>
    <row r="66" spans="2:10" ht="15" customHeight="1" x14ac:dyDescent="0.25">
      <c r="B66" s="33"/>
      <c r="C66" s="32"/>
      <c r="D66" s="32"/>
      <c r="E66" s="32"/>
      <c r="F66" s="30"/>
      <c r="G66" s="30"/>
      <c r="H66" s="30"/>
      <c r="I66" s="30"/>
      <c r="J66" s="30"/>
    </row>
    <row r="67" spans="2:10" ht="15" customHeight="1" x14ac:dyDescent="0.25">
      <c r="B67" s="33"/>
      <c r="C67" s="32"/>
      <c r="D67" s="32"/>
      <c r="E67" s="32"/>
      <c r="F67" s="30"/>
      <c r="G67" s="30"/>
      <c r="H67" s="30"/>
      <c r="I67" s="30"/>
      <c r="J67" s="30"/>
    </row>
    <row r="68" spans="2:10" ht="15" customHeight="1" x14ac:dyDescent="0.25">
      <c r="B68" s="33"/>
      <c r="C68" s="32"/>
      <c r="D68" s="32"/>
      <c r="E68" s="32"/>
      <c r="F68" s="30"/>
      <c r="G68" s="30"/>
      <c r="H68" s="30"/>
      <c r="I68" s="30"/>
      <c r="J68" s="30"/>
    </row>
    <row r="69" spans="2:10" x14ac:dyDescent="0.25">
      <c r="B69" s="33"/>
      <c r="C69" s="38"/>
      <c r="D69" s="38"/>
      <c r="E69" s="38"/>
      <c r="F69" s="30"/>
      <c r="G69" s="30"/>
      <c r="H69" s="30"/>
      <c r="I69" s="30"/>
      <c r="J69" s="30"/>
    </row>
    <row r="70" spans="2:10" x14ac:dyDescent="0.25">
      <c r="B70" s="33"/>
      <c r="C70" s="38"/>
      <c r="D70" s="38"/>
      <c r="E70" s="38"/>
      <c r="F70" s="30"/>
      <c r="G70" s="30"/>
      <c r="H70" s="30"/>
      <c r="I70" s="30"/>
      <c r="J70" s="30"/>
    </row>
    <row r="71" spans="2:10" x14ac:dyDescent="0.25">
      <c r="B71" s="33"/>
      <c r="C71" s="38"/>
      <c r="D71" s="38"/>
      <c r="E71" s="38"/>
      <c r="F71" s="29"/>
      <c r="G71" s="30"/>
      <c r="H71" s="30"/>
      <c r="I71" s="29"/>
      <c r="J71" s="30"/>
    </row>
    <row r="72" spans="2:10" x14ac:dyDescent="0.25">
      <c r="B72" s="31"/>
      <c r="C72" s="28"/>
      <c r="D72" s="28"/>
      <c r="E72" s="28"/>
      <c r="F72" s="29"/>
      <c r="G72" s="30"/>
      <c r="H72" s="30"/>
      <c r="I72" s="30"/>
      <c r="J72" s="30"/>
    </row>
    <row r="73" spans="2:10" x14ac:dyDescent="0.25">
      <c r="B73" s="5"/>
      <c r="C73" s="13"/>
      <c r="D73" s="13"/>
      <c r="E73" s="13"/>
      <c r="F73" s="13"/>
      <c r="G73" s="8"/>
      <c r="H73" s="8"/>
      <c r="I73" s="22"/>
      <c r="J73" s="8"/>
    </row>
    <row r="74" spans="2:10" x14ac:dyDescent="0.25">
      <c r="B74" s="5"/>
      <c r="C74" s="13"/>
      <c r="D74" s="13"/>
      <c r="E74" s="13"/>
      <c r="F74" s="13"/>
      <c r="G74" s="8"/>
      <c r="H74" s="8"/>
      <c r="I74" s="8"/>
      <c r="J74" s="8"/>
    </row>
    <row r="75" spans="2:10" x14ac:dyDescent="0.25">
      <c r="B75" s="5"/>
      <c r="C75" s="10"/>
      <c r="D75" s="5"/>
      <c r="E75" s="5"/>
      <c r="F75" s="5"/>
      <c r="G75" s="5"/>
      <c r="H75" s="5"/>
      <c r="I75" s="8"/>
      <c r="J75" s="8"/>
    </row>
    <row r="76" spans="2:10" x14ac:dyDescent="0.25">
      <c r="B76" s="5"/>
      <c r="C76" s="10"/>
      <c r="D76" s="5"/>
      <c r="E76" s="5"/>
      <c r="F76" s="5"/>
      <c r="G76" s="5"/>
      <c r="H76" s="5"/>
      <c r="I76" s="8"/>
      <c r="J76" s="8"/>
    </row>
    <row r="77" spans="2:10" x14ac:dyDescent="0.25">
      <c r="B77" s="5"/>
      <c r="C77" s="5"/>
      <c r="D77" s="5"/>
      <c r="E77" s="5"/>
      <c r="F77" s="8"/>
      <c r="G77" s="8"/>
      <c r="H77" s="8"/>
      <c r="I77" s="8"/>
      <c r="J77" s="8"/>
    </row>
    <row r="78" spans="2:10" x14ac:dyDescent="0.25">
      <c r="B78" s="5"/>
      <c r="C78" s="5"/>
      <c r="D78" s="5"/>
      <c r="E78" s="5"/>
      <c r="F78" s="8"/>
      <c r="G78" s="8"/>
      <c r="H78" s="8"/>
      <c r="I78" s="8"/>
      <c r="J78" s="8"/>
    </row>
    <row r="79" spans="2:10" x14ac:dyDescent="0.25">
      <c r="B79" s="5"/>
      <c r="C79" s="5"/>
      <c r="D79" s="5"/>
      <c r="E79" s="5"/>
      <c r="F79" s="8"/>
      <c r="G79" s="8"/>
      <c r="H79" s="8"/>
      <c r="I79" s="8"/>
      <c r="J79" s="8"/>
    </row>
    <row r="80" spans="2:10" x14ac:dyDescent="0.25">
      <c r="B80" s="5"/>
      <c r="C80" s="5"/>
      <c r="D80" s="5"/>
      <c r="E80" s="5"/>
      <c r="F80" s="8"/>
      <c r="G80" s="8"/>
      <c r="H80" s="8"/>
      <c r="I80" s="8"/>
      <c r="J80" s="8"/>
    </row>
    <row r="81" spans="2:10" x14ac:dyDescent="0.25">
      <c r="B81" s="5"/>
      <c r="C81" s="5"/>
      <c r="D81" s="5"/>
      <c r="E81" s="5"/>
      <c r="F81" s="8"/>
      <c r="G81" s="8"/>
      <c r="H81" s="8"/>
      <c r="I81" s="8"/>
      <c r="J81" s="8"/>
    </row>
    <row r="82" spans="2:10" x14ac:dyDescent="0.25">
      <c r="B82" s="5"/>
      <c r="C82" s="5"/>
      <c r="D82" s="5"/>
      <c r="E82" s="5"/>
      <c r="F82" s="8"/>
      <c r="G82" s="8"/>
      <c r="H82" s="8"/>
      <c r="I82" s="8"/>
      <c r="J82" s="8"/>
    </row>
    <row r="83" spans="2:10" x14ac:dyDescent="0.25">
      <c r="B83" s="5"/>
      <c r="C83" s="5"/>
      <c r="D83" s="5"/>
      <c r="E83" s="5"/>
      <c r="F83" s="8"/>
      <c r="G83" s="8"/>
      <c r="H83" s="8"/>
      <c r="I83" s="8"/>
      <c r="J83" s="8"/>
    </row>
    <row r="84" spans="2:10" x14ac:dyDescent="0.25">
      <c r="B84" s="5"/>
      <c r="C84" s="5"/>
      <c r="D84" s="5"/>
      <c r="E84" s="5"/>
      <c r="F84" s="8"/>
      <c r="G84" s="8"/>
      <c r="H84" s="8"/>
      <c r="I84" s="8"/>
      <c r="J84" s="8"/>
    </row>
    <row r="85" spans="2:10" x14ac:dyDescent="0.25">
      <c r="B85" s="5"/>
      <c r="C85" s="5"/>
      <c r="D85" s="5"/>
      <c r="E85" s="5"/>
      <c r="F85" s="8"/>
      <c r="G85" s="8"/>
      <c r="H85" s="8"/>
      <c r="I85" s="8"/>
      <c r="J85" s="8"/>
    </row>
    <row r="86" spans="2:10" x14ac:dyDescent="0.25">
      <c r="B86" s="11"/>
      <c r="C86" s="5"/>
      <c r="D86" s="5"/>
      <c r="E86" s="5"/>
      <c r="F86" s="8"/>
      <c r="G86" s="8"/>
      <c r="H86" s="8"/>
      <c r="I86" s="8"/>
      <c r="J86" s="8"/>
    </row>
    <row r="87" spans="2:10" x14ac:dyDescent="0.25">
      <c r="B87" s="5"/>
      <c r="C87" s="5"/>
      <c r="D87" s="5"/>
      <c r="E87" s="5"/>
      <c r="F87" s="8"/>
      <c r="G87" s="8"/>
      <c r="H87" s="8"/>
      <c r="I87" s="8"/>
      <c r="J87" s="8"/>
    </row>
    <row r="88" spans="2:10" x14ac:dyDescent="0.25">
      <c r="B88" s="5"/>
      <c r="C88" s="5"/>
      <c r="D88" s="5"/>
      <c r="E88" s="5"/>
      <c r="F88" s="8"/>
      <c r="G88" s="8"/>
      <c r="H88" s="8"/>
      <c r="I88" s="8"/>
      <c r="J88" s="8"/>
    </row>
    <row r="89" spans="2:10" x14ac:dyDescent="0.25">
      <c r="B89" s="5"/>
      <c r="C89" s="10"/>
      <c r="D89" s="5"/>
      <c r="E89" s="5"/>
      <c r="F89" s="8"/>
      <c r="G89" s="8"/>
      <c r="H89" s="8"/>
      <c r="I89" s="8"/>
      <c r="J89" s="8"/>
    </row>
    <row r="90" spans="2:10" x14ac:dyDescent="0.25">
      <c r="B90" s="5"/>
      <c r="C90" s="5"/>
      <c r="D90" s="5"/>
      <c r="E90" s="5"/>
      <c r="F90" s="8"/>
      <c r="G90" s="8"/>
      <c r="H90" s="8"/>
      <c r="I90" s="8"/>
      <c r="J90" s="8"/>
    </row>
    <row r="91" spans="2:10" x14ac:dyDescent="0.25">
      <c r="B91" s="5"/>
      <c r="C91" s="10"/>
      <c r="D91" s="5"/>
      <c r="E91" s="5"/>
      <c r="F91" s="8"/>
      <c r="G91" s="8"/>
      <c r="H91" s="8"/>
      <c r="I91" s="8"/>
      <c r="J91" s="8"/>
    </row>
    <row r="92" spans="2:10" x14ac:dyDescent="0.25">
      <c r="B92" s="5"/>
      <c r="C92" s="7"/>
      <c r="D92" s="5"/>
      <c r="E92" s="5"/>
      <c r="F92" s="8"/>
      <c r="G92" s="8"/>
      <c r="H92" s="8"/>
      <c r="I92" s="8"/>
      <c r="J92" s="8"/>
    </row>
    <row r="93" spans="2:10" x14ac:dyDescent="0.25">
      <c r="B93" s="5"/>
      <c r="C93" s="14"/>
      <c r="D93" s="14"/>
      <c r="E93" s="14"/>
      <c r="F93" s="14"/>
      <c r="G93" s="8"/>
      <c r="H93" s="8"/>
      <c r="I93" s="8"/>
      <c r="J93" s="8"/>
    </row>
    <row r="94" spans="2:10" x14ac:dyDescent="0.25">
      <c r="B94" s="5"/>
      <c r="C94" s="14"/>
      <c r="D94" s="14"/>
      <c r="E94" s="14"/>
      <c r="F94" s="12"/>
      <c r="G94" s="8"/>
      <c r="H94" s="8"/>
      <c r="I94" s="8"/>
      <c r="J94" s="8"/>
    </row>
    <row r="95" spans="2:10" x14ac:dyDescent="0.25">
      <c r="B95" s="5"/>
      <c r="C95" s="14"/>
      <c r="D95" s="14"/>
      <c r="E95" s="14"/>
      <c r="F95" s="12"/>
      <c r="G95" s="8"/>
      <c r="H95" s="8"/>
      <c r="I95" s="8"/>
      <c r="J95" s="8"/>
    </row>
    <row r="96" spans="2:10" x14ac:dyDescent="0.25">
      <c r="B96" s="5"/>
      <c r="C96" s="14"/>
      <c r="D96" s="14"/>
      <c r="E96" s="14"/>
      <c r="F96" s="12"/>
      <c r="G96" s="8"/>
      <c r="H96" s="8"/>
      <c r="I96" s="8"/>
      <c r="J96" s="8"/>
    </row>
    <row r="97" spans="2:10" x14ac:dyDescent="0.25">
      <c r="B97" s="5"/>
      <c r="C97" s="14"/>
      <c r="D97" s="14"/>
      <c r="E97" s="14"/>
      <c r="F97" s="14"/>
      <c r="G97" s="8"/>
      <c r="H97" s="8"/>
      <c r="I97" s="8"/>
      <c r="J97" s="8"/>
    </row>
    <row r="98" spans="2:10" x14ac:dyDescent="0.25">
      <c r="B98" s="13"/>
      <c r="C98" s="13"/>
      <c r="D98" s="13"/>
      <c r="E98" s="13"/>
      <c r="F98" s="13"/>
      <c r="G98" s="8"/>
      <c r="H98" s="8"/>
      <c r="I98" s="8"/>
      <c r="J98" s="8"/>
    </row>
    <row r="99" spans="2:10" x14ac:dyDescent="0.25">
      <c r="B99" s="5"/>
      <c r="C99" s="5"/>
      <c r="D99" s="5"/>
      <c r="E99" s="5"/>
      <c r="F99" s="5"/>
      <c r="G99" s="5"/>
      <c r="H99" s="5"/>
      <c r="I99" s="5"/>
      <c r="J99" s="5"/>
    </row>
    <row r="100" spans="2:10" x14ac:dyDescent="0.25">
      <c r="B100" s="5"/>
      <c r="C100" s="5"/>
      <c r="D100" s="5"/>
      <c r="E100" s="5"/>
      <c r="F100" s="5"/>
      <c r="G100" s="5"/>
      <c r="H100" s="5"/>
      <c r="I100" s="5"/>
      <c r="J100" s="5"/>
    </row>
  </sheetData>
  <mergeCells count="25">
    <mergeCell ref="D25:E25"/>
    <mergeCell ref="D26:E26"/>
    <mergeCell ref="D27:E27"/>
    <mergeCell ref="D28:E28"/>
    <mergeCell ref="B11:C11"/>
    <mergeCell ref="D10:E10"/>
    <mergeCell ref="D11:E11"/>
    <mergeCell ref="D24:E24"/>
    <mergeCell ref="B23:E23"/>
    <mergeCell ref="B12:F14"/>
    <mergeCell ref="F10:G10"/>
    <mergeCell ref="F11:G11"/>
    <mergeCell ref="B10:C10"/>
    <mergeCell ref="G12:G14"/>
    <mergeCell ref="B16:F18"/>
    <mergeCell ref="G16:G18"/>
    <mergeCell ref="B20:F21"/>
    <mergeCell ref="G20:G21"/>
    <mergeCell ref="C1:J1"/>
    <mergeCell ref="D2:G2"/>
    <mergeCell ref="I2:J2"/>
    <mergeCell ref="F9:G9"/>
    <mergeCell ref="B3:J3"/>
    <mergeCell ref="B9:C9"/>
    <mergeCell ref="D9:E9"/>
  </mergeCells>
  <conditionalFormatting sqref="D27:E28 D24:D26">
    <cfRule type="cellIs" dxfId="2" priority="1" operator="equal">
      <formula>"pedir documento"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05E05-6EAE-4EBD-BB55-3ACE60549F3D}">
  <dimension ref="A1:L109"/>
  <sheetViews>
    <sheetView showGridLines="0" topLeftCell="A19" zoomScale="80" zoomScaleNormal="80" workbookViewId="0">
      <selection activeCell="G38" sqref="G38"/>
    </sheetView>
  </sheetViews>
  <sheetFormatPr baseColWidth="10" defaultRowHeight="15" x14ac:dyDescent="0.25"/>
  <cols>
    <col min="2" max="2" width="7.42578125" customWidth="1"/>
    <col min="3" max="3" width="69.42578125" customWidth="1"/>
    <col min="4" max="4" width="9.7109375" customWidth="1"/>
    <col min="5" max="5" width="15.5703125" customWidth="1"/>
    <col min="6" max="6" width="16.140625" customWidth="1"/>
    <col min="7" max="8" width="21.140625" customWidth="1"/>
    <col min="9" max="9" width="18.42578125" customWidth="1"/>
    <col min="10" max="10" width="16.7109375" bestFit="1" customWidth="1"/>
    <col min="11" max="11" width="15.85546875" customWidth="1"/>
    <col min="12" max="12" width="12.5703125" customWidth="1"/>
  </cols>
  <sheetData>
    <row r="1" spans="2:12" x14ac:dyDescent="0.25">
      <c r="C1" s="279" t="s">
        <v>15</v>
      </c>
      <c r="D1" s="279"/>
      <c r="E1" s="279"/>
      <c r="F1" s="279"/>
      <c r="G1" s="279"/>
      <c r="H1" s="279"/>
      <c r="I1" s="279"/>
      <c r="J1" s="279"/>
    </row>
    <row r="2" spans="2:12" x14ac:dyDescent="0.25">
      <c r="B2" s="15"/>
      <c r="C2" s="15"/>
      <c r="D2" s="221"/>
      <c r="E2" s="221"/>
      <c r="F2" s="221"/>
      <c r="G2" s="280"/>
      <c r="H2" s="206"/>
    </row>
    <row r="3" spans="2:12" ht="15.75" thickBot="1" x14ac:dyDescent="0.3">
      <c r="B3" s="288" t="s">
        <v>197</v>
      </c>
      <c r="C3" s="290"/>
      <c r="D3" s="288" t="s">
        <v>184</v>
      </c>
      <c r="E3" s="289"/>
      <c r="F3" s="289"/>
      <c r="G3" s="290"/>
      <c r="H3" s="207"/>
      <c r="I3" s="281" t="s">
        <v>131</v>
      </c>
      <c r="J3" s="281"/>
      <c r="K3" s="128"/>
    </row>
    <row r="4" spans="2:12" ht="32.25" customHeight="1" x14ac:dyDescent="0.25">
      <c r="B4" s="190" t="s">
        <v>0</v>
      </c>
      <c r="C4" s="188" t="s">
        <v>1</v>
      </c>
      <c r="D4" s="188" t="s">
        <v>2</v>
      </c>
      <c r="E4" s="188" t="s">
        <v>3</v>
      </c>
      <c r="F4" s="188" t="s">
        <v>4</v>
      </c>
      <c r="G4" s="189" t="s">
        <v>5</v>
      </c>
      <c r="H4" s="208" t="s">
        <v>211</v>
      </c>
      <c r="I4" s="129" t="s">
        <v>4</v>
      </c>
      <c r="J4" s="108" t="s">
        <v>132</v>
      </c>
      <c r="K4" s="181" t="s">
        <v>133</v>
      </c>
      <c r="L4" s="89"/>
    </row>
    <row r="5" spans="2:12" ht="21" customHeight="1" x14ac:dyDescent="0.25">
      <c r="B5" s="109">
        <v>1</v>
      </c>
      <c r="C5" s="96" t="s">
        <v>139</v>
      </c>
      <c r="D5" s="26"/>
      <c r="E5" s="73"/>
      <c r="F5" s="31"/>
      <c r="G5" s="130"/>
      <c r="H5" s="209">
        <f t="shared" ref="H5:H10" si="0">+E6</f>
        <v>10.08</v>
      </c>
      <c r="I5" s="138"/>
      <c r="J5" s="40"/>
      <c r="K5" s="47"/>
      <c r="L5" s="180"/>
    </row>
    <row r="6" spans="2:12" ht="22.5" customHeight="1" x14ac:dyDescent="0.25">
      <c r="B6" s="109">
        <v>1.1000000000000001</v>
      </c>
      <c r="C6" s="49" t="s">
        <v>140</v>
      </c>
      <c r="D6" s="26" t="s">
        <v>6</v>
      </c>
      <c r="E6" s="73">
        <v>10.08</v>
      </c>
      <c r="F6" s="44">
        <v>54000</v>
      </c>
      <c r="G6" s="130">
        <f>+E6*F6</f>
        <v>544320</v>
      </c>
      <c r="H6" s="209">
        <f t="shared" si="0"/>
        <v>2.5499999999999998</v>
      </c>
      <c r="I6" s="140">
        <f>+F6</f>
        <v>54000</v>
      </c>
      <c r="J6" s="40">
        <f>+I6*E6</f>
        <v>544320</v>
      </c>
      <c r="K6" s="47">
        <f t="shared" ref="K6:K18" si="1">+J6-G6</f>
        <v>0</v>
      </c>
      <c r="L6" s="179"/>
    </row>
    <row r="7" spans="2:12" ht="26.25" customHeight="1" x14ac:dyDescent="0.25">
      <c r="B7" s="109">
        <v>1.2</v>
      </c>
      <c r="C7" s="49" t="s">
        <v>141</v>
      </c>
      <c r="D7" s="26" t="s">
        <v>6</v>
      </c>
      <c r="E7" s="73">
        <v>2.5499999999999998</v>
      </c>
      <c r="F7" s="4">
        <v>310000</v>
      </c>
      <c r="G7" s="130">
        <f>+E7*F7</f>
        <v>790500</v>
      </c>
      <c r="H7" s="209">
        <f t="shared" si="0"/>
        <v>4.4000000000000004</v>
      </c>
      <c r="I7" s="140">
        <f>+F7</f>
        <v>310000</v>
      </c>
      <c r="J7" s="40">
        <f t="shared" ref="J7:J18" si="2">+I7*E7</f>
        <v>790500</v>
      </c>
      <c r="K7" s="47">
        <f t="shared" si="1"/>
        <v>0</v>
      </c>
      <c r="L7" s="179"/>
    </row>
    <row r="8" spans="2:12" ht="35.25" customHeight="1" x14ac:dyDescent="0.25">
      <c r="B8" s="109">
        <v>1.3</v>
      </c>
      <c r="C8" s="49" t="s">
        <v>142</v>
      </c>
      <c r="D8" s="26" t="s">
        <v>156</v>
      </c>
      <c r="E8" s="73">
        <v>4.4000000000000004</v>
      </c>
      <c r="F8" s="4">
        <v>313896.03999999998</v>
      </c>
      <c r="G8" s="130">
        <f>+E8*F8</f>
        <v>1381142.5760000001</v>
      </c>
      <c r="H8" s="209">
        <f t="shared" si="0"/>
        <v>1.375</v>
      </c>
      <c r="I8" s="140">
        <f>+F8</f>
        <v>313896.03999999998</v>
      </c>
      <c r="J8" s="40">
        <f t="shared" si="2"/>
        <v>1381142.5760000001</v>
      </c>
      <c r="K8" s="47">
        <f t="shared" si="1"/>
        <v>0</v>
      </c>
      <c r="L8" s="5"/>
    </row>
    <row r="9" spans="2:12" ht="21.75" customHeight="1" x14ac:dyDescent="0.25">
      <c r="B9" s="109">
        <v>1.4</v>
      </c>
      <c r="C9" s="49" t="s">
        <v>143</v>
      </c>
      <c r="D9" s="26" t="s">
        <v>6</v>
      </c>
      <c r="E9" s="73">
        <v>1.375</v>
      </c>
      <c r="F9" s="4">
        <v>620000</v>
      </c>
      <c r="G9" s="130">
        <f>+E9*F9</f>
        <v>852500</v>
      </c>
      <c r="H9" s="209">
        <f t="shared" si="0"/>
        <v>0.435</v>
      </c>
      <c r="I9" s="140">
        <f>+F9</f>
        <v>620000</v>
      </c>
      <c r="J9" s="40">
        <f t="shared" si="2"/>
        <v>852500</v>
      </c>
      <c r="K9" s="47">
        <f t="shared" si="1"/>
        <v>0</v>
      </c>
      <c r="L9" s="179"/>
    </row>
    <row r="10" spans="2:12" ht="28.5" customHeight="1" x14ac:dyDescent="0.25">
      <c r="B10" s="109">
        <v>1.5</v>
      </c>
      <c r="C10" s="49" t="s">
        <v>144</v>
      </c>
      <c r="D10" s="26" t="s">
        <v>6</v>
      </c>
      <c r="E10" s="73">
        <v>0.435</v>
      </c>
      <c r="F10" s="4">
        <v>621512</v>
      </c>
      <c r="G10" s="130">
        <f>+E10*F10</f>
        <v>270357.71999999997</v>
      </c>
      <c r="H10" s="209">
        <f t="shared" si="0"/>
        <v>0</v>
      </c>
      <c r="I10" s="140">
        <f>+F10</f>
        <v>621512</v>
      </c>
      <c r="J10" s="40">
        <f t="shared" si="2"/>
        <v>270357.71999999997</v>
      </c>
      <c r="K10" s="47">
        <f t="shared" si="1"/>
        <v>0</v>
      </c>
      <c r="L10" s="179"/>
    </row>
    <row r="11" spans="2:12" x14ac:dyDescent="0.25">
      <c r="B11" s="131">
        <v>2</v>
      </c>
      <c r="C11" s="76" t="s">
        <v>145</v>
      </c>
      <c r="D11" s="23"/>
      <c r="E11" s="77"/>
      <c r="F11" s="23"/>
      <c r="G11" s="110"/>
      <c r="H11" s="210"/>
      <c r="I11" s="140"/>
      <c r="J11" s="40"/>
      <c r="K11" s="47"/>
      <c r="L11" s="179"/>
    </row>
    <row r="12" spans="2:12" x14ac:dyDescent="0.25">
      <c r="B12" s="131">
        <v>2.1</v>
      </c>
      <c r="C12" s="76" t="s">
        <v>146</v>
      </c>
      <c r="D12" s="23"/>
      <c r="E12" s="77"/>
      <c r="F12" s="23"/>
      <c r="G12" s="110"/>
      <c r="H12" s="210"/>
      <c r="I12" s="140"/>
      <c r="J12" s="40"/>
      <c r="K12" s="47"/>
      <c r="L12" s="179"/>
    </row>
    <row r="13" spans="2:12" ht="45" x14ac:dyDescent="0.25">
      <c r="B13" s="131">
        <v>2.2000000000000002</v>
      </c>
      <c r="C13" s="24" t="s">
        <v>147</v>
      </c>
      <c r="D13" s="23" t="s">
        <v>6</v>
      </c>
      <c r="E13" s="77">
        <v>7.03</v>
      </c>
      <c r="F13" s="44">
        <v>52000</v>
      </c>
      <c r="G13" s="132">
        <f>+E13*F13</f>
        <v>365560</v>
      </c>
      <c r="H13" s="211">
        <f>+E13</f>
        <v>7.03</v>
      </c>
      <c r="I13" s="140">
        <f>+F13</f>
        <v>52000</v>
      </c>
      <c r="J13" s="40">
        <f t="shared" si="2"/>
        <v>365560</v>
      </c>
      <c r="K13" s="47">
        <f t="shared" si="1"/>
        <v>0</v>
      </c>
      <c r="L13" s="179"/>
    </row>
    <row r="14" spans="2:12" ht="28.5" customHeight="1" x14ac:dyDescent="0.25">
      <c r="B14" s="131">
        <v>2.2999999999999998</v>
      </c>
      <c r="C14" s="24" t="s">
        <v>148</v>
      </c>
      <c r="D14" s="23" t="s">
        <v>6</v>
      </c>
      <c r="E14" s="77">
        <v>20</v>
      </c>
      <c r="F14" s="44">
        <v>130000</v>
      </c>
      <c r="G14" s="132">
        <f>+E14*F14</f>
        <v>2600000</v>
      </c>
      <c r="H14" s="211">
        <f>+E14</f>
        <v>20</v>
      </c>
      <c r="I14" s="140">
        <f>+F14</f>
        <v>130000</v>
      </c>
      <c r="J14" s="40">
        <f t="shared" si="2"/>
        <v>2600000</v>
      </c>
      <c r="K14" s="47">
        <f t="shared" si="1"/>
        <v>0</v>
      </c>
      <c r="L14" s="179"/>
    </row>
    <row r="15" spans="2:12" x14ac:dyDescent="0.25">
      <c r="B15" s="131"/>
      <c r="C15" s="76" t="s">
        <v>149</v>
      </c>
      <c r="D15" s="23"/>
      <c r="E15" s="23"/>
      <c r="F15" s="23"/>
      <c r="G15" s="132"/>
      <c r="H15" s="211">
        <f>+E15</f>
        <v>0</v>
      </c>
      <c r="I15" s="140"/>
      <c r="J15" s="40"/>
      <c r="K15" s="47"/>
      <c r="L15" s="179"/>
    </row>
    <row r="16" spans="2:12" x14ac:dyDescent="0.25">
      <c r="B16" s="131">
        <v>3</v>
      </c>
      <c r="C16" s="72" t="s">
        <v>151</v>
      </c>
      <c r="D16" s="23"/>
      <c r="E16" s="23"/>
      <c r="F16" s="23"/>
      <c r="G16" s="132"/>
      <c r="H16" s="211">
        <f>+E16</f>
        <v>0</v>
      </c>
      <c r="I16" s="140"/>
      <c r="J16" s="40">
        <f t="shared" si="2"/>
        <v>0</v>
      </c>
      <c r="K16" s="47">
        <f t="shared" si="1"/>
        <v>0</v>
      </c>
      <c r="L16" s="179"/>
    </row>
    <row r="17" spans="1:12" x14ac:dyDescent="0.25">
      <c r="B17" s="131">
        <v>3.2</v>
      </c>
      <c r="C17" s="72" t="s">
        <v>150</v>
      </c>
      <c r="D17" s="23" t="s">
        <v>153</v>
      </c>
      <c r="E17" s="23">
        <v>1</v>
      </c>
      <c r="F17" s="44">
        <v>150000</v>
      </c>
      <c r="G17" s="132">
        <f>+E17*F17</f>
        <v>150000</v>
      </c>
      <c r="H17" s="211">
        <f>+E17</f>
        <v>1</v>
      </c>
      <c r="I17" s="140">
        <f>+F17</f>
        <v>150000</v>
      </c>
      <c r="J17" s="40">
        <f t="shared" si="2"/>
        <v>150000</v>
      </c>
      <c r="K17" s="47">
        <f t="shared" si="1"/>
        <v>0</v>
      </c>
      <c r="L17" s="179"/>
    </row>
    <row r="18" spans="1:12" ht="15.75" thickBot="1" x14ac:dyDescent="0.3">
      <c r="B18" s="133">
        <v>3.3</v>
      </c>
      <c r="C18" s="134" t="s">
        <v>152</v>
      </c>
      <c r="D18" s="135" t="s">
        <v>154</v>
      </c>
      <c r="E18" s="135">
        <v>8</v>
      </c>
      <c r="F18" s="136">
        <v>17000</v>
      </c>
      <c r="G18" s="137">
        <f>+E18*F18</f>
        <v>136000</v>
      </c>
      <c r="H18" s="211">
        <f>+E18</f>
        <v>8</v>
      </c>
      <c r="I18" s="141">
        <f>+F18</f>
        <v>17000</v>
      </c>
      <c r="J18" s="142">
        <f t="shared" si="2"/>
        <v>136000</v>
      </c>
      <c r="K18" s="47">
        <f t="shared" si="1"/>
        <v>0</v>
      </c>
      <c r="L18" s="179"/>
    </row>
    <row r="19" spans="1:12" x14ac:dyDescent="0.25">
      <c r="A19" s="31"/>
      <c r="B19" s="42"/>
      <c r="C19" s="42"/>
      <c r="D19" s="128"/>
      <c r="E19" s="128"/>
      <c r="F19" s="128"/>
      <c r="G19" s="128"/>
      <c r="H19" s="128"/>
      <c r="I19" s="30"/>
      <c r="J19" s="30"/>
      <c r="K19" s="128"/>
      <c r="L19" s="179"/>
    </row>
    <row r="20" spans="1:12" ht="15.75" thickBot="1" x14ac:dyDescent="0.3">
      <c r="A20" s="31"/>
      <c r="B20" s="31"/>
      <c r="C20" s="38"/>
      <c r="D20" s="43"/>
      <c r="E20" s="33"/>
      <c r="F20" s="30"/>
      <c r="G20" s="30"/>
      <c r="H20" s="30"/>
      <c r="I20" s="30"/>
      <c r="J20" s="30"/>
      <c r="K20" s="128"/>
      <c r="L20" s="179"/>
    </row>
    <row r="21" spans="1:12" x14ac:dyDescent="0.25">
      <c r="A21" s="31"/>
      <c r="B21" s="282" t="s">
        <v>128</v>
      </c>
      <c r="C21" s="283"/>
      <c r="D21" s="284">
        <f>+SUM(G5:G18)</f>
        <v>7090380.2960000001</v>
      </c>
      <c r="E21" s="285"/>
      <c r="F21" s="286" t="s">
        <v>128</v>
      </c>
      <c r="G21" s="287"/>
      <c r="H21" s="186"/>
      <c r="I21" s="118">
        <f>+SUM(J5:J18)</f>
        <v>7090380.2960000001</v>
      </c>
      <c r="J21" s="144">
        <f>+D21-I21</f>
        <v>0</v>
      </c>
      <c r="K21" s="128"/>
      <c r="L21" s="179"/>
    </row>
    <row r="22" spans="1:12" x14ac:dyDescent="0.25">
      <c r="A22" s="31"/>
      <c r="B22" s="291" t="s">
        <v>155</v>
      </c>
      <c r="C22" s="266"/>
      <c r="D22" s="275">
        <f>0.25*D21</f>
        <v>1772595.074</v>
      </c>
      <c r="E22" s="292"/>
      <c r="F22" s="293" t="s">
        <v>130</v>
      </c>
      <c r="G22" s="263"/>
      <c r="H22" s="184"/>
      <c r="I22" s="4">
        <f>0.25*I21</f>
        <v>1772595.074</v>
      </c>
      <c r="J22" s="139">
        <f>+D22-I22</f>
        <v>0</v>
      </c>
      <c r="K22" s="128"/>
      <c r="L22" s="179"/>
    </row>
    <row r="23" spans="1:12" ht="15.75" thickBot="1" x14ac:dyDescent="0.3">
      <c r="A23" s="42"/>
      <c r="B23" s="294" t="s">
        <v>129</v>
      </c>
      <c r="C23" s="295"/>
      <c r="D23" s="296">
        <f>+D21+D22</f>
        <v>8862975.370000001</v>
      </c>
      <c r="E23" s="297"/>
      <c r="F23" s="298" t="s">
        <v>129</v>
      </c>
      <c r="G23" s="299"/>
      <c r="H23" s="187"/>
      <c r="I23" s="145">
        <f>+I21+I22</f>
        <v>8862975.370000001</v>
      </c>
      <c r="J23" s="143">
        <f>+D23-I23</f>
        <v>0</v>
      </c>
      <c r="K23" s="128"/>
      <c r="L23" s="179"/>
    </row>
    <row r="24" spans="1:12" x14ac:dyDescent="0.25">
      <c r="A24" s="42"/>
      <c r="B24" s="230" t="s">
        <v>195</v>
      </c>
      <c r="C24" s="231"/>
      <c r="D24" s="231"/>
      <c r="E24" s="231"/>
      <c r="F24" s="231"/>
      <c r="G24" s="234">
        <f>D23</f>
        <v>8862975.370000001</v>
      </c>
      <c r="H24" s="205"/>
      <c r="I24" s="30"/>
      <c r="J24" s="30"/>
      <c r="L24" s="179"/>
    </row>
    <row r="25" spans="1:12" ht="10.5" customHeight="1" x14ac:dyDescent="0.25">
      <c r="A25" s="42"/>
      <c r="B25" s="237"/>
      <c r="C25" s="238"/>
      <c r="D25" s="238"/>
      <c r="E25" s="238"/>
      <c r="F25" s="238"/>
      <c r="G25" s="239"/>
      <c r="H25" s="205"/>
      <c r="I25" s="30"/>
      <c r="J25" s="30"/>
      <c r="L25" s="179"/>
    </row>
    <row r="26" spans="1:12" ht="4.5" customHeight="1" thickBot="1" x14ac:dyDescent="0.3">
      <c r="A26" s="42"/>
      <c r="B26" s="232"/>
      <c r="C26" s="233"/>
      <c r="D26" s="233"/>
      <c r="E26" s="233"/>
      <c r="F26" s="233"/>
      <c r="G26" s="235"/>
      <c r="H26" s="205"/>
      <c r="I26" s="30"/>
      <c r="J26" s="30"/>
      <c r="L26" s="179"/>
    </row>
    <row r="27" spans="1:12" x14ac:dyDescent="0.25">
      <c r="A27" s="42"/>
      <c r="B27" s="230" t="s">
        <v>196</v>
      </c>
      <c r="C27" s="231"/>
      <c r="D27" s="231"/>
      <c r="E27" s="231"/>
      <c r="F27" s="231"/>
      <c r="G27" s="240">
        <f>I23</f>
        <v>8862975.370000001</v>
      </c>
      <c r="H27" s="205"/>
      <c r="I27" s="30"/>
      <c r="J27" s="30"/>
      <c r="L27" s="179"/>
    </row>
    <row r="28" spans="1:12" ht="6.75" customHeight="1" x14ac:dyDescent="0.25">
      <c r="A28" s="42"/>
      <c r="B28" s="237"/>
      <c r="C28" s="238"/>
      <c r="D28" s="238"/>
      <c r="E28" s="238"/>
      <c r="F28" s="238"/>
      <c r="G28" s="241"/>
      <c r="H28" s="205"/>
      <c r="I28" s="30"/>
      <c r="J28" s="30"/>
      <c r="L28" s="179"/>
    </row>
    <row r="29" spans="1:12" ht="11.25" customHeight="1" thickBot="1" x14ac:dyDescent="0.3">
      <c r="A29" s="42"/>
      <c r="B29" s="232"/>
      <c r="C29" s="233"/>
      <c r="D29" s="233"/>
      <c r="E29" s="233"/>
      <c r="F29" s="233"/>
      <c r="G29" s="242"/>
      <c r="H29" s="205"/>
      <c r="I29" s="30"/>
      <c r="J29" s="30"/>
      <c r="L29" s="179"/>
    </row>
    <row r="30" spans="1:12" x14ac:dyDescent="0.25">
      <c r="A30" s="42"/>
      <c r="B30" s="230" t="s">
        <v>133</v>
      </c>
      <c r="C30" s="231"/>
      <c r="D30" s="231"/>
      <c r="E30" s="231"/>
      <c r="F30" s="231"/>
      <c r="G30" s="234">
        <f>G24-G27</f>
        <v>0</v>
      </c>
      <c r="H30" s="205"/>
      <c r="I30" s="30"/>
      <c r="J30" s="30"/>
      <c r="L30" s="179"/>
    </row>
    <row r="31" spans="1:12" x14ac:dyDescent="0.25">
      <c r="B31" s="276"/>
      <c r="C31" s="277"/>
      <c r="D31" s="277"/>
      <c r="E31" s="277"/>
      <c r="F31" s="277"/>
      <c r="G31" s="278"/>
      <c r="H31" s="205"/>
      <c r="I31" s="30"/>
      <c r="J31" s="30"/>
      <c r="L31" s="179"/>
    </row>
    <row r="32" spans="1:12" x14ac:dyDescent="0.25">
      <c r="B32" s="257" t="s">
        <v>157</v>
      </c>
      <c r="C32" s="258"/>
      <c r="D32" s="258"/>
      <c r="E32" s="258"/>
      <c r="F32" s="258"/>
      <c r="G32" s="259"/>
      <c r="H32" s="174"/>
      <c r="I32" s="30"/>
      <c r="J32" s="30"/>
      <c r="L32" s="179"/>
    </row>
    <row r="33" spans="2:12" ht="15.75" thickBot="1" x14ac:dyDescent="0.3">
      <c r="I33" s="30"/>
      <c r="J33" s="30"/>
      <c r="L33" s="179"/>
    </row>
    <row r="34" spans="2:12" ht="15.75" thickBot="1" x14ac:dyDescent="0.3">
      <c r="B34" s="223" t="s">
        <v>198</v>
      </c>
      <c r="C34" s="224"/>
      <c r="D34" s="224"/>
      <c r="E34" s="225"/>
      <c r="F34" s="30"/>
      <c r="G34" s="30"/>
      <c r="H34" s="30"/>
      <c r="I34" s="30"/>
      <c r="J34" s="30"/>
      <c r="L34" s="179"/>
    </row>
    <row r="35" spans="2:12" x14ac:dyDescent="0.25">
      <c r="B35" s="200" t="s">
        <v>199</v>
      </c>
      <c r="C35" s="201" t="s">
        <v>200</v>
      </c>
      <c r="D35" s="226" t="str">
        <f>IF(C35="si","perfecto",IF(C35="no","pedir documento",))</f>
        <v>pedir documento</v>
      </c>
      <c r="E35" s="227"/>
      <c r="F35" s="30"/>
      <c r="G35" s="30"/>
      <c r="H35" s="30"/>
      <c r="I35" s="30"/>
      <c r="J35" s="30"/>
      <c r="L35" s="179"/>
    </row>
    <row r="36" spans="2:12" x14ac:dyDescent="0.25">
      <c r="B36" s="199" t="s">
        <v>201</v>
      </c>
      <c r="C36" s="198" t="s">
        <v>202</v>
      </c>
      <c r="D36" s="228" t="str">
        <f>IF(C36="si","perfecto",IF(C36="no","pedir documento",))</f>
        <v>perfecto</v>
      </c>
      <c r="E36" s="229"/>
      <c r="F36" s="30"/>
      <c r="G36" s="30"/>
      <c r="H36" s="30"/>
      <c r="I36" s="30"/>
      <c r="J36" s="30"/>
      <c r="L36" s="179"/>
    </row>
    <row r="37" spans="2:12" x14ac:dyDescent="0.25">
      <c r="B37" s="199" t="s">
        <v>203</v>
      </c>
      <c r="C37" s="198" t="s">
        <v>202</v>
      </c>
      <c r="D37" s="228" t="str">
        <f>IF(C37="si","perfecto",IF(C37="no","pedir documento",))</f>
        <v>perfecto</v>
      </c>
      <c r="E37" s="229"/>
      <c r="F37" s="30"/>
      <c r="G37" s="30"/>
      <c r="H37" s="30"/>
      <c r="I37" s="30"/>
      <c r="J37" s="30"/>
      <c r="L37" s="179"/>
    </row>
    <row r="38" spans="2:12" ht="15" customHeight="1" x14ac:dyDescent="0.25">
      <c r="B38" s="199" t="s">
        <v>204</v>
      </c>
      <c r="C38" s="198" t="s">
        <v>202</v>
      </c>
      <c r="D38" s="216" t="str">
        <f>IF(C38="si","perfecto",IF(C38="no","pedir documento",))</f>
        <v>perfecto</v>
      </c>
      <c r="E38" s="216"/>
      <c r="F38" s="30"/>
      <c r="G38" s="30"/>
      <c r="H38" s="30"/>
      <c r="I38" s="30"/>
      <c r="J38" s="30"/>
      <c r="L38" s="179"/>
    </row>
    <row r="39" spans="2:12" ht="15" customHeight="1" x14ac:dyDescent="0.25">
      <c r="B39" s="199" t="s">
        <v>205</v>
      </c>
      <c r="C39" s="198" t="s">
        <v>202</v>
      </c>
      <c r="D39" s="216" t="str">
        <f>IF(C39="si","perfecto",IF(C39="no","pedir documento",))</f>
        <v>perfecto</v>
      </c>
      <c r="E39" s="216"/>
      <c r="F39" s="30"/>
      <c r="G39" s="30"/>
      <c r="H39" s="30"/>
      <c r="I39" s="30"/>
      <c r="J39" s="30"/>
      <c r="L39" s="179"/>
    </row>
    <row r="40" spans="2:12" ht="15" customHeight="1" x14ac:dyDescent="0.25">
      <c r="B40" s="31"/>
      <c r="C40" s="36"/>
      <c r="D40" s="33"/>
      <c r="E40" s="33"/>
      <c r="F40" s="30"/>
      <c r="G40" s="30"/>
      <c r="H40" s="30"/>
      <c r="I40" s="30"/>
      <c r="J40" s="30"/>
      <c r="L40" s="179"/>
    </row>
    <row r="41" spans="2:12" ht="15" customHeight="1" x14ac:dyDescent="0.25">
      <c r="B41" s="31"/>
      <c r="C41" s="32"/>
      <c r="D41" s="33"/>
      <c r="E41" s="33"/>
      <c r="F41" s="30"/>
      <c r="G41" s="30"/>
      <c r="H41" s="30"/>
      <c r="I41" s="30"/>
      <c r="J41" s="30"/>
      <c r="L41" s="179"/>
    </row>
    <row r="42" spans="2:12" ht="15" customHeight="1" x14ac:dyDescent="0.25">
      <c r="B42" s="31"/>
      <c r="C42" s="32"/>
      <c r="D42" s="33"/>
      <c r="E42" s="33"/>
      <c r="F42" s="30"/>
      <c r="G42" s="30"/>
      <c r="H42" s="30"/>
      <c r="I42" s="30"/>
      <c r="J42" s="30"/>
      <c r="L42" s="179"/>
    </row>
    <row r="43" spans="2:12" ht="15" customHeight="1" x14ac:dyDescent="0.25">
      <c r="B43" s="31"/>
      <c r="C43" s="36"/>
      <c r="D43" s="33"/>
      <c r="E43" s="33"/>
      <c r="F43" s="30"/>
      <c r="G43" s="30"/>
      <c r="H43" s="30"/>
      <c r="I43" s="30"/>
      <c r="J43" s="30"/>
      <c r="L43" s="179"/>
    </row>
    <row r="44" spans="2:12" ht="15" customHeight="1" x14ac:dyDescent="0.25">
      <c r="B44" s="31"/>
      <c r="C44" s="32"/>
      <c r="D44" s="33"/>
      <c r="E44" s="33"/>
      <c r="F44" s="30"/>
      <c r="G44" s="30"/>
      <c r="H44" s="30"/>
      <c r="I44" s="30"/>
      <c r="J44" s="30"/>
      <c r="L44" s="179"/>
    </row>
    <row r="45" spans="2:12" ht="15" customHeight="1" x14ac:dyDescent="0.25">
      <c r="B45" s="31"/>
      <c r="C45" s="32"/>
      <c r="D45" s="33"/>
      <c r="E45" s="33"/>
      <c r="F45" s="30"/>
      <c r="G45" s="30"/>
      <c r="H45" s="30"/>
      <c r="I45" s="30"/>
      <c r="J45" s="30"/>
      <c r="L45" s="179"/>
    </row>
    <row r="46" spans="2:12" ht="15" customHeight="1" x14ac:dyDescent="0.25">
      <c r="B46" s="31"/>
      <c r="C46" s="36"/>
      <c r="D46" s="33"/>
      <c r="E46" s="33"/>
      <c r="F46" s="30"/>
      <c r="G46" s="30"/>
      <c r="H46" s="30"/>
      <c r="I46" s="30"/>
      <c r="J46" s="30"/>
      <c r="L46" s="179"/>
    </row>
    <row r="47" spans="2:12" ht="15" customHeight="1" x14ac:dyDescent="0.25">
      <c r="B47" s="31"/>
      <c r="C47" s="32"/>
      <c r="D47" s="33"/>
      <c r="E47" s="33"/>
      <c r="F47" s="30"/>
      <c r="G47" s="30"/>
      <c r="H47" s="30"/>
      <c r="I47" s="30"/>
      <c r="J47" s="30"/>
      <c r="L47" s="179"/>
    </row>
    <row r="48" spans="2:12" ht="15" customHeight="1" x14ac:dyDescent="0.25">
      <c r="B48" s="31"/>
      <c r="C48" s="32"/>
      <c r="D48" s="33"/>
      <c r="E48" s="33"/>
      <c r="F48" s="30"/>
      <c r="G48" s="30"/>
      <c r="H48" s="30"/>
      <c r="I48" s="30"/>
      <c r="J48" s="30"/>
      <c r="L48" s="179"/>
    </row>
    <row r="49" spans="2:12" ht="15" customHeight="1" x14ac:dyDescent="0.25">
      <c r="B49" s="31"/>
      <c r="C49" s="32"/>
      <c r="D49" s="33"/>
      <c r="E49" s="33"/>
      <c r="F49" s="30"/>
      <c r="G49" s="30"/>
      <c r="H49" s="30"/>
      <c r="I49" s="30"/>
      <c r="J49" s="30"/>
      <c r="L49" s="179"/>
    </row>
    <row r="50" spans="2:12" ht="15" customHeight="1" x14ac:dyDescent="0.25">
      <c r="B50" s="31"/>
      <c r="C50" s="36"/>
      <c r="D50" s="33"/>
      <c r="E50" s="33"/>
      <c r="F50" s="30"/>
      <c r="G50" s="30"/>
      <c r="H50" s="30"/>
      <c r="I50" s="30"/>
      <c r="J50" s="30"/>
      <c r="L50" s="179"/>
    </row>
    <row r="51" spans="2:12" ht="15" customHeight="1" x14ac:dyDescent="0.25">
      <c r="B51" s="31"/>
      <c r="C51" s="32"/>
      <c r="D51" s="33"/>
      <c r="E51" s="33"/>
      <c r="F51" s="30"/>
      <c r="G51" s="30"/>
      <c r="H51" s="30"/>
      <c r="I51" s="30"/>
      <c r="J51" s="30"/>
      <c r="L51" s="179"/>
    </row>
    <row r="52" spans="2:12" ht="15" customHeight="1" x14ac:dyDescent="0.25">
      <c r="B52" s="31"/>
      <c r="C52" s="32"/>
      <c r="D52" s="33"/>
      <c r="E52" s="33"/>
      <c r="F52" s="30"/>
      <c r="G52" s="30"/>
      <c r="H52" s="30"/>
      <c r="I52" s="30"/>
      <c r="J52" s="30"/>
      <c r="L52" s="179"/>
    </row>
    <row r="53" spans="2:12" ht="15" customHeight="1" x14ac:dyDescent="0.25">
      <c r="B53" s="31"/>
      <c r="C53" s="32"/>
      <c r="D53" s="33"/>
      <c r="E53" s="33"/>
      <c r="F53" s="30"/>
      <c r="G53" s="30"/>
      <c r="H53" s="30"/>
      <c r="I53" s="30"/>
      <c r="J53" s="30"/>
    </row>
    <row r="54" spans="2:12" ht="15" customHeight="1" x14ac:dyDescent="0.25">
      <c r="B54" s="31"/>
      <c r="C54" s="36"/>
      <c r="D54" s="33"/>
      <c r="E54" s="33"/>
      <c r="F54" s="30"/>
      <c r="G54" s="30"/>
      <c r="H54" s="30"/>
      <c r="I54" s="30"/>
      <c r="J54" s="30"/>
    </row>
    <row r="55" spans="2:12" ht="15" customHeight="1" x14ac:dyDescent="0.25">
      <c r="B55" s="31"/>
      <c r="C55" s="32"/>
      <c r="D55" s="33"/>
      <c r="E55" s="33"/>
      <c r="F55" s="30"/>
      <c r="G55" s="30"/>
      <c r="H55" s="30"/>
      <c r="I55" s="30"/>
      <c r="J55" s="30"/>
    </row>
    <row r="56" spans="2:12" ht="15" customHeight="1" x14ac:dyDescent="0.25">
      <c r="B56" s="31"/>
      <c r="C56" s="36"/>
      <c r="D56" s="33"/>
      <c r="E56" s="33"/>
      <c r="F56" s="30"/>
      <c r="G56" s="30"/>
      <c r="H56" s="30"/>
      <c r="I56" s="30"/>
      <c r="J56" s="30"/>
    </row>
    <row r="57" spans="2:12" ht="15" customHeight="1" x14ac:dyDescent="0.25">
      <c r="B57" s="31"/>
      <c r="C57" s="32"/>
      <c r="D57" s="33"/>
      <c r="E57" s="33"/>
      <c r="F57" s="30"/>
      <c r="G57" s="30"/>
      <c r="H57" s="30"/>
      <c r="I57" s="30"/>
      <c r="J57" s="30"/>
    </row>
    <row r="58" spans="2:12" ht="15" customHeight="1" x14ac:dyDescent="0.25">
      <c r="B58" s="31"/>
      <c r="C58" s="32"/>
      <c r="D58" s="33"/>
      <c r="E58" s="33"/>
      <c r="F58" s="30"/>
      <c r="G58" s="30"/>
      <c r="H58" s="30"/>
      <c r="I58" s="30"/>
      <c r="J58" s="30"/>
    </row>
    <row r="59" spans="2:12" ht="15" customHeight="1" x14ac:dyDescent="0.25">
      <c r="B59" s="31"/>
      <c r="C59" s="32"/>
      <c r="D59" s="33"/>
      <c r="E59" s="33"/>
      <c r="F59" s="30"/>
      <c r="G59" s="30"/>
      <c r="H59" s="30"/>
      <c r="I59" s="30"/>
      <c r="J59" s="30"/>
    </row>
    <row r="60" spans="2:12" ht="15" customHeight="1" x14ac:dyDescent="0.25">
      <c r="B60" s="31"/>
      <c r="C60" s="36"/>
      <c r="D60" s="33"/>
      <c r="E60" s="33"/>
      <c r="F60" s="30"/>
      <c r="G60" s="30"/>
      <c r="H60" s="30"/>
      <c r="I60" s="30"/>
      <c r="J60" s="37"/>
    </row>
    <row r="61" spans="2:12" ht="15" customHeight="1" x14ac:dyDescent="0.25">
      <c r="B61" s="31"/>
      <c r="C61" s="32"/>
      <c r="D61" s="33"/>
      <c r="E61" s="33"/>
      <c r="F61" s="30"/>
      <c r="G61" s="30"/>
      <c r="H61" s="30"/>
      <c r="I61" s="30"/>
      <c r="J61" s="30"/>
    </row>
    <row r="62" spans="2:12" ht="15" customHeight="1" x14ac:dyDescent="0.25">
      <c r="B62" s="31"/>
      <c r="C62" s="32"/>
      <c r="D62" s="33"/>
      <c r="E62" s="33"/>
      <c r="F62" s="30"/>
      <c r="G62" s="30"/>
      <c r="H62" s="30"/>
      <c r="I62" s="30"/>
      <c r="J62" s="30"/>
    </row>
    <row r="63" spans="2:12" ht="15" customHeight="1" x14ac:dyDescent="0.25">
      <c r="B63" s="31"/>
      <c r="C63" s="32"/>
      <c r="D63" s="33"/>
      <c r="E63" s="33"/>
      <c r="F63" s="30"/>
      <c r="G63" s="30"/>
      <c r="H63" s="30"/>
      <c r="I63" s="30"/>
      <c r="J63" s="30"/>
    </row>
    <row r="64" spans="2:12" ht="15" customHeight="1" x14ac:dyDescent="0.25">
      <c r="B64" s="31"/>
      <c r="C64" s="32"/>
      <c r="D64" s="33"/>
      <c r="E64" s="33"/>
      <c r="F64" s="30"/>
      <c r="G64" s="30"/>
      <c r="H64" s="30"/>
      <c r="I64" s="30"/>
      <c r="J64" s="30"/>
    </row>
    <row r="65" spans="2:10" ht="15" customHeight="1" x14ac:dyDescent="0.25">
      <c r="B65" s="31"/>
      <c r="C65" s="36"/>
      <c r="D65" s="33"/>
      <c r="E65" s="33"/>
      <c r="F65" s="30"/>
      <c r="G65" s="30"/>
      <c r="H65" s="30"/>
      <c r="I65" s="30"/>
      <c r="J65" s="30"/>
    </row>
    <row r="66" spans="2:10" ht="15" customHeight="1" x14ac:dyDescent="0.25">
      <c r="B66" s="31"/>
      <c r="C66" s="32"/>
      <c r="D66" s="33"/>
      <c r="E66" s="33"/>
      <c r="F66" s="30"/>
      <c r="G66" s="30"/>
      <c r="H66" s="30"/>
      <c r="I66" s="30"/>
      <c r="J66" s="30"/>
    </row>
    <row r="67" spans="2:10" ht="15" customHeight="1" x14ac:dyDescent="0.25">
      <c r="B67" s="31"/>
      <c r="C67" s="32"/>
      <c r="D67" s="33"/>
      <c r="E67" s="33"/>
      <c r="F67" s="30"/>
      <c r="G67" s="30"/>
      <c r="H67" s="30"/>
      <c r="I67" s="30"/>
      <c r="J67" s="30"/>
    </row>
    <row r="68" spans="2:10" ht="15" customHeight="1" x14ac:dyDescent="0.25">
      <c r="B68" s="31"/>
      <c r="C68" s="32"/>
      <c r="D68" s="33"/>
      <c r="E68" s="33"/>
      <c r="F68" s="30"/>
      <c r="G68" s="30"/>
      <c r="H68" s="30"/>
      <c r="I68" s="30"/>
      <c r="J68" s="30"/>
    </row>
    <row r="69" spans="2:10" ht="15" customHeight="1" x14ac:dyDescent="0.25">
      <c r="B69" s="31"/>
      <c r="C69" s="32"/>
      <c r="D69" s="33"/>
      <c r="E69" s="33"/>
      <c r="F69" s="30"/>
      <c r="G69" s="30"/>
      <c r="H69" s="30"/>
      <c r="I69" s="30"/>
      <c r="J69" s="30"/>
    </row>
    <row r="70" spans="2:10" ht="15" customHeight="1" x14ac:dyDescent="0.25">
      <c r="B70" s="31"/>
      <c r="C70" s="32"/>
      <c r="D70" s="33"/>
      <c r="E70" s="33"/>
      <c r="F70" s="30"/>
      <c r="G70" s="30"/>
      <c r="H70" s="30"/>
      <c r="I70" s="30"/>
      <c r="J70" s="30"/>
    </row>
    <row r="71" spans="2:10" ht="15" customHeight="1" x14ac:dyDescent="0.25">
      <c r="B71" s="31"/>
      <c r="C71" s="32"/>
      <c r="D71" s="33"/>
      <c r="E71" s="33"/>
      <c r="F71" s="30"/>
      <c r="G71" s="30"/>
      <c r="H71" s="30"/>
      <c r="I71" s="30"/>
      <c r="J71" s="30"/>
    </row>
    <row r="72" spans="2:10" ht="15" customHeight="1" x14ac:dyDescent="0.25">
      <c r="B72" s="31"/>
      <c r="C72" s="32"/>
      <c r="D72" s="33"/>
      <c r="E72" s="33"/>
      <c r="F72" s="30"/>
      <c r="G72" s="30"/>
      <c r="H72" s="30"/>
      <c r="I72" s="30"/>
      <c r="J72" s="30"/>
    </row>
    <row r="73" spans="2:10" ht="15" customHeight="1" x14ac:dyDescent="0.25">
      <c r="B73" s="31"/>
      <c r="C73" s="32"/>
      <c r="D73" s="33"/>
      <c r="E73" s="33"/>
      <c r="F73" s="30"/>
      <c r="G73" s="30"/>
      <c r="H73" s="30"/>
      <c r="I73" s="30"/>
      <c r="J73" s="30"/>
    </row>
    <row r="74" spans="2:10" ht="15" customHeight="1" x14ac:dyDescent="0.25">
      <c r="B74" s="33"/>
      <c r="C74" s="32"/>
      <c r="D74" s="32"/>
      <c r="E74" s="32"/>
      <c r="F74" s="30"/>
      <c r="G74" s="30"/>
      <c r="H74" s="30"/>
      <c r="I74" s="30"/>
      <c r="J74" s="30"/>
    </row>
    <row r="75" spans="2:10" ht="15" customHeight="1" x14ac:dyDescent="0.25">
      <c r="B75" s="33"/>
      <c r="C75" s="32"/>
      <c r="D75" s="32"/>
      <c r="E75" s="32"/>
      <c r="F75" s="30"/>
      <c r="G75" s="30"/>
      <c r="H75" s="30"/>
      <c r="I75" s="30"/>
      <c r="J75" s="30"/>
    </row>
    <row r="76" spans="2:10" ht="15" customHeight="1" x14ac:dyDescent="0.25">
      <c r="B76" s="33"/>
      <c r="C76" s="32"/>
      <c r="D76" s="32"/>
      <c r="E76" s="32"/>
      <c r="F76" s="30"/>
      <c r="G76" s="30"/>
      <c r="H76" s="30"/>
      <c r="I76" s="30"/>
      <c r="J76" s="30"/>
    </row>
    <row r="77" spans="2:10" ht="15" customHeight="1" x14ac:dyDescent="0.25">
      <c r="B77" s="33"/>
      <c r="C77" s="32"/>
      <c r="D77" s="32"/>
      <c r="E77" s="32"/>
      <c r="F77" s="30"/>
      <c r="G77" s="30"/>
      <c r="H77" s="30"/>
      <c r="I77" s="30"/>
      <c r="J77" s="30"/>
    </row>
    <row r="78" spans="2:10" x14ac:dyDescent="0.25">
      <c r="B78" s="33"/>
      <c r="C78" s="38"/>
      <c r="D78" s="38"/>
      <c r="E78" s="38"/>
      <c r="F78" s="30"/>
      <c r="G78" s="30"/>
      <c r="H78" s="30"/>
      <c r="I78" s="30"/>
      <c r="J78" s="30"/>
    </row>
    <row r="79" spans="2:10" x14ac:dyDescent="0.25">
      <c r="B79" s="33"/>
      <c r="C79" s="38"/>
      <c r="D79" s="38"/>
      <c r="E79" s="38"/>
      <c r="F79" s="30"/>
      <c r="G79" s="30"/>
      <c r="H79" s="30"/>
      <c r="I79" s="30"/>
      <c r="J79" s="30"/>
    </row>
    <row r="80" spans="2:10" x14ac:dyDescent="0.25">
      <c r="B80" s="33"/>
      <c r="C80" s="38"/>
      <c r="D80" s="38"/>
      <c r="E80" s="38"/>
      <c r="F80" s="29"/>
      <c r="G80" s="30"/>
      <c r="H80" s="30"/>
      <c r="I80" s="29"/>
      <c r="J80" s="30"/>
    </row>
    <row r="81" spans="2:10" x14ac:dyDescent="0.25">
      <c r="B81" s="31"/>
      <c r="C81" s="28"/>
      <c r="D81" s="28"/>
      <c r="E81" s="28"/>
      <c r="F81" s="29"/>
      <c r="G81" s="30"/>
      <c r="H81" s="30"/>
      <c r="I81" s="30"/>
      <c r="J81" s="30"/>
    </row>
    <row r="82" spans="2:10" x14ac:dyDescent="0.25">
      <c r="B82" s="5"/>
      <c r="C82" s="13"/>
      <c r="D82" s="13"/>
      <c r="E82" s="13"/>
      <c r="F82" s="13"/>
      <c r="G82" s="8"/>
      <c r="H82" s="8"/>
      <c r="I82" s="22"/>
      <c r="J82" s="8"/>
    </row>
    <row r="83" spans="2:10" x14ac:dyDescent="0.25">
      <c r="B83" s="5"/>
      <c r="C83" s="13"/>
      <c r="D83" s="13"/>
      <c r="E83" s="13"/>
      <c r="F83" s="13"/>
      <c r="G83" s="8"/>
      <c r="H83" s="8"/>
      <c r="I83" s="8"/>
      <c r="J83" s="8"/>
    </row>
    <row r="84" spans="2:10" x14ac:dyDescent="0.25">
      <c r="B84" s="5"/>
      <c r="C84" s="10"/>
      <c r="D84" s="5"/>
      <c r="E84" s="5"/>
      <c r="F84" s="5"/>
      <c r="G84" s="5"/>
      <c r="H84" s="5"/>
      <c r="I84" s="8"/>
      <c r="J84" s="8"/>
    </row>
    <row r="85" spans="2:10" x14ac:dyDescent="0.25">
      <c r="B85" s="5"/>
      <c r="C85" s="10"/>
      <c r="D85" s="5"/>
      <c r="E85" s="5"/>
      <c r="F85" s="5"/>
      <c r="G85" s="5"/>
      <c r="H85" s="5"/>
      <c r="I85" s="8"/>
      <c r="J85" s="8"/>
    </row>
    <row r="86" spans="2:10" x14ac:dyDescent="0.25">
      <c r="B86" s="5"/>
      <c r="C86" s="5"/>
      <c r="D86" s="5"/>
      <c r="E86" s="5"/>
      <c r="F86" s="8"/>
      <c r="G86" s="8"/>
      <c r="H86" s="8"/>
      <c r="I86" s="8"/>
      <c r="J86" s="8"/>
    </row>
    <row r="87" spans="2:10" x14ac:dyDescent="0.25">
      <c r="B87" s="5"/>
      <c r="C87" s="5"/>
      <c r="D87" s="5"/>
      <c r="E87" s="5"/>
      <c r="F87" s="8"/>
      <c r="G87" s="8"/>
      <c r="H87" s="8"/>
      <c r="I87" s="8"/>
      <c r="J87" s="8"/>
    </row>
    <row r="88" spans="2:10" x14ac:dyDescent="0.25">
      <c r="B88" s="5"/>
      <c r="C88" s="5"/>
      <c r="D88" s="5"/>
      <c r="E88" s="5"/>
      <c r="F88" s="8"/>
      <c r="G88" s="8"/>
      <c r="H88" s="8"/>
      <c r="I88" s="8"/>
      <c r="J88" s="8"/>
    </row>
    <row r="89" spans="2:10" x14ac:dyDescent="0.25">
      <c r="B89" s="5"/>
      <c r="C89" s="5"/>
      <c r="D89" s="5"/>
      <c r="E89" s="5"/>
      <c r="F89" s="8"/>
      <c r="G89" s="8"/>
      <c r="H89" s="8"/>
      <c r="I89" s="8"/>
      <c r="J89" s="8"/>
    </row>
    <row r="90" spans="2:10" x14ac:dyDescent="0.25">
      <c r="B90" s="5"/>
      <c r="C90" s="5"/>
      <c r="D90" s="5"/>
      <c r="E90" s="5"/>
      <c r="F90" s="8"/>
      <c r="G90" s="8"/>
      <c r="H90" s="8"/>
      <c r="I90" s="8"/>
      <c r="J90" s="8"/>
    </row>
    <row r="91" spans="2:10" x14ac:dyDescent="0.25">
      <c r="B91" s="5"/>
      <c r="C91" s="5"/>
      <c r="D91" s="5"/>
      <c r="E91" s="5"/>
      <c r="F91" s="8"/>
      <c r="G91" s="8"/>
      <c r="H91" s="8"/>
      <c r="I91" s="8"/>
      <c r="J91" s="8"/>
    </row>
    <row r="92" spans="2:10" x14ac:dyDescent="0.25">
      <c r="B92" s="5"/>
      <c r="C92" s="5"/>
      <c r="D92" s="5"/>
      <c r="E92" s="5"/>
      <c r="F92" s="8"/>
      <c r="G92" s="8"/>
      <c r="H92" s="8"/>
      <c r="I92" s="8"/>
      <c r="J92" s="8"/>
    </row>
    <row r="93" spans="2:10" x14ac:dyDescent="0.25">
      <c r="B93" s="5"/>
      <c r="C93" s="5"/>
      <c r="D93" s="5"/>
      <c r="E93" s="5"/>
      <c r="F93" s="8"/>
      <c r="G93" s="8"/>
      <c r="H93" s="8"/>
      <c r="I93" s="8"/>
      <c r="J93" s="8"/>
    </row>
    <row r="94" spans="2:10" x14ac:dyDescent="0.25">
      <c r="B94" s="5"/>
      <c r="C94" s="5"/>
      <c r="D94" s="5"/>
      <c r="E94" s="5"/>
      <c r="F94" s="8"/>
      <c r="G94" s="8"/>
      <c r="H94" s="8"/>
      <c r="I94" s="8"/>
      <c r="J94" s="8"/>
    </row>
    <row r="95" spans="2:10" x14ac:dyDescent="0.25">
      <c r="B95" s="11"/>
      <c r="C95" s="5"/>
      <c r="D95" s="5"/>
      <c r="E95" s="5"/>
      <c r="F95" s="8"/>
      <c r="G95" s="8"/>
      <c r="H95" s="8"/>
      <c r="I95" s="8"/>
      <c r="J95" s="8"/>
    </row>
    <row r="96" spans="2:10" x14ac:dyDescent="0.25">
      <c r="B96" s="5"/>
      <c r="C96" s="5"/>
      <c r="D96" s="5"/>
      <c r="E96" s="5"/>
      <c r="F96" s="8"/>
      <c r="G96" s="8"/>
      <c r="H96" s="8"/>
      <c r="I96" s="8"/>
      <c r="J96" s="8"/>
    </row>
    <row r="97" spans="2:10" x14ac:dyDescent="0.25">
      <c r="B97" s="5"/>
      <c r="C97" s="5"/>
      <c r="D97" s="5"/>
      <c r="E97" s="5"/>
      <c r="F97" s="8"/>
      <c r="G97" s="8"/>
      <c r="H97" s="8"/>
      <c r="I97" s="8"/>
      <c r="J97" s="8"/>
    </row>
    <row r="98" spans="2:10" x14ac:dyDescent="0.25">
      <c r="B98" s="5"/>
      <c r="C98" s="10"/>
      <c r="D98" s="5"/>
      <c r="E98" s="5"/>
      <c r="F98" s="8"/>
      <c r="G98" s="8"/>
      <c r="H98" s="8"/>
      <c r="I98" s="8"/>
      <c r="J98" s="8"/>
    </row>
    <row r="99" spans="2:10" x14ac:dyDescent="0.25">
      <c r="B99" s="5"/>
      <c r="C99" s="5"/>
      <c r="D99" s="5"/>
      <c r="E99" s="5"/>
      <c r="F99" s="8"/>
      <c r="G99" s="8"/>
      <c r="H99" s="8"/>
      <c r="I99" s="8"/>
      <c r="J99" s="8"/>
    </row>
    <row r="100" spans="2:10" x14ac:dyDescent="0.25">
      <c r="B100" s="5"/>
      <c r="C100" s="10"/>
      <c r="D100" s="5"/>
      <c r="E100" s="5"/>
      <c r="F100" s="8"/>
      <c r="G100" s="8"/>
      <c r="H100" s="8"/>
      <c r="I100" s="8"/>
      <c r="J100" s="8"/>
    </row>
    <row r="101" spans="2:10" x14ac:dyDescent="0.25">
      <c r="B101" s="5"/>
      <c r="C101" s="7"/>
      <c r="D101" s="5"/>
      <c r="E101" s="5"/>
      <c r="F101" s="8"/>
      <c r="G101" s="8"/>
      <c r="H101" s="8"/>
      <c r="I101" s="8"/>
      <c r="J101" s="8"/>
    </row>
    <row r="102" spans="2:10" x14ac:dyDescent="0.25">
      <c r="B102" s="5"/>
      <c r="C102" s="14"/>
      <c r="D102" s="14"/>
      <c r="E102" s="14"/>
      <c r="F102" s="14"/>
      <c r="G102" s="8"/>
      <c r="H102" s="8"/>
      <c r="I102" s="8"/>
      <c r="J102" s="8"/>
    </row>
    <row r="103" spans="2:10" x14ac:dyDescent="0.25">
      <c r="B103" s="5"/>
      <c r="C103" s="14"/>
      <c r="D103" s="14"/>
      <c r="E103" s="14"/>
      <c r="F103" s="12"/>
      <c r="G103" s="8"/>
      <c r="H103" s="8"/>
      <c r="I103" s="8"/>
      <c r="J103" s="8"/>
    </row>
    <row r="104" spans="2:10" x14ac:dyDescent="0.25">
      <c r="B104" s="5"/>
      <c r="C104" s="14"/>
      <c r="D104" s="14"/>
      <c r="E104" s="14"/>
      <c r="F104" s="12"/>
      <c r="G104" s="8"/>
      <c r="H104" s="8"/>
      <c r="I104" s="8"/>
      <c r="J104" s="8"/>
    </row>
    <row r="105" spans="2:10" x14ac:dyDescent="0.25">
      <c r="B105" s="5"/>
      <c r="C105" s="14"/>
      <c r="D105" s="14"/>
      <c r="E105" s="14"/>
      <c r="F105" s="12"/>
      <c r="G105" s="8"/>
      <c r="H105" s="8"/>
      <c r="I105" s="8"/>
      <c r="J105" s="8"/>
    </row>
    <row r="106" spans="2:10" x14ac:dyDescent="0.25">
      <c r="B106" s="5"/>
      <c r="C106" s="14"/>
      <c r="D106" s="14"/>
      <c r="E106" s="14"/>
      <c r="F106" s="14"/>
      <c r="G106" s="8"/>
      <c r="H106" s="8"/>
      <c r="I106" s="8"/>
      <c r="J106" s="8"/>
    </row>
    <row r="107" spans="2:10" x14ac:dyDescent="0.25">
      <c r="B107" s="13"/>
      <c r="C107" s="13"/>
      <c r="D107" s="13"/>
      <c r="E107" s="13"/>
      <c r="F107" s="13"/>
      <c r="G107" s="8"/>
      <c r="H107" s="8"/>
      <c r="I107" s="8"/>
      <c r="J107" s="8"/>
    </row>
    <row r="108" spans="2:10" x14ac:dyDescent="0.25">
      <c r="B108" s="5"/>
      <c r="C108" s="5"/>
      <c r="D108" s="5"/>
      <c r="E108" s="5"/>
      <c r="F108" s="5"/>
      <c r="G108" s="5"/>
      <c r="H108" s="5"/>
      <c r="I108" s="5"/>
      <c r="J108" s="5"/>
    </row>
    <row r="109" spans="2:10" x14ac:dyDescent="0.25">
      <c r="B109" s="5"/>
      <c r="C109" s="5"/>
      <c r="D109" s="5"/>
      <c r="E109" s="5"/>
      <c r="F109" s="5"/>
      <c r="G109" s="5"/>
      <c r="H109" s="5"/>
      <c r="I109" s="5"/>
      <c r="J109" s="5"/>
    </row>
  </sheetData>
  <mergeCells count="27">
    <mergeCell ref="D39:E39"/>
    <mergeCell ref="B34:E34"/>
    <mergeCell ref="C1:J1"/>
    <mergeCell ref="D2:G2"/>
    <mergeCell ref="I3:J3"/>
    <mergeCell ref="B21:C21"/>
    <mergeCell ref="D21:E21"/>
    <mergeCell ref="F21:G21"/>
    <mergeCell ref="D3:G3"/>
    <mergeCell ref="B3:C3"/>
    <mergeCell ref="B22:C22"/>
    <mergeCell ref="D22:E22"/>
    <mergeCell ref="F22:G22"/>
    <mergeCell ref="B23:C23"/>
    <mergeCell ref="D23:E23"/>
    <mergeCell ref="F23:G23"/>
    <mergeCell ref="B32:G32"/>
    <mergeCell ref="D35:E35"/>
    <mergeCell ref="D36:E36"/>
    <mergeCell ref="D37:E37"/>
    <mergeCell ref="D38:E38"/>
    <mergeCell ref="B24:F26"/>
    <mergeCell ref="G24:G26"/>
    <mergeCell ref="B27:F29"/>
    <mergeCell ref="G27:G29"/>
    <mergeCell ref="B30:F31"/>
    <mergeCell ref="G30:G31"/>
  </mergeCells>
  <conditionalFormatting sqref="D38:E39 D35:D37">
    <cfRule type="cellIs" dxfId="1" priority="1" operator="equal">
      <formula>"pedir documento"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A5880-A0E3-4543-8E33-A354465DE4D0}">
  <dimension ref="A1:J117"/>
  <sheetViews>
    <sheetView topLeftCell="A4" zoomScale="80" zoomScaleNormal="80" workbookViewId="0">
      <selection activeCell="G29" sqref="G29"/>
    </sheetView>
  </sheetViews>
  <sheetFormatPr baseColWidth="10" defaultRowHeight="15" x14ac:dyDescent="0.25"/>
  <cols>
    <col min="2" max="2" width="19.7109375" customWidth="1"/>
    <col min="3" max="3" width="69.42578125" customWidth="1"/>
    <col min="4" max="4" width="17.7109375" customWidth="1"/>
    <col min="5" max="5" width="15.5703125" customWidth="1"/>
    <col min="6" max="6" width="15.28515625" customWidth="1"/>
    <col min="7" max="7" width="11.85546875" customWidth="1"/>
    <col min="8" max="8" width="18.42578125" customWidth="1"/>
    <col min="9" max="9" width="8.28515625" customWidth="1"/>
    <col min="10" max="10" width="15.85546875" customWidth="1"/>
  </cols>
  <sheetData>
    <row r="1" spans="2:10" x14ac:dyDescent="0.25">
      <c r="B1" s="300" t="s">
        <v>15</v>
      </c>
      <c r="C1" s="300"/>
      <c r="D1" s="300"/>
      <c r="E1" s="300"/>
      <c r="F1" s="300"/>
      <c r="G1" s="300"/>
      <c r="H1" s="300"/>
      <c r="I1" s="300"/>
    </row>
    <row r="2" spans="2:10" ht="15.75" thickBot="1" x14ac:dyDescent="0.3">
      <c r="B2" s="220"/>
      <c r="C2" s="220"/>
      <c r="D2" s="220"/>
      <c r="E2" s="220"/>
      <c r="F2" s="220"/>
      <c r="G2" s="220"/>
      <c r="H2" s="220"/>
      <c r="I2" s="220"/>
    </row>
    <row r="3" spans="2:10" ht="32.25" customHeight="1" x14ac:dyDescent="0.25">
      <c r="B3" s="212" t="s">
        <v>0</v>
      </c>
      <c r="C3" s="213" t="s">
        <v>1</v>
      </c>
      <c r="D3" s="213" t="s">
        <v>173</v>
      </c>
      <c r="E3" s="213" t="s">
        <v>174</v>
      </c>
      <c r="F3" s="213" t="s">
        <v>174</v>
      </c>
      <c r="G3" s="213" t="s">
        <v>175</v>
      </c>
      <c r="H3" s="213" t="s">
        <v>176</v>
      </c>
      <c r="I3" s="214" t="s">
        <v>177</v>
      </c>
      <c r="J3" s="80"/>
    </row>
    <row r="4" spans="2:10" ht="21" customHeight="1" x14ac:dyDescent="0.25">
      <c r="B4" s="109">
        <v>1</v>
      </c>
      <c r="C4" s="85" t="s">
        <v>158</v>
      </c>
      <c r="D4" s="26"/>
      <c r="E4" s="73"/>
      <c r="F4" s="31"/>
      <c r="G4" s="44"/>
      <c r="H4" s="40"/>
      <c r="I4" s="147"/>
      <c r="J4" s="81"/>
    </row>
    <row r="5" spans="2:10" ht="22.5" customHeight="1" x14ac:dyDescent="0.25">
      <c r="B5" s="109">
        <v>1.1000000000000001</v>
      </c>
      <c r="C5" s="49" t="s">
        <v>159</v>
      </c>
      <c r="D5" s="79">
        <v>625000</v>
      </c>
      <c r="E5" s="73">
        <f>+D5</f>
        <v>625000</v>
      </c>
      <c r="F5" s="44"/>
      <c r="G5" s="44"/>
      <c r="H5" s="4">
        <f>+D5+E5</f>
        <v>1250000</v>
      </c>
      <c r="I5" s="148">
        <v>0.05</v>
      </c>
      <c r="J5" s="81"/>
    </row>
    <row r="6" spans="2:10" ht="26.25" customHeight="1" x14ac:dyDescent="0.25">
      <c r="B6" s="109">
        <v>1.2</v>
      </c>
      <c r="C6" s="49" t="s">
        <v>160</v>
      </c>
      <c r="D6" s="79">
        <v>1625000</v>
      </c>
      <c r="E6" s="73">
        <f t="shared" ref="E6:E14" si="0">+D6</f>
        <v>1625000</v>
      </c>
      <c r="F6" s="4"/>
      <c r="G6" s="44"/>
      <c r="H6" s="4">
        <f t="shared" ref="H6:H22" si="1">+D6+E6</f>
        <v>3250000</v>
      </c>
      <c r="I6" s="148">
        <v>0.13</v>
      </c>
      <c r="J6" s="81"/>
    </row>
    <row r="7" spans="2:10" ht="35.25" customHeight="1" x14ac:dyDescent="0.25">
      <c r="B7" s="109">
        <v>1.3</v>
      </c>
      <c r="C7" s="49" t="s">
        <v>161</v>
      </c>
      <c r="D7" s="79">
        <v>250000</v>
      </c>
      <c r="E7" s="73">
        <f t="shared" si="0"/>
        <v>250000</v>
      </c>
      <c r="F7" s="4"/>
      <c r="G7" s="44"/>
      <c r="H7" s="4">
        <f t="shared" si="1"/>
        <v>500000</v>
      </c>
      <c r="I7" s="148">
        <v>0.02</v>
      </c>
      <c r="J7" s="81"/>
    </row>
    <row r="8" spans="2:10" ht="21.75" customHeight="1" x14ac:dyDescent="0.25">
      <c r="B8" s="109">
        <v>1.4</v>
      </c>
      <c r="C8" s="49" t="s">
        <v>162</v>
      </c>
      <c r="D8" s="79">
        <v>250000</v>
      </c>
      <c r="E8" s="73">
        <f t="shared" si="0"/>
        <v>250000</v>
      </c>
      <c r="F8" s="4"/>
      <c r="G8" s="44"/>
      <c r="H8" s="4">
        <f t="shared" si="1"/>
        <v>500000</v>
      </c>
      <c r="I8" s="148">
        <v>0.02</v>
      </c>
      <c r="J8" s="81"/>
    </row>
    <row r="9" spans="2:10" ht="28.5" customHeight="1" x14ac:dyDescent="0.25">
      <c r="B9" s="109">
        <v>1.5</v>
      </c>
      <c r="C9" s="49" t="s">
        <v>163</v>
      </c>
      <c r="D9" s="79">
        <v>500000</v>
      </c>
      <c r="E9" s="73">
        <f t="shared" si="0"/>
        <v>500000</v>
      </c>
      <c r="F9" s="4"/>
      <c r="G9" s="44"/>
      <c r="H9" s="4">
        <f t="shared" si="1"/>
        <v>1000000</v>
      </c>
      <c r="I9" s="148">
        <v>0.04</v>
      </c>
      <c r="J9" s="81"/>
    </row>
    <row r="10" spans="2:10" ht="28.5" customHeight="1" x14ac:dyDescent="0.25">
      <c r="B10" s="109">
        <v>1.6</v>
      </c>
      <c r="C10" s="75" t="s">
        <v>166</v>
      </c>
      <c r="D10" s="79">
        <v>250000</v>
      </c>
      <c r="E10" s="73">
        <f t="shared" si="0"/>
        <v>250000</v>
      </c>
      <c r="F10" s="4"/>
      <c r="G10" s="44"/>
      <c r="H10" s="4">
        <f t="shared" si="1"/>
        <v>500000</v>
      </c>
      <c r="I10" s="148">
        <v>0.02</v>
      </c>
      <c r="J10" s="81"/>
    </row>
    <row r="11" spans="2:10" ht="28.5" customHeight="1" x14ac:dyDescent="0.25">
      <c r="B11" s="109">
        <v>1.7</v>
      </c>
      <c r="C11" s="49" t="s">
        <v>164</v>
      </c>
      <c r="D11" s="79">
        <v>250000</v>
      </c>
      <c r="E11" s="73">
        <f t="shared" si="0"/>
        <v>250000</v>
      </c>
      <c r="F11" s="4"/>
      <c r="G11" s="44"/>
      <c r="H11" s="4">
        <f t="shared" si="1"/>
        <v>500000</v>
      </c>
      <c r="I11" s="148">
        <v>0.02</v>
      </c>
      <c r="J11" s="81"/>
    </row>
    <row r="12" spans="2:10" ht="38.25" customHeight="1" x14ac:dyDescent="0.25">
      <c r="B12" s="109">
        <v>1.8</v>
      </c>
      <c r="C12" s="49" t="s">
        <v>165</v>
      </c>
      <c r="D12" s="79">
        <v>2000000</v>
      </c>
      <c r="E12" s="73">
        <f t="shared" si="0"/>
        <v>2000000</v>
      </c>
      <c r="F12" s="4"/>
      <c r="G12" s="44"/>
      <c r="H12" s="4">
        <f t="shared" si="1"/>
        <v>4000000</v>
      </c>
      <c r="I12" s="148">
        <v>0.16</v>
      </c>
      <c r="J12" s="81"/>
    </row>
    <row r="13" spans="2:10" ht="28.5" customHeight="1" x14ac:dyDescent="0.25">
      <c r="B13" s="109">
        <v>1.9</v>
      </c>
      <c r="C13" s="49" t="s">
        <v>167</v>
      </c>
      <c r="D13" s="79">
        <v>250000</v>
      </c>
      <c r="E13" s="73">
        <f t="shared" si="0"/>
        <v>250000</v>
      </c>
      <c r="F13" s="4"/>
      <c r="G13" s="44"/>
      <c r="H13" s="4">
        <f t="shared" si="1"/>
        <v>500000</v>
      </c>
      <c r="I13" s="148">
        <v>0.02</v>
      </c>
      <c r="J13" s="81"/>
    </row>
    <row r="14" spans="2:10" ht="28.5" customHeight="1" x14ac:dyDescent="0.25">
      <c r="B14" s="149">
        <v>1.1000000000000001</v>
      </c>
      <c r="C14" s="49" t="s">
        <v>168</v>
      </c>
      <c r="D14" s="79">
        <v>250000</v>
      </c>
      <c r="E14" s="73">
        <f t="shared" si="0"/>
        <v>250000</v>
      </c>
      <c r="F14" s="4"/>
      <c r="G14" s="44"/>
      <c r="H14" s="4">
        <f t="shared" si="1"/>
        <v>500000</v>
      </c>
      <c r="I14" s="148">
        <v>0.02</v>
      </c>
      <c r="J14" s="81"/>
    </row>
    <row r="15" spans="2:10" ht="21" customHeight="1" x14ac:dyDescent="0.25">
      <c r="B15" s="150">
        <v>2</v>
      </c>
      <c r="C15" s="146" t="s">
        <v>169</v>
      </c>
      <c r="D15" s="23"/>
      <c r="E15" s="77"/>
      <c r="F15" s="23"/>
      <c r="G15" s="23"/>
      <c r="H15" s="4"/>
      <c r="I15" s="151"/>
      <c r="J15" s="81"/>
    </row>
    <row r="16" spans="2:10" x14ac:dyDescent="0.25">
      <c r="B16" s="131">
        <v>2.1</v>
      </c>
      <c r="C16" s="78" t="s">
        <v>170</v>
      </c>
      <c r="D16" s="44">
        <v>1625000</v>
      </c>
      <c r="E16" s="77">
        <f t="shared" ref="E16:E21" si="2">+D16</f>
        <v>1625000</v>
      </c>
      <c r="F16" s="23"/>
      <c r="G16" s="23"/>
      <c r="H16" s="4">
        <f t="shared" si="1"/>
        <v>3250000</v>
      </c>
      <c r="I16" s="148">
        <v>0.13</v>
      </c>
      <c r="J16" s="81"/>
    </row>
    <row r="17" spans="1:10" x14ac:dyDescent="0.25">
      <c r="B17" s="131">
        <v>2.2000000000000002</v>
      </c>
      <c r="C17" s="24" t="s">
        <v>171</v>
      </c>
      <c r="D17" s="44">
        <v>1500000</v>
      </c>
      <c r="E17" s="77">
        <f t="shared" si="2"/>
        <v>1500000</v>
      </c>
      <c r="F17" s="44"/>
      <c r="G17" s="82"/>
      <c r="H17" s="4">
        <f t="shared" si="1"/>
        <v>3000000</v>
      </c>
      <c r="I17" s="148">
        <v>0.12</v>
      </c>
      <c r="J17" s="81"/>
    </row>
    <row r="18" spans="1:10" ht="18.75" customHeight="1" x14ac:dyDescent="0.25">
      <c r="B18" s="131">
        <v>2.2999999999999998</v>
      </c>
      <c r="C18" s="24" t="s">
        <v>172</v>
      </c>
      <c r="D18" s="44">
        <v>1375000</v>
      </c>
      <c r="E18" s="77">
        <f t="shared" si="2"/>
        <v>1375000</v>
      </c>
      <c r="F18" s="44"/>
      <c r="G18" s="82"/>
      <c r="H18" s="4">
        <f t="shared" si="1"/>
        <v>2750000</v>
      </c>
      <c r="I18" s="148">
        <v>0.11</v>
      </c>
      <c r="J18" s="81"/>
    </row>
    <row r="19" spans="1:10" x14ac:dyDescent="0.25">
      <c r="B19" s="131">
        <v>2.4</v>
      </c>
      <c r="C19" s="72" t="s">
        <v>178</v>
      </c>
      <c r="D19" s="44">
        <v>250000</v>
      </c>
      <c r="E19" s="44">
        <f t="shared" si="2"/>
        <v>250000</v>
      </c>
      <c r="F19" s="23"/>
      <c r="G19" s="82"/>
      <c r="H19" s="4">
        <f t="shared" si="1"/>
        <v>500000</v>
      </c>
      <c r="I19" s="148">
        <v>0.02</v>
      </c>
      <c r="J19" s="81"/>
    </row>
    <row r="20" spans="1:10" x14ac:dyDescent="0.25">
      <c r="B20" s="131">
        <v>2.5</v>
      </c>
      <c r="C20" s="72" t="s">
        <v>179</v>
      </c>
      <c r="D20" s="44">
        <v>375000</v>
      </c>
      <c r="E20" s="44">
        <f t="shared" si="2"/>
        <v>375000</v>
      </c>
      <c r="F20" s="44"/>
      <c r="G20" s="82"/>
      <c r="H20" s="4">
        <f t="shared" si="1"/>
        <v>750000</v>
      </c>
      <c r="I20" s="148">
        <v>0.03</v>
      </c>
      <c r="J20" s="81"/>
    </row>
    <row r="21" spans="1:10" x14ac:dyDescent="0.25">
      <c r="B21" s="131">
        <v>2.6</v>
      </c>
      <c r="C21" s="72" t="s">
        <v>180</v>
      </c>
      <c r="D21" s="44">
        <v>625000</v>
      </c>
      <c r="E21" s="44">
        <f t="shared" si="2"/>
        <v>625000</v>
      </c>
      <c r="F21" s="44"/>
      <c r="G21" s="82"/>
      <c r="H21" s="4">
        <f t="shared" si="1"/>
        <v>1250000</v>
      </c>
      <c r="I21" s="148">
        <v>0.05</v>
      </c>
      <c r="J21" s="81"/>
    </row>
    <row r="22" spans="1:10" ht="30" customHeight="1" thickBot="1" x14ac:dyDescent="0.3">
      <c r="A22" s="31"/>
      <c r="B22" s="133">
        <v>2.7</v>
      </c>
      <c r="C22" s="152" t="s">
        <v>181</v>
      </c>
      <c r="D22" s="136">
        <v>500000</v>
      </c>
      <c r="E22" s="136">
        <v>500000</v>
      </c>
      <c r="F22" s="135"/>
      <c r="G22" s="135"/>
      <c r="H22" s="145">
        <f t="shared" si="1"/>
        <v>1000000</v>
      </c>
      <c r="I22" s="153">
        <v>0.04</v>
      </c>
    </row>
    <row r="23" spans="1:10" ht="15.75" thickBot="1" x14ac:dyDescent="0.3">
      <c r="A23" s="31"/>
      <c r="B23" s="31"/>
      <c r="C23" s="38"/>
      <c r="D23" s="43"/>
      <c r="E23" s="33"/>
      <c r="F23" s="30"/>
      <c r="G23" s="30"/>
      <c r="H23" s="30"/>
      <c r="I23" s="30"/>
    </row>
    <row r="24" spans="1:10" ht="15.75" thickBot="1" x14ac:dyDescent="0.3">
      <c r="A24" s="31"/>
      <c r="B24" s="303" t="s">
        <v>128</v>
      </c>
      <c r="C24" s="304"/>
      <c r="D24" s="154"/>
      <c r="E24" s="154"/>
      <c r="F24" s="155"/>
      <c r="G24" s="155"/>
      <c r="H24" s="156">
        <f>+SUM(H5:H22)</f>
        <v>25000000</v>
      </c>
      <c r="I24" s="157">
        <v>1</v>
      </c>
    </row>
    <row r="25" spans="1:10" ht="15.75" thickBot="1" x14ac:dyDescent="0.3">
      <c r="A25" s="31"/>
      <c r="B25" s="301"/>
      <c r="C25" s="301"/>
      <c r="D25" s="302"/>
      <c r="E25" s="302"/>
      <c r="F25" s="301"/>
      <c r="G25" s="301"/>
      <c r="H25" s="30"/>
      <c r="I25" s="81"/>
    </row>
    <row r="26" spans="1:10" ht="15.75" thickBot="1" x14ac:dyDescent="0.3">
      <c r="A26" s="42"/>
      <c r="B26" s="223" t="s">
        <v>198</v>
      </c>
      <c r="C26" s="224"/>
      <c r="D26" s="224"/>
      <c r="E26" s="225"/>
      <c r="F26" s="301"/>
      <c r="G26" s="301"/>
      <c r="H26" s="30"/>
      <c r="I26" s="81"/>
    </row>
    <row r="27" spans="1:10" x14ac:dyDescent="0.25">
      <c r="A27" s="42"/>
      <c r="B27" s="200" t="s">
        <v>199</v>
      </c>
      <c r="C27" s="201" t="s">
        <v>200</v>
      </c>
      <c r="D27" s="226" t="str">
        <f>IF(C27="si","perfecto",IF(C27="no","pedir documento",))</f>
        <v>pedir documento</v>
      </c>
      <c r="E27" s="227"/>
      <c r="F27" s="42"/>
      <c r="G27" s="45"/>
      <c r="H27" s="30"/>
      <c r="I27" s="30"/>
    </row>
    <row r="28" spans="1:10" x14ac:dyDescent="0.25">
      <c r="A28" s="42"/>
      <c r="B28" s="199" t="s">
        <v>201</v>
      </c>
      <c r="C28" s="198" t="s">
        <v>202</v>
      </c>
      <c r="D28" s="228" t="str">
        <f>IF(C28="si","perfecto",IF(C28="no","pedir documento",))</f>
        <v>perfecto</v>
      </c>
      <c r="E28" s="229"/>
      <c r="F28" s="42"/>
      <c r="G28" s="42"/>
      <c r="H28" s="30"/>
      <c r="I28" s="30"/>
    </row>
    <row r="29" spans="1:10" ht="21.75" customHeight="1" x14ac:dyDescent="0.25">
      <c r="A29" s="42"/>
      <c r="B29" s="199" t="s">
        <v>203</v>
      </c>
      <c r="C29" s="198" t="s">
        <v>202</v>
      </c>
      <c r="D29" s="228" t="str">
        <f>IF(C29="si","perfecto",IF(C29="no","pedir documento",))</f>
        <v>perfecto</v>
      </c>
      <c r="E29" s="229"/>
      <c r="F29" s="42"/>
      <c r="G29" s="42"/>
      <c r="H29" s="30"/>
      <c r="I29" s="30"/>
    </row>
    <row r="30" spans="1:10" x14ac:dyDescent="0.25">
      <c r="A30" s="42"/>
      <c r="B30" s="199" t="s">
        <v>204</v>
      </c>
      <c r="C30" s="198" t="s">
        <v>202</v>
      </c>
      <c r="D30" s="216" t="str">
        <f>IF(C30="si","perfecto",IF(C30="no","pedir documento",))</f>
        <v>perfecto</v>
      </c>
      <c r="E30" s="216"/>
      <c r="F30" s="42"/>
      <c r="G30" s="42"/>
      <c r="H30" s="30"/>
      <c r="I30" s="30"/>
    </row>
    <row r="31" spans="1:10" ht="14.25" customHeight="1" x14ac:dyDescent="0.25">
      <c r="A31" s="42"/>
      <c r="B31" s="199" t="s">
        <v>205</v>
      </c>
      <c r="C31" s="198" t="s">
        <v>202</v>
      </c>
      <c r="D31" s="216" t="str">
        <f>IF(C31="si","perfecto",IF(C31="no","pedir documento",))</f>
        <v>perfecto</v>
      </c>
      <c r="E31" s="216"/>
      <c r="F31" s="42"/>
      <c r="G31" s="42"/>
      <c r="H31" s="30"/>
      <c r="I31" s="30"/>
    </row>
    <row r="32" spans="1:10" x14ac:dyDescent="0.25">
      <c r="A32" s="42"/>
      <c r="B32" s="42"/>
      <c r="C32" s="42"/>
      <c r="D32" s="42"/>
      <c r="E32" s="42"/>
      <c r="F32" s="42"/>
      <c r="G32" s="42"/>
      <c r="H32" s="30"/>
      <c r="I32" s="30"/>
    </row>
    <row r="33" spans="1:9" x14ac:dyDescent="0.25">
      <c r="A33" s="42"/>
      <c r="B33" s="42"/>
      <c r="C33" s="42"/>
      <c r="D33" s="42"/>
      <c r="E33" s="42"/>
      <c r="F33" s="42"/>
      <c r="G33" s="42"/>
      <c r="H33" s="30"/>
      <c r="I33" s="30"/>
    </row>
    <row r="34" spans="1:9" x14ac:dyDescent="0.25">
      <c r="A34" s="42"/>
      <c r="B34" s="42"/>
      <c r="C34" s="42"/>
      <c r="D34" s="42"/>
      <c r="E34" s="42"/>
      <c r="F34" s="42"/>
      <c r="G34" s="42"/>
      <c r="H34" s="30"/>
      <c r="I34" s="30"/>
    </row>
    <row r="35" spans="1:9" x14ac:dyDescent="0.25">
      <c r="A35" s="42"/>
      <c r="B35" s="42"/>
      <c r="C35" s="42"/>
      <c r="D35" s="42"/>
      <c r="E35" s="42"/>
      <c r="F35" s="42"/>
      <c r="G35" s="42"/>
      <c r="H35" s="30"/>
      <c r="I35" s="30"/>
    </row>
    <row r="36" spans="1:9" x14ac:dyDescent="0.25">
      <c r="A36" s="42"/>
      <c r="B36" s="42"/>
      <c r="C36" s="42"/>
      <c r="D36" s="42"/>
      <c r="E36" s="42"/>
      <c r="F36" s="42"/>
      <c r="G36" s="42"/>
      <c r="H36" s="30"/>
      <c r="I36" s="30"/>
    </row>
    <row r="37" spans="1:9" x14ac:dyDescent="0.25">
      <c r="A37" s="42"/>
      <c r="B37" s="42"/>
      <c r="C37" s="42"/>
      <c r="D37" s="42"/>
      <c r="E37" s="42"/>
      <c r="F37" s="42"/>
      <c r="G37" s="42"/>
      <c r="H37" s="30"/>
      <c r="I37" s="30"/>
    </row>
    <row r="38" spans="1:9" x14ac:dyDescent="0.25">
      <c r="A38" s="42"/>
      <c r="B38" s="42"/>
      <c r="C38" s="42"/>
      <c r="D38" s="42"/>
      <c r="E38" s="42"/>
      <c r="F38" s="42"/>
      <c r="G38" s="42"/>
      <c r="H38" s="30"/>
      <c r="I38" s="30"/>
    </row>
    <row r="39" spans="1:9" x14ac:dyDescent="0.25">
      <c r="B39" s="31"/>
      <c r="C39" s="31"/>
      <c r="D39" s="33"/>
      <c r="E39" s="33"/>
      <c r="F39" s="30"/>
      <c r="G39" s="30"/>
      <c r="H39" s="30"/>
      <c r="I39" s="30"/>
    </row>
    <row r="40" spans="1:9" x14ac:dyDescent="0.25">
      <c r="B40" s="31"/>
      <c r="C40" s="31"/>
      <c r="D40" s="33"/>
      <c r="E40" s="33"/>
      <c r="F40" s="30"/>
      <c r="G40" s="30"/>
      <c r="H40" s="30"/>
      <c r="I40" s="30"/>
    </row>
    <row r="41" spans="1:9" x14ac:dyDescent="0.25">
      <c r="B41" s="31"/>
      <c r="C41" s="34"/>
      <c r="D41" s="33"/>
      <c r="E41" s="33"/>
      <c r="F41" s="30"/>
      <c r="G41" s="30"/>
      <c r="H41" s="30"/>
      <c r="I41" s="30"/>
    </row>
    <row r="42" spans="1:9" x14ac:dyDescent="0.25">
      <c r="B42" s="31"/>
      <c r="C42" s="35"/>
      <c r="D42" s="33"/>
      <c r="E42" s="33"/>
      <c r="F42" s="30"/>
      <c r="G42" s="30"/>
      <c r="H42" s="30"/>
      <c r="I42" s="30"/>
    </row>
    <row r="43" spans="1:9" x14ac:dyDescent="0.25">
      <c r="B43" s="31"/>
      <c r="C43" s="35"/>
      <c r="D43" s="33"/>
      <c r="E43" s="33"/>
      <c r="F43" s="30"/>
      <c r="G43" s="30"/>
      <c r="H43" s="30"/>
      <c r="I43" s="30"/>
    </row>
    <row r="44" spans="1:9" x14ac:dyDescent="0.25">
      <c r="B44" s="31"/>
      <c r="C44" s="35"/>
      <c r="D44" s="33"/>
      <c r="E44" s="33"/>
      <c r="F44" s="30"/>
      <c r="G44" s="30"/>
      <c r="H44" s="30"/>
      <c r="I44" s="30"/>
    </row>
    <row r="45" spans="1:9" x14ac:dyDescent="0.25">
      <c r="B45" s="31"/>
      <c r="C45" s="35"/>
      <c r="D45" s="33"/>
      <c r="E45" s="33"/>
      <c r="F45" s="30"/>
      <c r="G45" s="30"/>
      <c r="H45" s="30"/>
      <c r="I45" s="30"/>
    </row>
    <row r="46" spans="1:9" ht="15" customHeight="1" x14ac:dyDescent="0.25">
      <c r="B46" s="31"/>
      <c r="C46" s="32"/>
      <c r="D46" s="33"/>
      <c r="E46" s="33"/>
      <c r="F46" s="30"/>
      <c r="G46" s="30"/>
      <c r="H46" s="30"/>
      <c r="I46" s="30"/>
    </row>
    <row r="47" spans="1:9" ht="15" customHeight="1" x14ac:dyDescent="0.25">
      <c r="B47" s="31"/>
      <c r="C47" s="32"/>
      <c r="D47" s="33"/>
      <c r="E47" s="33"/>
      <c r="F47" s="30"/>
      <c r="G47" s="30"/>
      <c r="H47" s="30"/>
      <c r="I47" s="30"/>
    </row>
    <row r="48" spans="1:9" ht="15" customHeight="1" x14ac:dyDescent="0.25">
      <c r="B48" s="31"/>
      <c r="C48" s="36"/>
      <c r="D48" s="33"/>
      <c r="E48" s="33"/>
      <c r="F48" s="30"/>
      <c r="G48" s="30"/>
      <c r="H48" s="30"/>
      <c r="I48" s="30"/>
    </row>
    <row r="49" spans="2:9" ht="15" customHeight="1" x14ac:dyDescent="0.25">
      <c r="B49" s="31"/>
      <c r="C49" s="32"/>
      <c r="D49" s="33"/>
      <c r="E49" s="33"/>
      <c r="F49" s="30"/>
      <c r="G49" s="30"/>
      <c r="H49" s="30"/>
      <c r="I49" s="30"/>
    </row>
    <row r="50" spans="2:9" ht="15" customHeight="1" x14ac:dyDescent="0.25">
      <c r="B50" s="31"/>
      <c r="C50" s="32"/>
      <c r="D50" s="33"/>
      <c r="E50" s="33"/>
      <c r="F50" s="30"/>
      <c r="G50" s="30"/>
      <c r="H50" s="30"/>
      <c r="I50" s="30"/>
    </row>
    <row r="51" spans="2:9" ht="15" customHeight="1" x14ac:dyDescent="0.25">
      <c r="B51" s="31"/>
      <c r="C51" s="36"/>
      <c r="D51" s="33"/>
      <c r="E51" s="33"/>
      <c r="F51" s="30"/>
      <c r="G51" s="30"/>
      <c r="H51" s="30"/>
      <c r="I51" s="30"/>
    </row>
    <row r="52" spans="2:9" ht="15" customHeight="1" x14ac:dyDescent="0.25">
      <c r="B52" s="31"/>
      <c r="C52" s="32"/>
      <c r="D52" s="33"/>
      <c r="E52" s="33"/>
      <c r="F52" s="30"/>
      <c r="G52" s="30"/>
      <c r="H52" s="30"/>
      <c r="I52" s="30"/>
    </row>
    <row r="53" spans="2:9" ht="15" customHeight="1" x14ac:dyDescent="0.25">
      <c r="B53" s="31"/>
      <c r="C53" s="32"/>
      <c r="D53" s="33"/>
      <c r="E53" s="33"/>
      <c r="F53" s="30"/>
      <c r="G53" s="30"/>
      <c r="H53" s="30"/>
      <c r="I53" s="30"/>
    </row>
    <row r="54" spans="2:9" ht="15" customHeight="1" x14ac:dyDescent="0.25">
      <c r="B54" s="31"/>
      <c r="C54" s="36"/>
      <c r="D54" s="33"/>
      <c r="E54" s="33"/>
      <c r="F54" s="30"/>
      <c r="G54" s="30"/>
      <c r="H54" s="30"/>
      <c r="I54" s="30"/>
    </row>
    <row r="55" spans="2:9" ht="15" customHeight="1" x14ac:dyDescent="0.25">
      <c r="B55" s="31"/>
      <c r="C55" s="32"/>
      <c r="D55" s="33"/>
      <c r="E55" s="33"/>
      <c r="F55" s="30"/>
      <c r="G55" s="30"/>
      <c r="H55" s="30"/>
      <c r="I55" s="30"/>
    </row>
    <row r="56" spans="2:9" ht="15" customHeight="1" x14ac:dyDescent="0.25">
      <c r="B56" s="31"/>
      <c r="C56" s="32"/>
      <c r="D56" s="33"/>
      <c r="E56" s="33"/>
      <c r="F56" s="30"/>
      <c r="G56" s="30"/>
      <c r="H56" s="30"/>
      <c r="I56" s="30"/>
    </row>
    <row r="57" spans="2:9" ht="15" customHeight="1" x14ac:dyDescent="0.25">
      <c r="B57" s="31"/>
      <c r="C57" s="32"/>
      <c r="D57" s="33"/>
      <c r="E57" s="33"/>
      <c r="F57" s="30"/>
      <c r="G57" s="30"/>
      <c r="H57" s="30"/>
      <c r="I57" s="30"/>
    </row>
    <row r="58" spans="2:9" ht="15" customHeight="1" x14ac:dyDescent="0.25">
      <c r="B58" s="31"/>
      <c r="C58" s="36"/>
      <c r="D58" s="33"/>
      <c r="E58" s="33"/>
      <c r="F58" s="30"/>
      <c r="G58" s="30"/>
      <c r="H58" s="30"/>
      <c r="I58" s="30"/>
    </row>
    <row r="59" spans="2:9" ht="15" customHeight="1" x14ac:dyDescent="0.25">
      <c r="B59" s="31"/>
      <c r="C59" s="32"/>
      <c r="D59" s="33"/>
      <c r="E59" s="33"/>
      <c r="F59" s="30"/>
      <c r="G59" s="30"/>
      <c r="H59" s="30"/>
      <c r="I59" s="30"/>
    </row>
    <row r="60" spans="2:9" ht="15" customHeight="1" x14ac:dyDescent="0.25">
      <c r="B60" s="31"/>
      <c r="C60" s="32"/>
      <c r="D60" s="33"/>
      <c r="E60" s="33"/>
      <c r="F60" s="30"/>
      <c r="G60" s="30"/>
      <c r="H60" s="30"/>
      <c r="I60" s="30"/>
    </row>
    <row r="61" spans="2:9" ht="15" customHeight="1" x14ac:dyDescent="0.25">
      <c r="B61" s="31"/>
      <c r="C61" s="32"/>
      <c r="D61" s="33"/>
      <c r="E61" s="33"/>
      <c r="F61" s="30"/>
      <c r="G61" s="30"/>
      <c r="H61" s="30"/>
      <c r="I61" s="30"/>
    </row>
    <row r="62" spans="2:9" ht="15" customHeight="1" x14ac:dyDescent="0.25">
      <c r="B62" s="31"/>
      <c r="C62" s="36"/>
      <c r="D62" s="33"/>
      <c r="E62" s="33"/>
      <c r="F62" s="30"/>
      <c r="G62" s="30"/>
      <c r="H62" s="30"/>
      <c r="I62" s="30"/>
    </row>
    <row r="63" spans="2:9" ht="15" customHeight="1" x14ac:dyDescent="0.25">
      <c r="B63" s="31"/>
      <c r="C63" s="32"/>
      <c r="D63" s="33"/>
      <c r="E63" s="33"/>
      <c r="F63" s="30"/>
      <c r="G63" s="30"/>
      <c r="H63" s="30"/>
      <c r="I63" s="30"/>
    </row>
    <row r="64" spans="2:9" ht="15" customHeight="1" x14ac:dyDescent="0.25">
      <c r="B64" s="31"/>
      <c r="C64" s="36"/>
      <c r="D64" s="33"/>
      <c r="E64" s="33"/>
      <c r="F64" s="30"/>
      <c r="G64" s="30"/>
      <c r="H64" s="30"/>
      <c r="I64" s="30"/>
    </row>
    <row r="65" spans="2:9" ht="15" customHeight="1" x14ac:dyDescent="0.25">
      <c r="B65" s="31"/>
      <c r="C65" s="32"/>
      <c r="D65" s="33"/>
      <c r="E65" s="33"/>
      <c r="F65" s="30"/>
      <c r="G65" s="30"/>
      <c r="H65" s="30"/>
      <c r="I65" s="30"/>
    </row>
    <row r="66" spans="2:9" ht="15" customHeight="1" x14ac:dyDescent="0.25">
      <c r="B66" s="31"/>
      <c r="C66" s="32"/>
      <c r="D66" s="33"/>
      <c r="E66" s="33"/>
      <c r="F66" s="30"/>
      <c r="G66" s="30"/>
      <c r="H66" s="30"/>
      <c r="I66" s="30"/>
    </row>
    <row r="67" spans="2:9" ht="15" customHeight="1" x14ac:dyDescent="0.25">
      <c r="B67" s="31"/>
      <c r="C67" s="32"/>
      <c r="D67" s="33"/>
      <c r="E67" s="33"/>
      <c r="F67" s="30"/>
      <c r="G67" s="30"/>
      <c r="H67" s="30"/>
      <c r="I67" s="30"/>
    </row>
    <row r="68" spans="2:9" ht="15" customHeight="1" x14ac:dyDescent="0.25">
      <c r="B68" s="31"/>
      <c r="C68" s="36"/>
      <c r="D68" s="33"/>
      <c r="E68" s="33"/>
      <c r="F68" s="30"/>
      <c r="G68" s="30"/>
      <c r="H68" s="30"/>
      <c r="I68" s="37"/>
    </row>
    <row r="69" spans="2:9" ht="15" customHeight="1" x14ac:dyDescent="0.25">
      <c r="B69" s="31"/>
      <c r="C69" s="32"/>
      <c r="D69" s="33"/>
      <c r="E69" s="33"/>
      <c r="F69" s="30"/>
      <c r="G69" s="30"/>
      <c r="H69" s="30"/>
      <c r="I69" s="30"/>
    </row>
    <row r="70" spans="2:9" ht="15" customHeight="1" x14ac:dyDescent="0.25">
      <c r="B70" s="31"/>
      <c r="C70" s="32"/>
      <c r="D70" s="33"/>
      <c r="E70" s="33"/>
      <c r="F70" s="30"/>
      <c r="G70" s="30"/>
      <c r="H70" s="30"/>
      <c r="I70" s="30"/>
    </row>
    <row r="71" spans="2:9" ht="15" customHeight="1" x14ac:dyDescent="0.25">
      <c r="B71" s="31"/>
      <c r="C71" s="32"/>
      <c r="D71" s="33"/>
      <c r="E71" s="33"/>
      <c r="F71" s="30"/>
      <c r="G71" s="30"/>
      <c r="H71" s="30"/>
      <c r="I71" s="30"/>
    </row>
    <row r="72" spans="2:9" ht="15" customHeight="1" x14ac:dyDescent="0.25">
      <c r="B72" s="31"/>
      <c r="C72" s="32"/>
      <c r="D72" s="33"/>
      <c r="E72" s="33"/>
      <c r="F72" s="30"/>
      <c r="G72" s="30"/>
      <c r="H72" s="30"/>
      <c r="I72" s="30"/>
    </row>
    <row r="73" spans="2:9" ht="15" customHeight="1" x14ac:dyDescent="0.25">
      <c r="B73" s="31"/>
      <c r="C73" s="36"/>
      <c r="D73" s="33"/>
      <c r="E73" s="33"/>
      <c r="F73" s="30"/>
      <c r="G73" s="30"/>
      <c r="H73" s="30"/>
      <c r="I73" s="30"/>
    </row>
    <row r="74" spans="2:9" ht="15" customHeight="1" x14ac:dyDescent="0.25">
      <c r="B74" s="31"/>
      <c r="C74" s="32"/>
      <c r="D74" s="33"/>
      <c r="E74" s="33"/>
      <c r="F74" s="30"/>
      <c r="G74" s="30"/>
      <c r="H74" s="30"/>
      <c r="I74" s="30"/>
    </row>
    <row r="75" spans="2:9" ht="15" customHeight="1" x14ac:dyDescent="0.25">
      <c r="B75" s="31"/>
      <c r="C75" s="32"/>
      <c r="D75" s="33"/>
      <c r="E75" s="33"/>
      <c r="F75" s="30"/>
      <c r="G75" s="30"/>
      <c r="H75" s="30"/>
      <c r="I75" s="30"/>
    </row>
    <row r="76" spans="2:9" ht="15" customHeight="1" x14ac:dyDescent="0.25">
      <c r="B76" s="31"/>
      <c r="C76" s="32"/>
      <c r="D76" s="33"/>
      <c r="E76" s="33"/>
      <c r="F76" s="30"/>
      <c r="G76" s="30"/>
      <c r="H76" s="30"/>
      <c r="I76" s="30"/>
    </row>
    <row r="77" spans="2:9" ht="15" customHeight="1" x14ac:dyDescent="0.25">
      <c r="B77" s="31"/>
      <c r="C77" s="32"/>
      <c r="D77" s="33"/>
      <c r="E77" s="33"/>
      <c r="F77" s="30"/>
      <c r="G77" s="30"/>
      <c r="H77" s="30"/>
      <c r="I77" s="30"/>
    </row>
    <row r="78" spans="2:9" ht="15" customHeight="1" x14ac:dyDescent="0.25">
      <c r="B78" s="31"/>
      <c r="C78" s="32"/>
      <c r="D78" s="33"/>
      <c r="E78" s="33"/>
      <c r="F78" s="30"/>
      <c r="G78" s="30"/>
      <c r="H78" s="30"/>
      <c r="I78" s="30"/>
    </row>
    <row r="79" spans="2:9" ht="15" customHeight="1" x14ac:dyDescent="0.25">
      <c r="B79" s="31"/>
      <c r="C79" s="32"/>
      <c r="D79" s="33"/>
      <c r="E79" s="33"/>
      <c r="F79" s="30"/>
      <c r="G79" s="30"/>
      <c r="H79" s="30"/>
      <c r="I79" s="30"/>
    </row>
    <row r="80" spans="2:9" ht="15" customHeight="1" x14ac:dyDescent="0.25">
      <c r="B80" s="31"/>
      <c r="C80" s="32"/>
      <c r="D80" s="33"/>
      <c r="E80" s="33"/>
      <c r="F80" s="30"/>
      <c r="G80" s="30"/>
      <c r="H80" s="30"/>
      <c r="I80" s="30"/>
    </row>
    <row r="81" spans="2:9" ht="15" customHeight="1" x14ac:dyDescent="0.25">
      <c r="B81" s="31"/>
      <c r="C81" s="32"/>
      <c r="D81" s="33"/>
      <c r="E81" s="33"/>
      <c r="F81" s="30"/>
      <c r="G81" s="30"/>
      <c r="H81" s="30"/>
      <c r="I81" s="30"/>
    </row>
    <row r="82" spans="2:9" ht="15" customHeight="1" x14ac:dyDescent="0.25">
      <c r="B82" s="33"/>
      <c r="C82" s="32"/>
      <c r="D82" s="32"/>
      <c r="E82" s="32"/>
      <c r="F82" s="30"/>
      <c r="G82" s="30"/>
      <c r="H82" s="30"/>
      <c r="I82" s="30"/>
    </row>
    <row r="83" spans="2:9" ht="15" customHeight="1" x14ac:dyDescent="0.25">
      <c r="B83" s="33"/>
      <c r="C83" s="32"/>
      <c r="D83" s="32"/>
      <c r="E83" s="32"/>
      <c r="F83" s="30"/>
      <c r="G83" s="30"/>
      <c r="H83" s="30"/>
      <c r="I83" s="30"/>
    </row>
    <row r="84" spans="2:9" ht="15" customHeight="1" x14ac:dyDescent="0.25">
      <c r="B84" s="33"/>
      <c r="C84" s="32"/>
      <c r="D84" s="32"/>
      <c r="E84" s="32"/>
      <c r="F84" s="30"/>
      <c r="G84" s="30"/>
      <c r="H84" s="30"/>
      <c r="I84" s="30"/>
    </row>
    <row r="85" spans="2:9" ht="15" customHeight="1" x14ac:dyDescent="0.25">
      <c r="B85" s="33"/>
      <c r="C85" s="32"/>
      <c r="D85" s="32"/>
      <c r="E85" s="32"/>
      <c r="F85" s="30"/>
      <c r="G85" s="30"/>
      <c r="H85" s="30"/>
      <c r="I85" s="30"/>
    </row>
    <row r="86" spans="2:9" x14ac:dyDescent="0.25">
      <c r="B86" s="33"/>
      <c r="C86" s="38"/>
      <c r="D86" s="38"/>
      <c r="E86" s="38"/>
      <c r="F86" s="30"/>
      <c r="G86" s="30"/>
      <c r="H86" s="30"/>
      <c r="I86" s="30"/>
    </row>
    <row r="87" spans="2:9" x14ac:dyDescent="0.25">
      <c r="B87" s="33"/>
      <c r="C87" s="38"/>
      <c r="D87" s="38"/>
      <c r="E87" s="38"/>
      <c r="F87" s="30"/>
      <c r="G87" s="30"/>
      <c r="H87" s="30"/>
      <c r="I87" s="30"/>
    </row>
    <row r="88" spans="2:9" x14ac:dyDescent="0.25">
      <c r="B88" s="33"/>
      <c r="C88" s="38"/>
      <c r="D88" s="38"/>
      <c r="E88" s="38"/>
      <c r="F88" s="29"/>
      <c r="G88" s="30"/>
      <c r="H88" s="29"/>
      <c r="I88" s="30"/>
    </row>
    <row r="89" spans="2:9" x14ac:dyDescent="0.25">
      <c r="B89" s="31"/>
      <c r="C89" s="28"/>
      <c r="D89" s="28"/>
      <c r="E89" s="28"/>
      <c r="F89" s="29"/>
      <c r="G89" s="30"/>
      <c r="H89" s="30"/>
      <c r="I89" s="30"/>
    </row>
    <row r="90" spans="2:9" x14ac:dyDescent="0.25">
      <c r="B90" s="5"/>
      <c r="C90" s="13"/>
      <c r="D90" s="13"/>
      <c r="E90" s="13"/>
      <c r="F90" s="13"/>
      <c r="G90" s="8"/>
      <c r="H90" s="22"/>
      <c r="I90" s="8"/>
    </row>
    <row r="91" spans="2:9" x14ac:dyDescent="0.25">
      <c r="B91" s="5"/>
      <c r="C91" s="13"/>
      <c r="D91" s="13"/>
      <c r="E91" s="13"/>
      <c r="F91" s="13"/>
      <c r="G91" s="8"/>
      <c r="H91" s="8"/>
      <c r="I91" s="8"/>
    </row>
    <row r="92" spans="2:9" x14ac:dyDescent="0.25">
      <c r="B92" s="5"/>
      <c r="C92" s="10"/>
      <c r="D92" s="5"/>
      <c r="E92" s="5"/>
      <c r="F92" s="5"/>
      <c r="G92" s="5"/>
      <c r="H92" s="8"/>
      <c r="I92" s="8"/>
    </row>
    <row r="93" spans="2:9" x14ac:dyDescent="0.25">
      <c r="B93" s="5"/>
      <c r="C93" s="10"/>
      <c r="D93" s="5"/>
      <c r="E93" s="5"/>
      <c r="F93" s="5"/>
      <c r="G93" s="5"/>
      <c r="H93" s="8"/>
      <c r="I93" s="8"/>
    </row>
    <row r="94" spans="2:9" x14ac:dyDescent="0.25">
      <c r="B94" s="5"/>
      <c r="C94" s="5"/>
      <c r="D94" s="5"/>
      <c r="E94" s="5"/>
      <c r="F94" s="8"/>
      <c r="G94" s="8"/>
      <c r="H94" s="8"/>
      <c r="I94" s="8"/>
    </row>
    <row r="95" spans="2:9" x14ac:dyDescent="0.25">
      <c r="B95" s="5"/>
      <c r="C95" s="5"/>
      <c r="D95" s="5"/>
      <c r="E95" s="5"/>
      <c r="F95" s="8"/>
      <c r="G95" s="8"/>
      <c r="H95" s="8"/>
      <c r="I95" s="8"/>
    </row>
    <row r="96" spans="2:9" x14ac:dyDescent="0.25">
      <c r="B96" s="5"/>
      <c r="C96" s="5"/>
      <c r="D96" s="5"/>
      <c r="E96" s="5"/>
      <c r="F96" s="8"/>
      <c r="G96" s="8"/>
      <c r="H96" s="8"/>
      <c r="I96" s="8"/>
    </row>
    <row r="97" spans="2:9" x14ac:dyDescent="0.25">
      <c r="B97" s="5"/>
      <c r="C97" s="5"/>
      <c r="D97" s="5"/>
      <c r="E97" s="5"/>
      <c r="F97" s="8"/>
      <c r="G97" s="8"/>
      <c r="H97" s="8"/>
      <c r="I97" s="8"/>
    </row>
    <row r="98" spans="2:9" x14ac:dyDescent="0.25">
      <c r="B98" s="5"/>
      <c r="C98" s="5"/>
      <c r="D98" s="5"/>
      <c r="E98" s="5"/>
      <c r="F98" s="8"/>
      <c r="G98" s="8"/>
      <c r="H98" s="8"/>
      <c r="I98" s="8"/>
    </row>
    <row r="99" spans="2:9" x14ac:dyDescent="0.25">
      <c r="B99" s="5"/>
      <c r="C99" s="5"/>
      <c r="D99" s="5"/>
      <c r="E99" s="5"/>
      <c r="F99" s="8"/>
      <c r="G99" s="8"/>
      <c r="H99" s="8"/>
      <c r="I99" s="8"/>
    </row>
    <row r="100" spans="2:9" x14ac:dyDescent="0.25">
      <c r="B100" s="5"/>
      <c r="C100" s="5"/>
      <c r="D100" s="5"/>
      <c r="E100" s="5"/>
      <c r="F100" s="8"/>
      <c r="G100" s="8"/>
      <c r="H100" s="8"/>
      <c r="I100" s="8"/>
    </row>
    <row r="101" spans="2:9" x14ac:dyDescent="0.25">
      <c r="B101" s="5"/>
      <c r="C101" s="5"/>
      <c r="D101" s="5"/>
      <c r="E101" s="5"/>
      <c r="F101" s="8"/>
      <c r="G101" s="8"/>
      <c r="H101" s="8"/>
      <c r="I101" s="8"/>
    </row>
    <row r="102" spans="2:9" x14ac:dyDescent="0.25">
      <c r="B102" s="5"/>
      <c r="C102" s="5"/>
      <c r="D102" s="5"/>
      <c r="E102" s="5"/>
      <c r="F102" s="8"/>
      <c r="G102" s="8"/>
      <c r="H102" s="8"/>
      <c r="I102" s="8"/>
    </row>
    <row r="103" spans="2:9" x14ac:dyDescent="0.25">
      <c r="B103" s="11"/>
      <c r="C103" s="5"/>
      <c r="D103" s="5"/>
      <c r="E103" s="5"/>
      <c r="F103" s="8"/>
      <c r="G103" s="8"/>
      <c r="H103" s="8"/>
      <c r="I103" s="8"/>
    </row>
    <row r="104" spans="2:9" x14ac:dyDescent="0.25">
      <c r="B104" s="5"/>
      <c r="C104" s="5"/>
      <c r="D104" s="5"/>
      <c r="E104" s="5"/>
      <c r="F104" s="8"/>
      <c r="G104" s="8"/>
      <c r="H104" s="8"/>
      <c r="I104" s="8"/>
    </row>
    <row r="105" spans="2:9" x14ac:dyDescent="0.25">
      <c r="B105" s="5"/>
      <c r="C105" s="5"/>
      <c r="D105" s="5"/>
      <c r="E105" s="5"/>
      <c r="F105" s="8"/>
      <c r="G105" s="8"/>
      <c r="H105" s="8"/>
      <c r="I105" s="8"/>
    </row>
    <row r="106" spans="2:9" x14ac:dyDescent="0.25">
      <c r="B106" s="5"/>
      <c r="C106" s="10"/>
      <c r="D106" s="5"/>
      <c r="E106" s="5"/>
      <c r="F106" s="8"/>
      <c r="G106" s="8"/>
      <c r="H106" s="8"/>
      <c r="I106" s="8"/>
    </row>
    <row r="107" spans="2:9" x14ac:dyDescent="0.25">
      <c r="B107" s="5"/>
      <c r="C107" s="5"/>
      <c r="D107" s="5"/>
      <c r="E107" s="5"/>
      <c r="F107" s="8"/>
      <c r="G107" s="8"/>
      <c r="H107" s="8"/>
      <c r="I107" s="8"/>
    </row>
    <row r="108" spans="2:9" x14ac:dyDescent="0.25">
      <c r="B108" s="5"/>
      <c r="C108" s="10"/>
      <c r="D108" s="5"/>
      <c r="E108" s="5"/>
      <c r="F108" s="8"/>
      <c r="G108" s="8"/>
      <c r="H108" s="8"/>
      <c r="I108" s="8"/>
    </row>
    <row r="109" spans="2:9" x14ac:dyDescent="0.25">
      <c r="B109" s="5"/>
      <c r="C109" s="7"/>
      <c r="D109" s="5"/>
      <c r="E109" s="5"/>
      <c r="F109" s="8"/>
      <c r="G109" s="8"/>
      <c r="H109" s="8"/>
      <c r="I109" s="8"/>
    </row>
    <row r="110" spans="2:9" x14ac:dyDescent="0.25">
      <c r="B110" s="5"/>
      <c r="C110" s="14"/>
      <c r="D110" s="14"/>
      <c r="E110" s="14"/>
      <c r="F110" s="14"/>
      <c r="G110" s="8"/>
      <c r="H110" s="8"/>
      <c r="I110" s="8"/>
    </row>
    <row r="111" spans="2:9" x14ac:dyDescent="0.25">
      <c r="B111" s="5"/>
      <c r="C111" s="14"/>
      <c r="D111" s="14"/>
      <c r="E111" s="14"/>
      <c r="F111" s="12"/>
      <c r="G111" s="8"/>
      <c r="H111" s="8"/>
      <c r="I111" s="8"/>
    </row>
    <row r="112" spans="2:9" x14ac:dyDescent="0.25">
      <c r="B112" s="5"/>
      <c r="C112" s="14"/>
      <c r="D112" s="14"/>
      <c r="E112" s="14"/>
      <c r="F112" s="12"/>
      <c r="G112" s="8"/>
      <c r="H112" s="8"/>
      <c r="I112" s="8"/>
    </row>
    <row r="113" spans="2:9" x14ac:dyDescent="0.25">
      <c r="B113" s="5"/>
      <c r="C113" s="14"/>
      <c r="D113" s="14"/>
      <c r="E113" s="14"/>
      <c r="F113" s="12"/>
      <c r="G113" s="8"/>
      <c r="H113" s="8"/>
      <c r="I113" s="8"/>
    </row>
    <row r="114" spans="2:9" x14ac:dyDescent="0.25">
      <c r="B114" s="5"/>
      <c r="C114" s="14"/>
      <c r="D114" s="14"/>
      <c r="E114" s="14"/>
      <c r="F114" s="14"/>
      <c r="G114" s="8"/>
      <c r="H114" s="8"/>
      <c r="I114" s="8"/>
    </row>
    <row r="115" spans="2:9" x14ac:dyDescent="0.25">
      <c r="B115" s="13"/>
      <c r="C115" s="13"/>
      <c r="D115" s="13"/>
      <c r="E115" s="13"/>
      <c r="F115" s="13"/>
      <c r="G115" s="8"/>
      <c r="H115" s="8"/>
      <c r="I115" s="8"/>
    </row>
    <row r="116" spans="2:9" x14ac:dyDescent="0.25">
      <c r="B116" s="5"/>
      <c r="C116" s="5"/>
      <c r="D116" s="5"/>
      <c r="E116" s="5"/>
      <c r="F116" s="5"/>
      <c r="G116" s="5"/>
      <c r="H116" s="5"/>
      <c r="I116" s="5"/>
    </row>
    <row r="117" spans="2:9" x14ac:dyDescent="0.25">
      <c r="B117" s="5"/>
      <c r="C117" s="5"/>
      <c r="D117" s="5"/>
      <c r="E117" s="5"/>
      <c r="F117" s="5"/>
      <c r="G117" s="5"/>
      <c r="H117" s="5"/>
      <c r="I117" s="5"/>
    </row>
  </sheetData>
  <mergeCells count="13">
    <mergeCell ref="D27:E27"/>
    <mergeCell ref="D28:E28"/>
    <mergeCell ref="D29:E29"/>
    <mergeCell ref="D30:E30"/>
    <mergeCell ref="D31:E31"/>
    <mergeCell ref="B1:I1"/>
    <mergeCell ref="B25:C25"/>
    <mergeCell ref="D25:E25"/>
    <mergeCell ref="F25:G25"/>
    <mergeCell ref="F26:G26"/>
    <mergeCell ref="B2:I2"/>
    <mergeCell ref="B24:C24"/>
    <mergeCell ref="B26:E26"/>
  </mergeCells>
  <conditionalFormatting sqref="D30:E31 D27:D29">
    <cfRule type="cellIs" dxfId="0" priority="1" operator="equal">
      <formula>"pedir documento"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MB-O-002 2017</vt:lpstr>
      <vt:lpstr>MJ-DA-2016-078</vt:lpstr>
      <vt:lpstr>MB-O-018 2017 </vt:lpstr>
      <vt:lpstr>MB-O-005-2017</vt:lpstr>
      <vt:lpstr>MB-MC-002 DE 2017</vt:lpstr>
      <vt:lpstr>MB-C-002-2007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Nicolás Oviedo</dc:creator>
  <cp:lastModifiedBy>VANESSA ROMERO</cp:lastModifiedBy>
  <dcterms:created xsi:type="dcterms:W3CDTF">2018-06-27T20:19:16Z</dcterms:created>
  <dcterms:modified xsi:type="dcterms:W3CDTF">2018-11-24T16:05:04Z</dcterms:modified>
</cp:coreProperties>
</file>