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 ROMERO\Desktop\entrega\CONTRATOS BUSBANZA\"/>
    </mc:Choice>
  </mc:AlternateContent>
  <xr:revisionPtr revIDLastSave="0" documentId="13_ncr:1_{B918DCB1-1206-47B6-A527-EE437A586B46}" xr6:coauthVersionLast="38" xr6:coauthVersionMax="38" xr10:uidLastSave="{00000000-0000-0000-0000-000000000000}"/>
  <bookViews>
    <workbookView xWindow="0" yWindow="0" windowWidth="20490" windowHeight="7020" activeTab="1" xr2:uid="{695E72AF-5444-4FCE-AF0F-A153749F20D9}"/>
  </bookViews>
  <sheets>
    <sheet name="MIC-033-2017(OP-004)" sheetId="2" r:id="rId1"/>
    <sheet name="OP-011-2017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3" l="1"/>
  <c r="H6" i="3"/>
  <c r="H7" i="3"/>
  <c r="H8" i="3"/>
  <c r="H9" i="3"/>
  <c r="H10" i="3"/>
  <c r="H11" i="3"/>
  <c r="H12" i="3"/>
  <c r="H13" i="3"/>
  <c r="H14" i="3"/>
  <c r="H15" i="3"/>
  <c r="H5" i="3"/>
  <c r="K6" i="3" l="1"/>
  <c r="I15" i="3"/>
  <c r="I14" i="3"/>
  <c r="I13" i="3"/>
  <c r="I12" i="3"/>
  <c r="I11" i="3"/>
  <c r="I10" i="3"/>
  <c r="I9" i="3"/>
  <c r="I8" i="3" l="1"/>
  <c r="I5" i="3" l="1"/>
  <c r="D45" i="3"/>
  <c r="D44" i="3"/>
  <c r="D43" i="3"/>
  <c r="D42" i="3"/>
  <c r="D41" i="3"/>
  <c r="J15" i="3"/>
  <c r="K15" i="3" s="1"/>
  <c r="F15" i="3"/>
  <c r="G15" i="3" s="1"/>
  <c r="J14" i="3"/>
  <c r="K14" i="3" s="1"/>
  <c r="F14" i="3"/>
  <c r="G14" i="3" s="1"/>
  <c r="J13" i="3"/>
  <c r="K13" i="3" s="1"/>
  <c r="F13" i="3"/>
  <c r="G13" i="3" s="1"/>
  <c r="J12" i="3"/>
  <c r="K12" i="3" s="1"/>
  <c r="F12" i="3"/>
  <c r="G12" i="3" s="1"/>
  <c r="J11" i="3"/>
  <c r="K11" i="3" s="1"/>
  <c r="F11" i="3"/>
  <c r="G11" i="3" s="1"/>
  <c r="J10" i="3"/>
  <c r="K10" i="3" s="1"/>
  <c r="F10" i="3"/>
  <c r="G10" i="3" s="1"/>
  <c r="J9" i="3"/>
  <c r="K9" i="3" s="1"/>
  <c r="F9" i="3"/>
  <c r="G9" i="3" s="1"/>
  <c r="J8" i="3"/>
  <c r="K8" i="3" s="1"/>
  <c r="F8" i="3"/>
  <c r="G8" i="3" s="1"/>
  <c r="J7" i="3"/>
  <c r="K7" i="3" s="1"/>
  <c r="F7" i="3"/>
  <c r="J5" i="3"/>
  <c r="K5" i="3" s="1"/>
  <c r="F5" i="3"/>
  <c r="L14" i="3" l="1"/>
  <c r="L10" i="3"/>
  <c r="M10" i="3"/>
  <c r="G5" i="3"/>
  <c r="M9" i="3"/>
  <c r="L9" i="3"/>
  <c r="L13" i="3"/>
  <c r="M13" i="3"/>
  <c r="L8" i="3"/>
  <c r="L11" i="3"/>
  <c r="M11" i="3"/>
  <c r="L12" i="3"/>
  <c r="M15" i="3"/>
  <c r="L15" i="3"/>
  <c r="M8" i="3"/>
  <c r="G7" i="3"/>
  <c r="M12" i="3"/>
  <c r="M14" i="3"/>
  <c r="M5" i="3" l="1"/>
  <c r="H17" i="3"/>
  <c r="L5" i="3"/>
  <c r="F27" i="3"/>
  <c r="L7" i="3"/>
  <c r="M7" i="3"/>
  <c r="H20" i="3" l="1"/>
  <c r="H19" i="3"/>
  <c r="H18" i="3"/>
  <c r="G21" i="3"/>
  <c r="F23" i="3"/>
  <c r="F31" i="3" s="1"/>
  <c r="H10" i="2" l="1"/>
  <c r="I10" i="2" s="1"/>
  <c r="H9" i="2"/>
  <c r="I9" i="2" s="1"/>
  <c r="G10" i="2"/>
  <c r="G9" i="2"/>
  <c r="I8" i="2"/>
  <c r="G8" i="2"/>
  <c r="I7" i="2"/>
  <c r="G7" i="2"/>
  <c r="I6" i="2"/>
  <c r="G6" i="2"/>
  <c r="I5" i="2"/>
  <c r="G5" i="2"/>
  <c r="J6" i="2" l="1"/>
  <c r="J8" i="2"/>
  <c r="D12" i="2"/>
  <c r="J9" i="2"/>
  <c r="H12" i="2"/>
  <c r="J5" i="2"/>
  <c r="J7" i="2"/>
  <c r="J10" i="2"/>
  <c r="H14" i="2"/>
  <c r="H15" i="2"/>
  <c r="H16" i="2"/>
  <c r="H13" i="2"/>
  <c r="D16" i="2" l="1"/>
  <c r="J16" i="2" s="1"/>
  <c r="J12" i="2"/>
  <c r="D15" i="2"/>
  <c r="J15" i="2" s="1"/>
  <c r="D13" i="2"/>
  <c r="J13" i="2" s="1"/>
  <c r="D14" i="2"/>
  <c r="J14" i="2" s="1"/>
  <c r="H17" i="2"/>
  <c r="D17" i="2" l="1"/>
  <c r="J17" i="2"/>
</calcChain>
</file>

<file path=xl/sharedStrings.xml><?xml version="1.0" encoding="utf-8"?>
<sst xmlns="http://schemas.openxmlformats.org/spreadsheetml/2006/main" count="109" uniqueCount="86">
  <si>
    <t>CANTIDADES EJECUTADAS</t>
  </si>
  <si>
    <t>PRECIO GOBERNACION</t>
  </si>
  <si>
    <t>ITEM</t>
  </si>
  <si>
    <t>DESCRIPCION</t>
  </si>
  <si>
    <t>UNIDAD</t>
  </si>
  <si>
    <t>CANTIDAD</t>
  </si>
  <si>
    <t>V UNITARIO</t>
  </si>
  <si>
    <t>V PARCIAL</t>
  </si>
  <si>
    <t xml:space="preserve">V UNITARIO </t>
  </si>
  <si>
    <t xml:space="preserve">V TOTAL </t>
  </si>
  <si>
    <t>M3</t>
  </si>
  <si>
    <t>ML</t>
  </si>
  <si>
    <t>COSTOS DIRECTOS</t>
  </si>
  <si>
    <t>PRELIMINARES</t>
  </si>
  <si>
    <t>Excavación manual en material común</t>
  </si>
  <si>
    <t xml:space="preserve">Base en material de afirmado compactado </t>
  </si>
  <si>
    <t>Construcción de andenes e=0.10 m. En concreto de 17,5 MPA - (2500 psi</t>
  </si>
  <si>
    <t xml:space="preserve">Suministro e instalación de sardinel prefabricado a-10, incluye mortero de pega según norma ntc-4109 </t>
  </si>
  <si>
    <t>Concreto estriado rampas 17,5 MPA - (2500 psi)</t>
  </si>
  <si>
    <t>Dilatación tolete semi-prensado 10*20*6 cm.</t>
  </si>
  <si>
    <t>M2</t>
  </si>
  <si>
    <t>ADMINISTRACION(22%)</t>
  </si>
  <si>
    <t xml:space="preserve">VALOR TOTAL </t>
  </si>
  <si>
    <t>INPREVISTOS 3%</t>
  </si>
  <si>
    <t>UTILIDAD 5%</t>
  </si>
  <si>
    <t>INCREMENTO POR DISTANCIA  3%</t>
  </si>
  <si>
    <t>DIFERENCIA</t>
  </si>
  <si>
    <t xml:space="preserve">NO SE ENCONTRARON SOBRECOSTOS </t>
  </si>
  <si>
    <t>DESCRIPCIÓN</t>
  </si>
  <si>
    <t xml:space="preserve">CANTIDADES EJECUTADAS </t>
  </si>
  <si>
    <t>VALOR CALCULADO</t>
  </si>
  <si>
    <t>PRECIOS GOBERNACIÓN</t>
  </si>
  <si>
    <t xml:space="preserve">DIFERENCIA 
(V.TOTAL-V.TOTAL PRECIOS GOBERNACION) </t>
  </si>
  <si>
    <t xml:space="preserve">Factor de Incremento </t>
  </si>
  <si>
    <t>UND</t>
  </si>
  <si>
    <t>CANT</t>
  </si>
  <si>
    <t xml:space="preserve">VR UNIT </t>
  </si>
  <si>
    <t>VR PARCIAL</t>
  </si>
  <si>
    <t>V.UNIT. Resolución 113/2016</t>
  </si>
  <si>
    <t>VALOR CON FACTOR DE INCREMENTO</t>
  </si>
  <si>
    <t xml:space="preserve">V. TOTAL </t>
  </si>
  <si>
    <t>1.00</t>
  </si>
  <si>
    <t>1.1</t>
  </si>
  <si>
    <t>2.00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</si>
  <si>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</si>
  <si>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</si>
  <si>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</si>
  <si>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</si>
  <si>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</si>
  <si>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</si>
  <si>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</si>
  <si>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</si>
  <si>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</si>
  <si>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COSTO TOTAL CONDICIONES ORIGINALES</t>
  </si>
  <si>
    <t>COSTO TOTAL PRECIOS GOBERNACIÓN</t>
  </si>
  <si>
    <t>NOTAS</t>
  </si>
  <si>
    <t>NO HAY SOBRECOSTOS</t>
  </si>
  <si>
    <t>-SE SOLICITA LA SABANA DE CANTIDADES PARA SU RESPECTIVO ANALISIS DE PRECIOS</t>
  </si>
  <si>
    <t>documentacion existente</t>
  </si>
  <si>
    <t>contrato</t>
  </si>
  <si>
    <t>NO</t>
  </si>
  <si>
    <t>acta de inicio</t>
  </si>
  <si>
    <t>SI</t>
  </si>
  <si>
    <t>acta de recibo final</t>
  </si>
  <si>
    <t>acta de liquidacion</t>
  </si>
  <si>
    <t>sabana de cantidades</t>
  </si>
  <si>
    <t>CONTRATO OP-011-2017</t>
  </si>
  <si>
    <t xml:space="preserve">REALIZAR OBRAS PRELIMINARES </t>
  </si>
  <si>
    <t>LOCALIZACION Y REPLANTEO</t>
  </si>
  <si>
    <t>CONSTRUIR LA PLACA HUELLA</t>
  </si>
  <si>
    <t>EXCAVACION MECANICA EN MATERIAL COMUN A NIVEL DE SUB RASANTE (INCLUYE RETIRO DE SOBRANTES, TRANSPORTE HASTA ESCOMBRE Y DERECHO DE BOTADERO)</t>
  </si>
  <si>
    <t xml:space="preserve">CONFORMACION DE LA SUB RASANTE </t>
  </si>
  <si>
    <t>SUB BASE GRANULAR (INCLUYE SUMINISTRO,EXTENDIDO, NIVELACION, HUMEDECIDO Y COMPACTACION)</t>
  </si>
  <si>
    <t>EXACABACION MANUAL H= 0,10M Y 0,20M PARA RIOSTRAS Y DENTELLADOS (INCLUYE RETIRO DE SOBRANTES,TRANASPORTE HASTA ESCOMBRERA Y DERECHO DE BOTADERO)</t>
  </si>
  <si>
    <t xml:space="preserve">CONCRETO DE 210 KG/CM2 ( 3000 PSI) ESPESOR  0,15M -PLACAS Y DENTELLONES </t>
  </si>
  <si>
    <t xml:space="preserve">CONCRETO CICLÓPEO ESPESOR  0,15M </t>
  </si>
  <si>
    <t>CONCRETO DE 210 KG/CM2 ( 3000 PSI) PARA VIGAS Y VIGUETAS DE RIOSTRAS</t>
  </si>
  <si>
    <t xml:space="preserve">ACERO DE REFUERZO 4200 KG/CM2 (60000 PSI) PARA PLACAS, RIOSTRAS Y DENTELLONES </t>
  </si>
  <si>
    <t>CONCRETO DE 210 KG/CM2 (3000 PSI) CUNETA DIMENSIONES 0,98 M X 0,12 M  Y 0,20 M DE ALTURA DE  SARDINEL.</t>
  </si>
  <si>
    <t>KG</t>
  </si>
  <si>
    <t>CANT. OBRA</t>
  </si>
  <si>
    <t xml:space="preserve">SUB TOTAL </t>
  </si>
  <si>
    <t xml:space="preserve">COSTO TOTAL OBRA </t>
  </si>
  <si>
    <t>ADMINISTRACION(20%)</t>
  </si>
  <si>
    <t>IMPREVISTOS(5%)</t>
  </si>
  <si>
    <t>UTILIDAD(5%)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</si>
</sst>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164" formatCode="_-&quot;$&quot;\ * #,##0.00_-;\-&quot;$&quot;\ * #,##0.00_-;_-&quot;$&quot;\ * &quot;-&quot;_-;_-@_-"/>
    <numFmt numFmtId="165" formatCode="_-[$$-240A]\ * #,##0.00_-;\-[$$-240A]\ * #,##0.00_-;_-[$$-240A]\ * &quot;-&quot;??_-;_-@_-"/>
    <numFmt numFmtId="166" formatCode="&quot;$&quot;\ #,##0"/>
    <numFmt numFmtId="167" formatCode="_-&quot;$&quot;* #,##0.00_-;\-&quot;$&quot;* #,##0.00_-;_-&quot;$&quot;* &quot;-&quot;??_-;_-@_-"/>
    <numFmt numFmtId="168" formatCode="_-&quot;$&quot;* #,##0_-;\-&quot;$&quot;* #,##0_-;_-&quot;$&quot;* &quot;-&quot;??_-;_-@_-"/>
    <numFmt numFmtId="169" formatCode="_-&quot;$&quot;* #,##0.00_-;\-&quot;$&quot;* #,##0.00_-;_-&quot;$&quot;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24">
    <xf numFmtId="0" fontId="0" fillId="0" borderId="0" xfId="0"/>
    <xf numFmtId="0" fontId="0" fillId="0" borderId="2" xfId="0" applyFont="1" applyFill="1" applyBorder="1"/>
    <xf numFmtId="164" fontId="0" fillId="0" borderId="2" xfId="0" applyNumberFormat="1" applyFill="1" applyBorder="1"/>
    <xf numFmtId="42" fontId="0" fillId="0" borderId="2" xfId="0" applyNumberFormat="1" applyFill="1" applyBorder="1"/>
    <xf numFmtId="0" fontId="0" fillId="0" borderId="2" xfId="0" applyFill="1" applyBorder="1" applyAlignment="1">
      <alignment wrapText="1"/>
    </xf>
    <xf numFmtId="165" fontId="0" fillId="0" borderId="2" xfId="0" applyNumberFormat="1" applyFill="1" applyBorder="1"/>
    <xf numFmtId="165" fontId="4" fillId="0" borderId="0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42" fontId="0" fillId="0" borderId="0" xfId="1" applyFont="1" applyFill="1" applyBorder="1"/>
    <xf numFmtId="165" fontId="0" fillId="0" borderId="0" xfId="0" applyNumberFormat="1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0" fontId="0" fillId="0" borderId="0" xfId="0" applyFont="1" applyFill="1" applyBorder="1"/>
    <xf numFmtId="0" fontId="3" fillId="0" borderId="0" xfId="0" applyFont="1" applyFill="1" applyBorder="1" applyAlignment="1">
      <alignment wrapText="1"/>
    </xf>
    <xf numFmtId="165" fontId="2" fillId="0" borderId="0" xfId="0" applyNumberFormat="1" applyFont="1" applyFill="1" applyBorder="1"/>
    <xf numFmtId="9" fontId="3" fillId="0" borderId="0" xfId="2" applyFont="1" applyFill="1" applyBorder="1"/>
    <xf numFmtId="0" fontId="3" fillId="0" borderId="0" xfId="0" applyFont="1" applyFill="1" applyBorder="1" applyAlignment="1"/>
    <xf numFmtId="0" fontId="3" fillId="0" borderId="0" xfId="0" applyFont="1" applyBorder="1" applyAlignment="1"/>
    <xf numFmtId="165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3" fillId="0" borderId="0" xfId="0" applyFont="1" applyBorder="1"/>
    <xf numFmtId="2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9" fontId="0" fillId="0" borderId="0" xfId="2" applyFont="1" applyBorder="1"/>
    <xf numFmtId="164" fontId="0" fillId="0" borderId="2" xfId="1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165" fontId="0" fillId="0" borderId="3" xfId="0" applyNumberForma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6" fillId="0" borderId="2" xfId="0" applyFont="1" applyFill="1" applyBorder="1"/>
    <xf numFmtId="42" fontId="0" fillId="0" borderId="0" xfId="1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0" xfId="0" applyFill="1"/>
    <xf numFmtId="0" fontId="5" fillId="0" borderId="2" xfId="0" applyFont="1" applyFill="1" applyBorder="1" applyAlignment="1">
      <alignment horizontal="center"/>
    </xf>
    <xf numFmtId="166" fontId="0" fillId="0" borderId="2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166" fontId="0" fillId="0" borderId="4" xfId="0" applyNumberFormat="1" applyFill="1" applyBorder="1" applyAlignment="1">
      <alignment horizontal="center"/>
    </xf>
    <xf numFmtId="0" fontId="0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 wrapText="1"/>
    </xf>
    <xf numFmtId="167" fontId="0" fillId="0" borderId="2" xfId="3" applyFont="1" applyFill="1" applyBorder="1" applyAlignment="1">
      <alignment horizontal="center" vertical="center"/>
    </xf>
    <xf numFmtId="167" fontId="0" fillId="0" borderId="2" xfId="0" applyNumberFormat="1" applyFont="1" applyFill="1" applyBorder="1" applyAlignment="1">
      <alignment horizontal="center" vertical="center"/>
    </xf>
    <xf numFmtId="167" fontId="0" fillId="0" borderId="2" xfId="3" applyFont="1" applyFill="1" applyBorder="1" applyAlignment="1" applyProtection="1">
      <alignment vertical="center" wrapText="1"/>
      <protection locked="0"/>
    </xf>
    <xf numFmtId="167" fontId="0" fillId="0" borderId="2" xfId="3" applyFont="1" applyFill="1" applyBorder="1" applyAlignment="1" applyProtection="1">
      <alignment horizontal="center" vertical="center"/>
      <protection locked="0"/>
    </xf>
    <xf numFmtId="167" fontId="0" fillId="0" borderId="2" xfId="3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7" fontId="0" fillId="0" borderId="2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69" fontId="8" fillId="0" borderId="0" xfId="0" applyNumberFormat="1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0" fillId="0" borderId="0" xfId="0" applyFont="1" applyFill="1" applyAlignment="1">
      <alignment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167" fontId="0" fillId="0" borderId="0" xfId="3" applyFont="1" applyFill="1" applyBorder="1" applyAlignment="1">
      <alignment horizontal="center" vertical="center"/>
    </xf>
    <xf numFmtId="167" fontId="3" fillId="0" borderId="0" xfId="3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/>
    </xf>
    <xf numFmtId="1" fontId="0" fillId="0" borderId="2" xfId="3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vertical="center" wrapText="1"/>
    </xf>
    <xf numFmtId="2" fontId="0" fillId="0" borderId="2" xfId="3" applyNumberFormat="1" applyFont="1" applyFill="1" applyBorder="1" applyAlignment="1">
      <alignment horizontal="center" vertical="center"/>
    </xf>
    <xf numFmtId="2" fontId="0" fillId="0" borderId="2" xfId="3" applyNumberFormat="1" applyFont="1" applyFill="1" applyBorder="1" applyAlignment="1">
      <alignment horizontal="right" vertical="center"/>
    </xf>
    <xf numFmtId="42" fontId="0" fillId="0" borderId="2" xfId="1" applyFont="1" applyFill="1" applyBorder="1" applyAlignment="1">
      <alignment horizontal="center" vertical="center"/>
    </xf>
    <xf numFmtId="42" fontId="3" fillId="0" borderId="2" xfId="1" applyFont="1" applyFill="1" applyBorder="1" applyAlignment="1">
      <alignment vertical="center" wrapText="1"/>
    </xf>
    <xf numFmtId="42" fontId="0" fillId="0" borderId="2" xfId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2" fontId="0" fillId="0" borderId="2" xfId="0" applyNumberFormat="1" applyFont="1" applyFill="1" applyBorder="1" applyAlignment="1">
      <alignment vertical="center"/>
    </xf>
    <xf numFmtId="0" fontId="0" fillId="0" borderId="17" xfId="0" applyFont="1" applyFill="1" applyBorder="1" applyAlignment="1"/>
    <xf numFmtId="0" fontId="0" fillId="0" borderId="5" xfId="0" applyFont="1" applyFill="1" applyBorder="1" applyAlignment="1"/>
    <xf numFmtId="167" fontId="3" fillId="0" borderId="3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165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167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/>
    </xf>
    <xf numFmtId="49" fontId="8" fillId="0" borderId="13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69" fontId="7" fillId="0" borderId="14" xfId="0" applyNumberFormat="1" applyFont="1" applyFill="1" applyBorder="1" applyAlignment="1">
      <alignment horizontal="center" vertical="center"/>
    </xf>
    <xf numFmtId="169" fontId="7" fillId="0" borderId="15" xfId="0" applyNumberFormat="1" applyFont="1" applyFill="1" applyBorder="1" applyAlignment="1">
      <alignment horizontal="center" vertical="center"/>
    </xf>
    <xf numFmtId="169" fontId="7" fillId="0" borderId="16" xfId="0" applyNumberFormat="1" applyFont="1" applyFill="1" applyBorder="1" applyAlignment="1">
      <alignment horizontal="center" vertical="center"/>
    </xf>
    <xf numFmtId="169" fontId="7" fillId="0" borderId="8" xfId="0" applyNumberFormat="1" applyFont="1" applyFill="1" applyBorder="1" applyAlignment="1">
      <alignment horizontal="center" vertical="center"/>
    </xf>
    <xf numFmtId="169" fontId="7" fillId="0" borderId="13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8" fillId="0" borderId="10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/>
    </xf>
    <xf numFmtId="169" fontId="7" fillId="0" borderId="1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Moneda [0]" xfId="1" builtinId="7"/>
    <cellStyle name="Moneda 2" xfId="3" xr:uid="{3F6E0329-D913-484F-BE73-C0E9ADCE4A61}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86ADF-92F9-4244-A72F-4540D790A4CE}">
  <dimension ref="B1:L106"/>
  <sheetViews>
    <sheetView showGridLines="0" topLeftCell="A7" zoomScale="80" zoomScaleNormal="80" workbookViewId="0">
      <selection activeCell="H17" sqref="H17:I17"/>
    </sheetView>
  </sheetViews>
  <sheetFormatPr baseColWidth="10" defaultRowHeight="15" x14ac:dyDescent="0.25"/>
  <cols>
    <col min="2" max="2" width="7.42578125" customWidth="1"/>
    <col min="3" max="3" width="74.140625" customWidth="1"/>
    <col min="4" max="4" width="9.140625" customWidth="1"/>
    <col min="5" max="5" width="23" customWidth="1"/>
    <col min="6" max="6" width="14.7109375" customWidth="1"/>
    <col min="7" max="7" width="33.140625" customWidth="1"/>
    <col min="8" max="8" width="18.140625" customWidth="1"/>
    <col min="9" max="9" width="18.5703125" customWidth="1"/>
    <col min="10" max="10" width="13.7109375" customWidth="1"/>
    <col min="11" max="11" width="41.5703125" customWidth="1"/>
  </cols>
  <sheetData>
    <row r="1" spans="2:12" x14ac:dyDescent="0.25">
      <c r="C1" s="84"/>
      <c r="D1" s="84"/>
      <c r="E1" s="84"/>
      <c r="F1" s="84"/>
      <c r="G1" s="84"/>
      <c r="H1" s="84"/>
      <c r="I1" s="84"/>
    </row>
    <row r="2" spans="2:12" x14ac:dyDescent="0.25">
      <c r="B2" s="38"/>
      <c r="C2" s="38"/>
      <c r="D2" s="85" t="s">
        <v>0</v>
      </c>
      <c r="E2" s="85"/>
      <c r="F2" s="85"/>
      <c r="G2" s="85"/>
      <c r="H2" s="85" t="s">
        <v>1</v>
      </c>
      <c r="I2" s="85"/>
      <c r="J2" s="39"/>
    </row>
    <row r="3" spans="2:12" ht="22.5" customHeight="1" x14ac:dyDescent="0.25">
      <c r="B3" s="32" t="s">
        <v>2</v>
      </c>
      <c r="C3" s="32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40" t="s">
        <v>26</v>
      </c>
    </row>
    <row r="4" spans="2:12" ht="15.75" x14ac:dyDescent="0.25">
      <c r="B4" s="34"/>
      <c r="C4" s="36" t="s">
        <v>13</v>
      </c>
      <c r="D4" s="35"/>
      <c r="E4" s="35"/>
      <c r="F4" s="35"/>
      <c r="G4" s="35"/>
      <c r="H4" s="35"/>
      <c r="I4" s="35"/>
      <c r="J4" s="39"/>
    </row>
    <row r="5" spans="2:12" x14ac:dyDescent="0.25">
      <c r="B5" s="29">
        <v>1</v>
      </c>
      <c r="C5" s="1" t="s">
        <v>14</v>
      </c>
      <c r="D5" s="29" t="s">
        <v>10</v>
      </c>
      <c r="E5" s="29">
        <v>30</v>
      </c>
      <c r="F5" s="28">
        <v>46661</v>
      </c>
      <c r="G5" s="2">
        <f>+E5*F5</f>
        <v>1399830</v>
      </c>
      <c r="H5" s="3">
        <v>46661</v>
      </c>
      <c r="I5" s="30">
        <f t="shared" ref="I5:I10" si="0">+H5*E5</f>
        <v>1399830</v>
      </c>
      <c r="J5" s="41">
        <f t="shared" ref="J5:J10" si="1">+I5-G5</f>
        <v>0</v>
      </c>
    </row>
    <row r="6" spans="2:12" x14ac:dyDescent="0.25">
      <c r="B6" s="29">
        <v>2</v>
      </c>
      <c r="C6" s="4" t="s">
        <v>15</v>
      </c>
      <c r="D6" s="29" t="s">
        <v>10</v>
      </c>
      <c r="E6" s="29">
        <v>15.8</v>
      </c>
      <c r="F6" s="28">
        <v>46209</v>
      </c>
      <c r="G6" s="5">
        <f>+F6*E6</f>
        <v>730102.20000000007</v>
      </c>
      <c r="H6" s="5">
        <v>46209</v>
      </c>
      <c r="I6" s="31">
        <f t="shared" si="0"/>
        <v>730102.20000000007</v>
      </c>
      <c r="J6" s="41">
        <f t="shared" si="1"/>
        <v>0</v>
      </c>
    </row>
    <row r="7" spans="2:12" x14ac:dyDescent="0.25">
      <c r="B7" s="29">
        <v>3</v>
      </c>
      <c r="C7" s="4" t="s">
        <v>16</v>
      </c>
      <c r="D7" s="29" t="s">
        <v>20</v>
      </c>
      <c r="E7" s="29">
        <v>57</v>
      </c>
      <c r="F7" s="28">
        <v>48722</v>
      </c>
      <c r="G7" s="5">
        <f>+F7*E7</f>
        <v>2777154</v>
      </c>
      <c r="H7" s="5">
        <v>48722</v>
      </c>
      <c r="I7" s="31">
        <f t="shared" si="0"/>
        <v>2777154</v>
      </c>
      <c r="J7" s="41">
        <f t="shared" si="1"/>
        <v>0</v>
      </c>
    </row>
    <row r="8" spans="2:12" ht="32.25" customHeight="1" x14ac:dyDescent="0.25">
      <c r="B8" s="29">
        <v>4</v>
      </c>
      <c r="C8" s="4" t="s">
        <v>17</v>
      </c>
      <c r="D8" s="29" t="s">
        <v>11</v>
      </c>
      <c r="E8" s="29">
        <v>20</v>
      </c>
      <c r="F8" s="28">
        <v>51051</v>
      </c>
      <c r="G8" s="5">
        <f>+F8*E8</f>
        <v>1021020</v>
      </c>
      <c r="H8" s="5">
        <v>51051</v>
      </c>
      <c r="I8" s="31">
        <f t="shared" si="0"/>
        <v>1021020</v>
      </c>
      <c r="J8" s="41">
        <f t="shared" si="1"/>
        <v>0</v>
      </c>
      <c r="K8" s="6"/>
    </row>
    <row r="9" spans="2:12" x14ac:dyDescent="0.25">
      <c r="B9" s="29">
        <v>5</v>
      </c>
      <c r="C9" s="4" t="s">
        <v>18</v>
      </c>
      <c r="D9" s="29" t="s">
        <v>20</v>
      </c>
      <c r="E9" s="29">
        <v>91</v>
      </c>
      <c r="F9" s="28">
        <v>100000</v>
      </c>
      <c r="G9" s="5">
        <f>+F9*E9</f>
        <v>9100000</v>
      </c>
      <c r="H9" s="5">
        <f>+F9</f>
        <v>100000</v>
      </c>
      <c r="I9" s="31">
        <f t="shared" si="0"/>
        <v>9100000</v>
      </c>
      <c r="J9" s="41">
        <f t="shared" si="1"/>
        <v>0</v>
      </c>
    </row>
    <row r="10" spans="2:12" x14ac:dyDescent="0.25">
      <c r="B10" s="29">
        <v>6</v>
      </c>
      <c r="C10" s="4" t="s">
        <v>19</v>
      </c>
      <c r="D10" s="29" t="s">
        <v>11</v>
      </c>
      <c r="E10" s="29">
        <v>20</v>
      </c>
      <c r="F10" s="28">
        <v>17030</v>
      </c>
      <c r="G10" s="5">
        <f>+F10*E10</f>
        <v>340600</v>
      </c>
      <c r="H10" s="5">
        <f>+F10</f>
        <v>17030</v>
      </c>
      <c r="I10" s="31">
        <f t="shared" si="0"/>
        <v>340600</v>
      </c>
      <c r="J10" s="41">
        <f t="shared" si="1"/>
        <v>0</v>
      </c>
    </row>
    <row r="11" spans="2:12" x14ac:dyDescent="0.25">
      <c r="B11" s="7"/>
      <c r="C11" s="8"/>
      <c r="D11" s="7"/>
      <c r="E11" s="7"/>
      <c r="F11" s="9"/>
      <c r="G11" s="10"/>
      <c r="H11" s="10"/>
      <c r="I11" s="10"/>
      <c r="J11" s="43"/>
      <c r="K11" s="11"/>
      <c r="L11" s="11"/>
    </row>
    <row r="12" spans="2:12" x14ac:dyDescent="0.25">
      <c r="B12" s="7"/>
      <c r="C12" s="42" t="s">
        <v>12</v>
      </c>
      <c r="D12" s="87">
        <f>SUM(G5:G10)</f>
        <v>15368706.199999999</v>
      </c>
      <c r="E12" s="88"/>
      <c r="F12" s="9"/>
      <c r="G12" s="42" t="s">
        <v>12</v>
      </c>
      <c r="H12" s="87">
        <f>SUM(I5:I10)</f>
        <v>15368706.199999999</v>
      </c>
      <c r="I12" s="88"/>
      <c r="J12" s="41">
        <f t="shared" ref="J12:J17" si="2">+D12-H12</f>
        <v>0</v>
      </c>
      <c r="K12" s="11"/>
      <c r="L12" s="11"/>
    </row>
    <row r="13" spans="2:12" x14ac:dyDescent="0.25">
      <c r="B13" s="12"/>
      <c r="C13" s="35" t="s">
        <v>21</v>
      </c>
      <c r="D13" s="87">
        <f>0.22*D12</f>
        <v>3381115.3640000001</v>
      </c>
      <c r="E13" s="88"/>
      <c r="F13" s="10"/>
      <c r="G13" s="35" t="s">
        <v>21</v>
      </c>
      <c r="H13" s="87">
        <f>0.22*H12</f>
        <v>3381115.3640000001</v>
      </c>
      <c r="I13" s="88"/>
      <c r="J13" s="41">
        <f t="shared" si="2"/>
        <v>0</v>
      </c>
      <c r="K13" s="11"/>
      <c r="L13" s="11"/>
    </row>
    <row r="14" spans="2:12" ht="13.5" customHeight="1" x14ac:dyDescent="0.25">
      <c r="B14" s="12"/>
      <c r="C14" s="35" t="s">
        <v>23</v>
      </c>
      <c r="D14" s="87">
        <f>0.03*D12</f>
        <v>461061.18599999999</v>
      </c>
      <c r="E14" s="88"/>
      <c r="F14" s="10"/>
      <c r="G14" s="35" t="s">
        <v>23</v>
      </c>
      <c r="H14" s="87">
        <f>0.03*H12</f>
        <v>461061.18599999999</v>
      </c>
      <c r="I14" s="88"/>
      <c r="J14" s="41">
        <f t="shared" si="2"/>
        <v>0</v>
      </c>
      <c r="K14" s="11"/>
      <c r="L14" s="11"/>
    </row>
    <row r="15" spans="2:12" x14ac:dyDescent="0.25">
      <c r="B15" s="12"/>
      <c r="C15" s="42" t="s">
        <v>24</v>
      </c>
      <c r="D15" s="86">
        <f>0.05*D12</f>
        <v>768435.31</v>
      </c>
      <c r="E15" s="86"/>
      <c r="F15" s="10"/>
      <c r="G15" s="42" t="s">
        <v>24</v>
      </c>
      <c r="H15" s="86">
        <f>0.05*H12</f>
        <v>768435.31</v>
      </c>
      <c r="I15" s="86"/>
      <c r="J15" s="41">
        <f t="shared" si="2"/>
        <v>0</v>
      </c>
      <c r="K15" s="11"/>
      <c r="L15" s="11"/>
    </row>
    <row r="16" spans="2:12" x14ac:dyDescent="0.25">
      <c r="B16" s="12"/>
      <c r="C16" s="35" t="s">
        <v>25</v>
      </c>
      <c r="D16" s="86">
        <f>0.03*D12</f>
        <v>461061.18599999999</v>
      </c>
      <c r="E16" s="86"/>
      <c r="F16" s="10"/>
      <c r="G16" s="35" t="s">
        <v>25</v>
      </c>
      <c r="H16" s="86">
        <f>0.03*H12</f>
        <v>461061.18599999999</v>
      </c>
      <c r="I16" s="86"/>
      <c r="J16" s="41">
        <f t="shared" si="2"/>
        <v>0</v>
      </c>
      <c r="K16" s="11"/>
      <c r="L16" s="11"/>
    </row>
    <row r="17" spans="2:12" x14ac:dyDescent="0.25">
      <c r="B17" s="12"/>
      <c r="C17" s="35" t="s">
        <v>22</v>
      </c>
      <c r="D17" s="90">
        <f>+SUM(D12:E16)</f>
        <v>20440379.245999999</v>
      </c>
      <c r="E17" s="91"/>
      <c r="F17" s="10"/>
      <c r="G17" s="35" t="s">
        <v>22</v>
      </c>
      <c r="H17" s="90">
        <f>+SUM(H12:I16)</f>
        <v>20440379.245999999</v>
      </c>
      <c r="I17" s="91"/>
      <c r="J17" s="41">
        <f t="shared" si="2"/>
        <v>0</v>
      </c>
      <c r="K17" s="11"/>
      <c r="L17" s="11"/>
    </row>
    <row r="18" spans="2:12" x14ac:dyDescent="0.25">
      <c r="B18" s="12"/>
      <c r="F18" s="10"/>
      <c r="K18" s="11"/>
      <c r="L18" s="11"/>
    </row>
    <row r="19" spans="2:12" x14ac:dyDescent="0.25">
      <c r="B19" s="12"/>
      <c r="D19" s="93" t="s">
        <v>27</v>
      </c>
      <c r="E19" s="93"/>
      <c r="F19" s="93"/>
      <c r="G19" s="93"/>
      <c r="K19" s="11"/>
      <c r="L19" s="11"/>
    </row>
    <row r="20" spans="2:12" x14ac:dyDescent="0.25">
      <c r="B20" s="12"/>
      <c r="F20" s="10"/>
      <c r="K20" s="11"/>
      <c r="L20" s="11"/>
    </row>
    <row r="21" spans="2:12" x14ac:dyDescent="0.25">
      <c r="B21" s="12"/>
      <c r="C21" s="12"/>
      <c r="D21" s="7"/>
      <c r="E21" s="7"/>
      <c r="F21" s="10"/>
      <c r="G21" s="10"/>
      <c r="H21" s="10"/>
      <c r="I21" s="10"/>
      <c r="J21" s="11"/>
      <c r="K21" s="11"/>
      <c r="L21" s="11"/>
    </row>
    <row r="22" spans="2:12" x14ac:dyDescent="0.25">
      <c r="B22" s="12"/>
      <c r="C22" s="12"/>
      <c r="H22" s="10"/>
      <c r="I22" s="10"/>
      <c r="J22" s="11"/>
      <c r="K22" s="11"/>
      <c r="L22" s="11"/>
    </row>
    <row r="23" spans="2:12" x14ac:dyDescent="0.25">
      <c r="B23" s="12"/>
      <c r="C23" s="12"/>
      <c r="D23" s="7"/>
      <c r="E23" s="7"/>
      <c r="F23" s="10"/>
      <c r="G23" s="10"/>
      <c r="H23" s="10"/>
      <c r="I23" s="10"/>
      <c r="J23" s="11"/>
      <c r="K23" s="11"/>
      <c r="L23" s="11"/>
    </row>
    <row r="24" spans="2:12" x14ac:dyDescent="0.25">
      <c r="B24" s="12"/>
      <c r="C24" s="12"/>
      <c r="D24" s="7"/>
      <c r="E24" s="37"/>
      <c r="F24" s="10"/>
      <c r="G24" s="10"/>
      <c r="H24" s="10"/>
      <c r="I24" s="10"/>
      <c r="J24" s="11"/>
      <c r="K24" s="11"/>
      <c r="L24" s="11"/>
    </row>
    <row r="25" spans="2:12" x14ac:dyDescent="0.25">
      <c r="B25" s="12"/>
      <c r="C25" s="14"/>
      <c r="D25" s="7"/>
      <c r="E25" s="7"/>
      <c r="F25" s="10"/>
      <c r="G25" s="10"/>
      <c r="H25" s="10"/>
      <c r="I25" s="10"/>
      <c r="J25" s="11"/>
      <c r="K25" s="11"/>
      <c r="L25" s="11"/>
    </row>
    <row r="26" spans="2:12" x14ac:dyDescent="0.25">
      <c r="B26" s="12"/>
      <c r="C26" s="12"/>
      <c r="D26" s="7"/>
      <c r="E26" s="7"/>
      <c r="F26" s="10"/>
      <c r="G26" s="10"/>
      <c r="H26" s="10"/>
      <c r="I26" s="10"/>
      <c r="J26" s="11"/>
      <c r="K26" s="11"/>
      <c r="L26" s="11"/>
    </row>
    <row r="27" spans="2:12" x14ac:dyDescent="0.25">
      <c r="B27" s="12"/>
      <c r="C27" s="12"/>
      <c r="D27" s="7"/>
      <c r="E27" s="7"/>
      <c r="F27" s="10"/>
      <c r="G27" s="10"/>
      <c r="H27" s="10"/>
      <c r="I27" s="10"/>
    </row>
    <row r="28" spans="2:12" x14ac:dyDescent="0.25">
      <c r="B28" s="12"/>
      <c r="C28" s="12"/>
      <c r="D28" s="7"/>
      <c r="E28" s="7"/>
      <c r="F28" s="10"/>
      <c r="G28" s="10"/>
      <c r="H28" s="10"/>
      <c r="I28" s="10"/>
    </row>
    <row r="29" spans="2:12" x14ac:dyDescent="0.25">
      <c r="B29" s="12"/>
      <c r="C29" s="12"/>
      <c r="D29" s="7"/>
      <c r="E29" s="7"/>
      <c r="F29" s="10"/>
      <c r="G29" s="10"/>
      <c r="H29" s="10"/>
      <c r="I29" s="10"/>
    </row>
    <row r="30" spans="2:12" x14ac:dyDescent="0.25">
      <c r="B30" s="12"/>
      <c r="C30" s="14"/>
      <c r="D30" s="7"/>
      <c r="E30" s="7"/>
      <c r="F30" s="10"/>
      <c r="G30" s="10"/>
      <c r="H30" s="10"/>
      <c r="I30" s="10"/>
    </row>
    <row r="31" spans="2:12" x14ac:dyDescent="0.25">
      <c r="B31" s="12"/>
      <c r="C31" s="15"/>
      <c r="D31" s="7"/>
      <c r="E31" s="7"/>
      <c r="F31" s="10"/>
      <c r="G31" s="10"/>
      <c r="H31" s="10"/>
      <c r="I31" s="10"/>
    </row>
    <row r="32" spans="2:12" x14ac:dyDescent="0.25">
      <c r="B32" s="12"/>
      <c r="C32" s="15"/>
      <c r="D32" s="7"/>
      <c r="E32" s="7"/>
      <c r="F32" s="10"/>
      <c r="G32" s="10"/>
      <c r="H32" s="10"/>
      <c r="I32" s="10"/>
    </row>
    <row r="33" spans="2:9" x14ac:dyDescent="0.25">
      <c r="B33" s="12"/>
      <c r="C33" s="15"/>
      <c r="D33" s="7"/>
      <c r="E33" s="7"/>
      <c r="F33" s="10"/>
      <c r="G33" s="10"/>
      <c r="H33" s="10"/>
      <c r="I33" s="10"/>
    </row>
    <row r="34" spans="2:9" x14ac:dyDescent="0.25">
      <c r="B34" s="12"/>
      <c r="C34" s="15"/>
      <c r="D34" s="7"/>
      <c r="E34" s="7"/>
      <c r="F34" s="10"/>
      <c r="G34" s="10"/>
      <c r="H34" s="10"/>
      <c r="I34" s="10"/>
    </row>
    <row r="35" spans="2:9" ht="15" customHeight="1" x14ac:dyDescent="0.25">
      <c r="B35" s="12"/>
      <c r="C35" s="13"/>
      <c r="D35" s="7"/>
      <c r="E35" s="7"/>
      <c r="F35" s="10"/>
      <c r="G35" s="10"/>
      <c r="H35" s="10"/>
      <c r="I35" s="10"/>
    </row>
    <row r="36" spans="2:9" ht="15" customHeight="1" x14ac:dyDescent="0.25">
      <c r="B36" s="12"/>
      <c r="C36" s="13"/>
      <c r="D36" s="7"/>
      <c r="E36" s="7"/>
      <c r="F36" s="10"/>
      <c r="G36" s="10"/>
      <c r="H36" s="10"/>
      <c r="I36" s="10"/>
    </row>
    <row r="37" spans="2:9" ht="15" customHeight="1" x14ac:dyDescent="0.25">
      <c r="B37" s="12"/>
      <c r="C37" s="16"/>
      <c r="D37" s="7"/>
      <c r="E37" s="7"/>
      <c r="F37" s="10"/>
      <c r="G37" s="10"/>
      <c r="H37" s="10"/>
      <c r="I37" s="10"/>
    </row>
    <row r="38" spans="2:9" ht="15" customHeight="1" x14ac:dyDescent="0.25">
      <c r="B38" s="12"/>
      <c r="C38" s="13"/>
      <c r="D38" s="7"/>
      <c r="E38" s="7"/>
      <c r="F38" s="10"/>
      <c r="G38" s="10"/>
      <c r="H38" s="10"/>
      <c r="I38" s="10"/>
    </row>
    <row r="39" spans="2:9" ht="15" customHeight="1" x14ac:dyDescent="0.25">
      <c r="B39" s="12"/>
      <c r="C39" s="13"/>
      <c r="D39" s="7"/>
      <c r="E39" s="7"/>
      <c r="F39" s="10"/>
      <c r="G39" s="10"/>
      <c r="H39" s="10"/>
      <c r="I39" s="10"/>
    </row>
    <row r="40" spans="2:9" ht="15" customHeight="1" x14ac:dyDescent="0.25">
      <c r="B40" s="12"/>
      <c r="C40" s="16"/>
      <c r="D40" s="7"/>
      <c r="E40" s="7"/>
      <c r="F40" s="10"/>
      <c r="G40" s="10"/>
      <c r="H40" s="10"/>
      <c r="I40" s="10"/>
    </row>
    <row r="41" spans="2:9" ht="15" customHeight="1" x14ac:dyDescent="0.25">
      <c r="B41" s="12"/>
      <c r="C41" s="13"/>
      <c r="D41" s="7"/>
      <c r="E41" s="7"/>
      <c r="F41" s="10"/>
      <c r="G41" s="10"/>
      <c r="H41" s="10"/>
      <c r="I41" s="10"/>
    </row>
    <row r="42" spans="2:9" ht="15" customHeight="1" x14ac:dyDescent="0.25">
      <c r="B42" s="12"/>
      <c r="C42" s="13"/>
      <c r="D42" s="7"/>
      <c r="E42" s="7"/>
      <c r="F42" s="10"/>
      <c r="G42" s="10"/>
      <c r="H42" s="10"/>
      <c r="I42" s="10"/>
    </row>
    <row r="43" spans="2:9" ht="15" customHeight="1" x14ac:dyDescent="0.25">
      <c r="B43" s="12"/>
      <c r="C43" s="16"/>
      <c r="D43" s="7"/>
      <c r="E43" s="7"/>
      <c r="F43" s="10"/>
      <c r="G43" s="10"/>
      <c r="H43" s="10"/>
      <c r="I43" s="10"/>
    </row>
    <row r="44" spans="2:9" ht="15" customHeight="1" x14ac:dyDescent="0.25">
      <c r="B44" s="12"/>
      <c r="C44" s="13"/>
      <c r="D44" s="7"/>
      <c r="E44" s="7"/>
      <c r="F44" s="10"/>
      <c r="G44" s="10"/>
      <c r="H44" s="10"/>
      <c r="I44" s="10"/>
    </row>
    <row r="45" spans="2:9" ht="15" customHeight="1" x14ac:dyDescent="0.25">
      <c r="B45" s="12"/>
      <c r="C45" s="13"/>
      <c r="D45" s="7"/>
      <c r="E45" s="7"/>
      <c r="F45" s="10"/>
      <c r="G45" s="10"/>
      <c r="H45" s="10"/>
      <c r="I45" s="10"/>
    </row>
    <row r="46" spans="2:9" ht="15" customHeight="1" x14ac:dyDescent="0.25">
      <c r="B46" s="12"/>
      <c r="C46" s="13"/>
      <c r="D46" s="7"/>
      <c r="E46" s="7"/>
      <c r="F46" s="10"/>
      <c r="G46" s="10"/>
      <c r="H46" s="10"/>
      <c r="I46" s="10"/>
    </row>
    <row r="47" spans="2:9" ht="15" customHeight="1" x14ac:dyDescent="0.25">
      <c r="B47" s="12"/>
      <c r="C47" s="16"/>
      <c r="D47" s="7"/>
      <c r="E47" s="7"/>
      <c r="F47" s="10"/>
      <c r="G47" s="10"/>
      <c r="H47" s="10"/>
      <c r="I47" s="10"/>
    </row>
    <row r="48" spans="2:9" ht="15" customHeight="1" x14ac:dyDescent="0.25">
      <c r="B48" s="12"/>
      <c r="C48" s="13"/>
      <c r="D48" s="7"/>
      <c r="E48" s="7"/>
      <c r="F48" s="10"/>
      <c r="G48" s="10"/>
      <c r="H48" s="10"/>
      <c r="I48" s="10"/>
    </row>
    <row r="49" spans="2:9" ht="15" customHeight="1" x14ac:dyDescent="0.25">
      <c r="B49" s="12"/>
      <c r="C49" s="13"/>
      <c r="D49" s="7"/>
      <c r="E49" s="7"/>
      <c r="F49" s="10"/>
      <c r="G49" s="10"/>
      <c r="H49" s="10"/>
      <c r="I49" s="10"/>
    </row>
    <row r="50" spans="2:9" ht="15" customHeight="1" x14ac:dyDescent="0.25">
      <c r="B50" s="12"/>
      <c r="C50" s="13"/>
      <c r="D50" s="7"/>
      <c r="E50" s="7"/>
      <c r="F50" s="10"/>
      <c r="G50" s="10"/>
      <c r="H50" s="10"/>
      <c r="I50" s="10"/>
    </row>
    <row r="51" spans="2:9" ht="15" customHeight="1" x14ac:dyDescent="0.25">
      <c r="B51" s="12"/>
      <c r="C51" s="16"/>
      <c r="D51" s="7"/>
      <c r="E51" s="7"/>
      <c r="F51" s="10"/>
      <c r="G51" s="10"/>
      <c r="H51" s="10"/>
      <c r="I51" s="10"/>
    </row>
    <row r="52" spans="2:9" ht="15" customHeight="1" x14ac:dyDescent="0.25">
      <c r="B52" s="12"/>
      <c r="C52" s="13"/>
      <c r="D52" s="7"/>
      <c r="E52" s="7"/>
      <c r="F52" s="10"/>
      <c r="G52" s="10"/>
      <c r="H52" s="10"/>
      <c r="I52" s="10"/>
    </row>
    <row r="53" spans="2:9" ht="15" customHeight="1" x14ac:dyDescent="0.25">
      <c r="B53" s="12"/>
      <c r="C53" s="16"/>
      <c r="D53" s="7"/>
      <c r="E53" s="7"/>
      <c r="F53" s="10"/>
      <c r="G53" s="10"/>
      <c r="H53" s="10"/>
      <c r="I53" s="10"/>
    </row>
    <row r="54" spans="2:9" ht="15" customHeight="1" x14ac:dyDescent="0.25">
      <c r="B54" s="12"/>
      <c r="C54" s="13"/>
      <c r="D54" s="7"/>
      <c r="E54" s="7"/>
      <c r="F54" s="10"/>
      <c r="G54" s="10"/>
      <c r="H54" s="10"/>
      <c r="I54" s="10"/>
    </row>
    <row r="55" spans="2:9" ht="15" customHeight="1" x14ac:dyDescent="0.25">
      <c r="B55" s="12"/>
      <c r="C55" s="13"/>
      <c r="D55" s="7"/>
      <c r="E55" s="7"/>
      <c r="F55" s="10"/>
      <c r="G55" s="10"/>
      <c r="H55" s="10"/>
      <c r="I55" s="10"/>
    </row>
    <row r="56" spans="2:9" ht="15" customHeight="1" x14ac:dyDescent="0.25">
      <c r="B56" s="12"/>
      <c r="C56" s="13"/>
      <c r="D56" s="7"/>
      <c r="E56" s="7"/>
      <c r="F56" s="10"/>
      <c r="G56" s="10"/>
      <c r="H56" s="10"/>
      <c r="I56" s="10"/>
    </row>
    <row r="57" spans="2:9" ht="15" customHeight="1" x14ac:dyDescent="0.25">
      <c r="B57" s="12"/>
      <c r="C57" s="16"/>
      <c r="D57" s="7"/>
      <c r="E57" s="7"/>
      <c r="F57" s="10"/>
      <c r="G57" s="10"/>
      <c r="H57" s="10"/>
      <c r="I57" s="17"/>
    </row>
    <row r="58" spans="2:9" ht="15" customHeight="1" x14ac:dyDescent="0.25">
      <c r="B58" s="12"/>
      <c r="C58" s="13"/>
      <c r="D58" s="7"/>
      <c r="E58" s="7"/>
      <c r="F58" s="10"/>
      <c r="G58" s="10"/>
      <c r="H58" s="10"/>
      <c r="I58" s="10"/>
    </row>
    <row r="59" spans="2:9" ht="15" customHeight="1" x14ac:dyDescent="0.25">
      <c r="B59" s="12"/>
      <c r="C59" s="13"/>
      <c r="D59" s="7"/>
      <c r="E59" s="7"/>
      <c r="F59" s="10"/>
      <c r="G59" s="10"/>
      <c r="H59" s="10"/>
      <c r="I59" s="10"/>
    </row>
    <row r="60" spans="2:9" ht="15" customHeight="1" x14ac:dyDescent="0.25">
      <c r="B60" s="12"/>
      <c r="C60" s="13"/>
      <c r="D60" s="7"/>
      <c r="E60" s="7"/>
      <c r="F60" s="10"/>
      <c r="G60" s="10"/>
      <c r="H60" s="10"/>
      <c r="I60" s="10"/>
    </row>
    <row r="61" spans="2:9" ht="15" customHeight="1" x14ac:dyDescent="0.25">
      <c r="B61" s="12"/>
      <c r="C61" s="13"/>
      <c r="D61" s="7"/>
      <c r="E61" s="7"/>
      <c r="F61" s="10"/>
      <c r="G61" s="10"/>
      <c r="H61" s="10"/>
      <c r="I61" s="10"/>
    </row>
    <row r="62" spans="2:9" ht="15" customHeight="1" x14ac:dyDescent="0.25">
      <c r="B62" s="12"/>
      <c r="C62" s="16"/>
      <c r="D62" s="7"/>
      <c r="E62" s="7"/>
      <c r="F62" s="10"/>
      <c r="G62" s="10"/>
      <c r="H62" s="10"/>
      <c r="I62" s="10"/>
    </row>
    <row r="63" spans="2:9" ht="15" customHeight="1" x14ac:dyDescent="0.25">
      <c r="B63" s="12"/>
      <c r="C63" s="13"/>
      <c r="D63" s="7"/>
      <c r="E63" s="7"/>
      <c r="F63" s="10"/>
      <c r="G63" s="10"/>
      <c r="H63" s="10"/>
      <c r="I63" s="10"/>
    </row>
    <row r="64" spans="2:9" ht="15" customHeight="1" x14ac:dyDescent="0.25">
      <c r="B64" s="12"/>
      <c r="C64" s="13"/>
      <c r="D64" s="7"/>
      <c r="E64" s="7"/>
      <c r="F64" s="10"/>
      <c r="G64" s="10"/>
      <c r="H64" s="10"/>
      <c r="I64" s="10"/>
    </row>
    <row r="65" spans="2:9" ht="15" customHeight="1" x14ac:dyDescent="0.25">
      <c r="B65" s="12"/>
      <c r="C65" s="13"/>
      <c r="D65" s="7"/>
      <c r="E65" s="7"/>
      <c r="F65" s="10"/>
      <c r="G65" s="10"/>
      <c r="H65" s="10"/>
      <c r="I65" s="10"/>
    </row>
    <row r="66" spans="2:9" ht="15" customHeight="1" x14ac:dyDescent="0.25">
      <c r="B66" s="12"/>
      <c r="C66" s="13"/>
      <c r="D66" s="7"/>
      <c r="E66" s="7"/>
      <c r="F66" s="10"/>
      <c r="G66" s="10"/>
      <c r="H66" s="10"/>
      <c r="I66" s="10"/>
    </row>
    <row r="67" spans="2:9" ht="15" customHeight="1" x14ac:dyDescent="0.25">
      <c r="B67" s="12"/>
      <c r="C67" s="13"/>
      <c r="D67" s="7"/>
      <c r="E67" s="7"/>
      <c r="F67" s="10"/>
      <c r="G67" s="10"/>
      <c r="H67" s="10"/>
      <c r="I67" s="10"/>
    </row>
    <row r="68" spans="2:9" ht="15" customHeight="1" x14ac:dyDescent="0.25">
      <c r="B68" s="12"/>
      <c r="C68" s="13"/>
      <c r="D68" s="7"/>
      <c r="E68" s="7"/>
      <c r="F68" s="10"/>
      <c r="G68" s="10"/>
      <c r="H68" s="10"/>
      <c r="I68" s="10"/>
    </row>
    <row r="69" spans="2:9" ht="15" customHeight="1" x14ac:dyDescent="0.25">
      <c r="B69" s="12"/>
      <c r="C69" s="13"/>
      <c r="D69" s="7"/>
      <c r="E69" s="7"/>
      <c r="F69" s="10"/>
      <c r="G69" s="10"/>
      <c r="H69" s="10"/>
      <c r="I69" s="10"/>
    </row>
    <row r="70" spans="2:9" ht="15" customHeight="1" x14ac:dyDescent="0.25">
      <c r="B70" s="12"/>
      <c r="C70" s="13"/>
      <c r="D70" s="7"/>
      <c r="E70" s="7"/>
      <c r="F70" s="10"/>
      <c r="G70" s="10"/>
      <c r="H70" s="10"/>
      <c r="I70" s="10"/>
    </row>
    <row r="71" spans="2:9" ht="15" customHeight="1" x14ac:dyDescent="0.25">
      <c r="B71" s="7"/>
      <c r="C71" s="92"/>
      <c r="D71" s="92"/>
      <c r="E71" s="92"/>
      <c r="F71" s="10"/>
      <c r="G71" s="10"/>
      <c r="H71" s="10"/>
      <c r="I71" s="10"/>
    </row>
    <row r="72" spans="2:9" ht="15" customHeight="1" x14ac:dyDescent="0.25">
      <c r="B72" s="7"/>
      <c r="C72" s="92"/>
      <c r="D72" s="92"/>
      <c r="E72" s="92"/>
      <c r="F72" s="10"/>
      <c r="G72" s="10"/>
      <c r="H72" s="10"/>
      <c r="I72" s="10"/>
    </row>
    <row r="73" spans="2:9" ht="15" customHeight="1" x14ac:dyDescent="0.25">
      <c r="B73" s="7"/>
      <c r="C73" s="92"/>
      <c r="D73" s="92"/>
      <c r="E73" s="92"/>
      <c r="F73" s="10"/>
      <c r="G73" s="10"/>
      <c r="H73" s="10"/>
      <c r="I73" s="10"/>
    </row>
    <row r="74" spans="2:9" ht="15" customHeight="1" x14ac:dyDescent="0.25">
      <c r="B74" s="7"/>
      <c r="C74" s="92"/>
      <c r="D74" s="92"/>
      <c r="E74" s="92"/>
      <c r="F74" s="10"/>
      <c r="G74" s="10"/>
      <c r="H74" s="10"/>
      <c r="I74" s="10"/>
    </row>
    <row r="75" spans="2:9" x14ac:dyDescent="0.25">
      <c r="B75" s="7"/>
      <c r="C75" s="89"/>
      <c r="D75" s="89"/>
      <c r="E75" s="89"/>
      <c r="F75" s="10"/>
      <c r="G75" s="10"/>
      <c r="H75" s="10"/>
      <c r="I75" s="10"/>
    </row>
    <row r="76" spans="2:9" x14ac:dyDescent="0.25">
      <c r="B76" s="7"/>
      <c r="C76" s="89"/>
      <c r="D76" s="89"/>
      <c r="E76" s="89"/>
      <c r="F76" s="10"/>
      <c r="G76" s="10"/>
      <c r="H76" s="10"/>
      <c r="I76" s="10"/>
    </row>
    <row r="77" spans="2:9" x14ac:dyDescent="0.25">
      <c r="B77" s="7"/>
      <c r="C77" s="89"/>
      <c r="D77" s="89"/>
      <c r="E77" s="89"/>
      <c r="F77" s="18"/>
      <c r="G77" s="10"/>
      <c r="H77" s="18"/>
      <c r="I77" s="10"/>
    </row>
    <row r="78" spans="2:9" x14ac:dyDescent="0.25">
      <c r="B78" s="12"/>
      <c r="C78" s="19"/>
      <c r="D78" s="19"/>
      <c r="E78" s="19"/>
      <c r="F78" s="18"/>
      <c r="G78" s="10"/>
      <c r="H78" s="10"/>
      <c r="I78" s="10"/>
    </row>
    <row r="79" spans="2:9" x14ac:dyDescent="0.25">
      <c r="B79" s="11"/>
      <c r="C79" s="20"/>
      <c r="D79" s="20"/>
      <c r="E79" s="20"/>
      <c r="F79" s="20"/>
      <c r="G79" s="21"/>
      <c r="H79" s="22"/>
      <c r="I79" s="21"/>
    </row>
    <row r="80" spans="2:9" x14ac:dyDescent="0.25">
      <c r="B80" s="11"/>
      <c r="C80" s="20"/>
      <c r="D80" s="20"/>
      <c r="E80" s="20"/>
      <c r="F80" s="20"/>
      <c r="G80" s="21"/>
      <c r="H80" s="21"/>
      <c r="I80" s="21"/>
    </row>
    <row r="81" spans="2:9" x14ac:dyDescent="0.25">
      <c r="B81" s="11"/>
      <c r="C81" s="23"/>
      <c r="D81" s="11"/>
      <c r="E81" s="11"/>
      <c r="F81" s="11"/>
      <c r="G81" s="11"/>
      <c r="H81" s="21"/>
      <c r="I81" s="21"/>
    </row>
    <row r="82" spans="2:9" x14ac:dyDescent="0.25">
      <c r="B82" s="11"/>
      <c r="C82" s="23"/>
      <c r="D82" s="11"/>
      <c r="E82" s="11"/>
      <c r="F82" s="11"/>
      <c r="G82" s="11"/>
      <c r="H82" s="21"/>
      <c r="I82" s="21"/>
    </row>
    <row r="83" spans="2:9" x14ac:dyDescent="0.25">
      <c r="B83" s="11"/>
      <c r="C83" s="11"/>
      <c r="D83" s="11"/>
      <c r="E83" s="11"/>
      <c r="F83" s="21"/>
      <c r="G83" s="21"/>
      <c r="H83" s="21"/>
      <c r="I83" s="21"/>
    </row>
    <row r="84" spans="2:9" x14ac:dyDescent="0.25">
      <c r="B84" s="11"/>
      <c r="C84" s="11"/>
      <c r="D84" s="11"/>
      <c r="E84" s="11"/>
      <c r="F84" s="21"/>
      <c r="G84" s="21"/>
      <c r="H84" s="21"/>
      <c r="I84" s="21"/>
    </row>
    <row r="85" spans="2:9" x14ac:dyDescent="0.25">
      <c r="B85" s="11"/>
      <c r="C85" s="11"/>
      <c r="D85" s="11"/>
      <c r="E85" s="11"/>
      <c r="F85" s="21"/>
      <c r="G85" s="21"/>
      <c r="H85" s="21"/>
      <c r="I85" s="21"/>
    </row>
    <row r="86" spans="2:9" x14ac:dyDescent="0.25">
      <c r="B86" s="11"/>
      <c r="C86" s="11"/>
      <c r="D86" s="11"/>
      <c r="E86" s="11"/>
      <c r="F86" s="21"/>
      <c r="G86" s="21"/>
      <c r="H86" s="21"/>
      <c r="I86" s="21"/>
    </row>
    <row r="87" spans="2:9" x14ac:dyDescent="0.25">
      <c r="B87" s="11"/>
      <c r="C87" s="11"/>
      <c r="D87" s="11"/>
      <c r="E87" s="11"/>
      <c r="F87" s="21"/>
      <c r="G87" s="21"/>
      <c r="H87" s="21"/>
      <c r="I87" s="21"/>
    </row>
    <row r="88" spans="2:9" x14ac:dyDescent="0.25">
      <c r="B88" s="11"/>
      <c r="C88" s="11"/>
      <c r="D88" s="11"/>
      <c r="E88" s="11"/>
      <c r="F88" s="21"/>
      <c r="G88" s="21"/>
      <c r="H88" s="21"/>
      <c r="I88" s="21"/>
    </row>
    <row r="89" spans="2:9" x14ac:dyDescent="0.25">
      <c r="B89" s="11"/>
      <c r="C89" s="11"/>
      <c r="D89" s="11"/>
      <c r="E89" s="11"/>
      <c r="F89" s="21"/>
      <c r="G89" s="21"/>
      <c r="H89" s="21"/>
      <c r="I89" s="21"/>
    </row>
    <row r="90" spans="2:9" x14ac:dyDescent="0.25">
      <c r="B90" s="11"/>
      <c r="C90" s="11"/>
      <c r="D90" s="11"/>
      <c r="E90" s="11"/>
      <c r="F90" s="21"/>
      <c r="G90" s="21"/>
      <c r="H90" s="21"/>
      <c r="I90" s="21"/>
    </row>
    <row r="91" spans="2:9" x14ac:dyDescent="0.25">
      <c r="B91" s="11"/>
      <c r="C91" s="11"/>
      <c r="D91" s="11"/>
      <c r="E91" s="11"/>
      <c r="F91" s="21"/>
      <c r="G91" s="21"/>
      <c r="H91" s="21"/>
      <c r="I91" s="21"/>
    </row>
    <row r="92" spans="2:9" x14ac:dyDescent="0.25">
      <c r="B92" s="24"/>
      <c r="C92" s="11"/>
      <c r="D92" s="11"/>
      <c r="E92" s="11"/>
      <c r="F92" s="21"/>
      <c r="G92" s="21"/>
      <c r="H92" s="21"/>
      <c r="I92" s="21"/>
    </row>
    <row r="93" spans="2:9" x14ac:dyDescent="0.25">
      <c r="B93" s="11"/>
      <c r="C93" s="11"/>
      <c r="D93" s="11"/>
      <c r="E93" s="11"/>
      <c r="F93" s="21"/>
      <c r="G93" s="21"/>
      <c r="H93" s="21"/>
      <c r="I93" s="21"/>
    </row>
    <row r="94" spans="2:9" x14ac:dyDescent="0.25">
      <c r="B94" s="11"/>
      <c r="C94" s="11"/>
      <c r="D94" s="11"/>
      <c r="E94" s="11"/>
      <c r="F94" s="21"/>
      <c r="G94" s="21"/>
      <c r="H94" s="21"/>
      <c r="I94" s="21"/>
    </row>
    <row r="95" spans="2:9" x14ac:dyDescent="0.25">
      <c r="B95" s="11"/>
      <c r="C95" s="23"/>
      <c r="D95" s="11"/>
      <c r="E95" s="11"/>
      <c r="F95" s="21"/>
      <c r="G95" s="21"/>
      <c r="H95" s="21"/>
      <c r="I95" s="21"/>
    </row>
    <row r="96" spans="2:9" x14ac:dyDescent="0.25">
      <c r="B96" s="11"/>
      <c r="C96" s="11"/>
      <c r="D96" s="11"/>
      <c r="E96" s="11"/>
      <c r="F96" s="21"/>
      <c r="G96" s="21"/>
      <c r="H96" s="21"/>
      <c r="I96" s="21"/>
    </row>
    <row r="97" spans="2:9" x14ac:dyDescent="0.25">
      <c r="B97" s="11"/>
      <c r="C97" s="23"/>
      <c r="D97" s="11"/>
      <c r="E97" s="11"/>
      <c r="F97" s="21"/>
      <c r="G97" s="21"/>
      <c r="H97" s="21"/>
      <c r="I97" s="21"/>
    </row>
    <row r="98" spans="2:9" x14ac:dyDescent="0.25">
      <c r="B98" s="11"/>
      <c r="C98" s="25"/>
      <c r="D98" s="11"/>
      <c r="E98" s="11"/>
      <c r="F98" s="21"/>
      <c r="G98" s="21"/>
      <c r="H98" s="21"/>
      <c r="I98" s="21"/>
    </row>
    <row r="99" spans="2:9" x14ac:dyDescent="0.25">
      <c r="B99" s="11"/>
      <c r="C99" s="26"/>
      <c r="D99" s="26"/>
      <c r="E99" s="26"/>
      <c r="F99" s="26"/>
      <c r="G99" s="21"/>
      <c r="H99" s="21"/>
      <c r="I99" s="21"/>
    </row>
    <row r="100" spans="2:9" x14ac:dyDescent="0.25">
      <c r="B100" s="11"/>
      <c r="C100" s="26"/>
      <c r="D100" s="26"/>
      <c r="E100" s="26"/>
      <c r="F100" s="27"/>
      <c r="G100" s="21"/>
      <c r="H100" s="21"/>
      <c r="I100" s="21"/>
    </row>
    <row r="101" spans="2:9" x14ac:dyDescent="0.25">
      <c r="B101" s="11"/>
      <c r="C101" s="26"/>
      <c r="D101" s="26"/>
      <c r="E101" s="26"/>
      <c r="F101" s="27"/>
      <c r="G101" s="21"/>
      <c r="H101" s="21"/>
      <c r="I101" s="21"/>
    </row>
    <row r="102" spans="2:9" x14ac:dyDescent="0.25">
      <c r="B102" s="11"/>
      <c r="C102" s="26"/>
      <c r="D102" s="26"/>
      <c r="E102" s="26"/>
      <c r="F102" s="27"/>
      <c r="G102" s="21"/>
      <c r="H102" s="21"/>
      <c r="I102" s="21"/>
    </row>
    <row r="103" spans="2:9" x14ac:dyDescent="0.25">
      <c r="B103" s="11"/>
      <c r="C103" s="26"/>
      <c r="D103" s="26"/>
      <c r="E103" s="26"/>
      <c r="F103" s="26"/>
      <c r="G103" s="21"/>
      <c r="H103" s="21"/>
      <c r="I103" s="21"/>
    </row>
    <row r="104" spans="2:9" x14ac:dyDescent="0.25">
      <c r="B104" s="20"/>
      <c r="C104" s="20"/>
      <c r="D104" s="20"/>
      <c r="E104" s="20"/>
      <c r="F104" s="20"/>
      <c r="G104" s="21"/>
      <c r="H104" s="21"/>
      <c r="I104" s="21"/>
    </row>
    <row r="105" spans="2:9" x14ac:dyDescent="0.25">
      <c r="B105" s="11"/>
      <c r="C105" s="11"/>
      <c r="D105" s="11"/>
      <c r="E105" s="11"/>
      <c r="F105" s="11"/>
      <c r="G105" s="11"/>
      <c r="H105" s="11"/>
      <c r="I105" s="11"/>
    </row>
    <row r="106" spans="2:9" x14ac:dyDescent="0.25">
      <c r="B106" s="11"/>
      <c r="C106" s="11"/>
      <c r="D106" s="11"/>
      <c r="E106" s="11"/>
      <c r="F106" s="11"/>
      <c r="G106" s="11"/>
      <c r="H106" s="11"/>
      <c r="I106" s="11"/>
    </row>
  </sheetData>
  <mergeCells count="23">
    <mergeCell ref="D16:E16"/>
    <mergeCell ref="H16:I16"/>
    <mergeCell ref="C77:E77"/>
    <mergeCell ref="D17:E17"/>
    <mergeCell ref="H17:I17"/>
    <mergeCell ref="C71:E71"/>
    <mergeCell ref="C72:E72"/>
    <mergeCell ref="C73:E73"/>
    <mergeCell ref="C74:E74"/>
    <mergeCell ref="C75:E75"/>
    <mergeCell ref="C76:E76"/>
    <mergeCell ref="D19:G19"/>
    <mergeCell ref="C1:I1"/>
    <mergeCell ref="D2:G2"/>
    <mergeCell ref="H2:I2"/>
    <mergeCell ref="D15:E15"/>
    <mergeCell ref="H15:I15"/>
    <mergeCell ref="D12:E12"/>
    <mergeCell ref="D13:E13"/>
    <mergeCell ref="D14:E14"/>
    <mergeCell ref="H12:I12"/>
    <mergeCell ref="H13:I13"/>
    <mergeCell ref="H14:I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29615-B1C9-4A52-A3A0-7D06EDA749D9}">
  <dimension ref="A1:M45"/>
  <sheetViews>
    <sheetView tabSelected="1" topLeftCell="C19" zoomScale="84" zoomScaleNormal="84" workbookViewId="0">
      <selection activeCell="L30" sqref="L30"/>
    </sheetView>
  </sheetViews>
  <sheetFormatPr baseColWidth="10" defaultRowHeight="15" x14ac:dyDescent="0.25"/>
  <cols>
    <col min="1" max="1" width="6.28515625" style="44" customWidth="1"/>
    <col min="2" max="2" width="57.42578125" style="65" customWidth="1"/>
    <col min="3" max="3" width="7.42578125" style="44" bestFit="1" customWidth="1"/>
    <col min="4" max="4" width="9.5703125" style="44" customWidth="1"/>
    <col min="5" max="5" width="14.140625" style="44" bestFit="1" customWidth="1"/>
    <col min="6" max="6" width="21.140625" style="44" customWidth="1"/>
    <col min="7" max="8" width="20.42578125" style="44" customWidth="1"/>
    <col min="9" max="9" width="15.7109375" style="44" customWidth="1"/>
    <col min="10" max="10" width="18.140625" style="44" customWidth="1"/>
    <col min="11" max="11" width="18.7109375" style="44" customWidth="1"/>
    <col min="12" max="12" width="16.42578125" style="44" customWidth="1"/>
    <col min="13" max="13" width="11" style="44" customWidth="1"/>
    <col min="14" max="16384" width="11.42578125" style="44"/>
  </cols>
  <sheetData>
    <row r="1" spans="1:13" ht="18" customHeight="1" x14ac:dyDescent="0.25">
      <c r="A1" s="118" t="s">
        <v>66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ht="15.75" x14ac:dyDescent="0.25">
      <c r="A2" s="121" t="s">
        <v>2</v>
      </c>
      <c r="B2" s="121" t="s">
        <v>28</v>
      </c>
      <c r="C2" s="122" t="s">
        <v>29</v>
      </c>
      <c r="D2" s="122"/>
      <c r="E2" s="122"/>
      <c r="F2" s="122"/>
      <c r="G2" s="121" t="s">
        <v>30</v>
      </c>
      <c r="H2" s="79"/>
      <c r="I2" s="85" t="s">
        <v>31</v>
      </c>
      <c r="J2" s="85"/>
      <c r="K2" s="85"/>
      <c r="L2" s="123" t="s">
        <v>32</v>
      </c>
      <c r="M2" s="123" t="s">
        <v>33</v>
      </c>
    </row>
    <row r="3" spans="1:13" ht="57" customHeight="1" x14ac:dyDescent="0.25">
      <c r="A3" s="121"/>
      <c r="B3" s="121"/>
      <c r="C3" s="78" t="s">
        <v>34</v>
      </c>
      <c r="D3" s="78" t="s">
        <v>35</v>
      </c>
      <c r="E3" s="78" t="s">
        <v>36</v>
      </c>
      <c r="F3" s="78" t="s">
        <v>37</v>
      </c>
      <c r="G3" s="121"/>
      <c r="H3" s="79" t="s">
        <v>80</v>
      </c>
      <c r="I3" s="46" t="s">
        <v>38</v>
      </c>
      <c r="J3" s="46" t="s">
        <v>39</v>
      </c>
      <c r="K3" s="45" t="s">
        <v>40</v>
      </c>
      <c r="L3" s="123"/>
      <c r="M3" s="123"/>
    </row>
    <row r="4" spans="1:13" ht="19.5" customHeight="1" x14ac:dyDescent="0.25">
      <c r="A4" s="46" t="s">
        <v>41</v>
      </c>
      <c r="B4" s="47" t="s">
        <v>67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6">
        <v>1.05</v>
      </c>
    </row>
    <row r="5" spans="1:13" ht="76.5" customHeight="1" x14ac:dyDescent="0.25">
      <c r="A5" s="48" t="s">
        <v>42</v>
      </c>
      <c r="B5" s="49" t="s">
        <v>68</v>
      </c>
      <c r="C5" s="48" t="s">
        <v>20</v>
      </c>
      <c r="D5" s="71">
        <v>512</v>
      </c>
      <c r="E5" s="75">
        <v>4132</v>
      </c>
      <c r="F5" s="50">
        <f>D5*E5</f>
        <v>2115584</v>
      </c>
      <c r="G5" s="51">
        <f>F5</f>
        <v>2115584</v>
      </c>
      <c r="H5" s="51">
        <f>+D5</f>
        <v>512</v>
      </c>
      <c r="I5" s="50">
        <f>+E5</f>
        <v>4132</v>
      </c>
      <c r="J5" s="52">
        <f>I5</f>
        <v>4132</v>
      </c>
      <c r="K5" s="50">
        <f>J5*H5</f>
        <v>2115584</v>
      </c>
      <c r="L5" s="51">
        <f>G5-K5</f>
        <v>0</v>
      </c>
      <c r="M5" s="48" t="str">
        <f>IF(G5=K5,"IGUAL",IF(G5&gt;K5,"MAYOR",IF(G5&lt;K5,"MENOR")))</f>
        <v>IGUAL</v>
      </c>
    </row>
    <row r="6" spans="1:13" ht="20.25" customHeight="1" x14ac:dyDescent="0.25">
      <c r="A6" s="45" t="s">
        <v>43</v>
      </c>
      <c r="B6" s="47" t="s">
        <v>69</v>
      </c>
      <c r="C6" s="47"/>
      <c r="D6" s="72"/>
      <c r="E6" s="76"/>
      <c r="F6" s="47"/>
      <c r="G6" s="47"/>
      <c r="H6" s="51">
        <f t="shared" ref="H6:H15" si="0">+D6</f>
        <v>0</v>
      </c>
      <c r="I6" s="47"/>
      <c r="J6" s="47"/>
      <c r="K6" s="50">
        <f t="shared" ref="K6:K15" si="1">J6*H6</f>
        <v>0</v>
      </c>
      <c r="L6" s="47"/>
      <c r="M6" s="47"/>
    </row>
    <row r="7" spans="1:13" ht="51" customHeight="1" x14ac:dyDescent="0.25">
      <c r="A7" s="48" t="s">
        <v>44</v>
      </c>
      <c r="B7" s="49" t="s">
        <v>70</v>
      </c>
      <c r="C7" s="48" t="s">
        <v>10</v>
      </c>
      <c r="D7" s="73">
        <v>153.6</v>
      </c>
      <c r="E7" s="75">
        <v>11832</v>
      </c>
      <c r="F7" s="50">
        <f t="shared" ref="F7:F15" si="2">D7*E7</f>
        <v>1817395.2</v>
      </c>
      <c r="G7" s="51">
        <f t="shared" ref="G7:G15" si="3">F7</f>
        <v>1817395.2</v>
      </c>
      <c r="H7" s="51">
        <f t="shared" si="0"/>
        <v>153.6</v>
      </c>
      <c r="I7" s="50"/>
      <c r="J7" s="53">
        <f>E7</f>
        <v>11832</v>
      </c>
      <c r="K7" s="50">
        <f t="shared" si="1"/>
        <v>1817395.2</v>
      </c>
      <c r="L7" s="51">
        <f>G7-K7</f>
        <v>0</v>
      </c>
      <c r="M7" s="48" t="str">
        <f>IF(G7=K7,"IGUAL",IF(G7&gt;K7,"MAYOR",IF(G7&lt;K7,"MENOR")))</f>
        <v>IGUAL</v>
      </c>
    </row>
    <row r="8" spans="1:13" ht="29.25" customHeight="1" x14ac:dyDescent="0.25">
      <c r="A8" s="48" t="s">
        <v>45</v>
      </c>
      <c r="B8" s="49" t="s">
        <v>71</v>
      </c>
      <c r="C8" s="48" t="s">
        <v>20</v>
      </c>
      <c r="D8" s="74">
        <v>512</v>
      </c>
      <c r="E8" s="77">
        <v>5623</v>
      </c>
      <c r="F8" s="50">
        <f t="shared" si="2"/>
        <v>2878976</v>
      </c>
      <c r="G8" s="51">
        <f t="shared" si="3"/>
        <v>2878976</v>
      </c>
      <c r="H8" s="51">
        <f t="shared" si="0"/>
        <v>512</v>
      </c>
      <c r="I8" s="54">
        <f t="shared" ref="I8:I15" si="4">+E8</f>
        <v>5623</v>
      </c>
      <c r="J8" s="53">
        <f t="shared" ref="J8:J15" si="5">E8</f>
        <v>5623</v>
      </c>
      <c r="K8" s="50">
        <f t="shared" si="1"/>
        <v>2878976</v>
      </c>
      <c r="L8" s="51">
        <f t="shared" ref="L8:L15" si="6">G8-K8</f>
        <v>0</v>
      </c>
      <c r="M8" s="48" t="str">
        <f t="shared" ref="M8:M15" si="7">IF(G8=K8,"IGUAL",IF(G8&gt;K8,"MAYOR",IF(G8&lt;K8,"MENOR")))</f>
        <v>IGUAL</v>
      </c>
    </row>
    <row r="9" spans="1:13" ht="35.25" customHeight="1" x14ac:dyDescent="0.25">
      <c r="A9" s="48" t="s">
        <v>46</v>
      </c>
      <c r="B9" s="49" t="s">
        <v>72</v>
      </c>
      <c r="C9" s="48" t="s">
        <v>10</v>
      </c>
      <c r="D9" s="73">
        <v>76.8</v>
      </c>
      <c r="E9" s="75">
        <v>83122</v>
      </c>
      <c r="F9" s="50">
        <f t="shared" si="2"/>
        <v>6383769.5999999996</v>
      </c>
      <c r="G9" s="51">
        <f t="shared" si="3"/>
        <v>6383769.5999999996</v>
      </c>
      <c r="H9" s="51">
        <f t="shared" si="0"/>
        <v>76.8</v>
      </c>
      <c r="I9" s="50">
        <f t="shared" si="4"/>
        <v>83122</v>
      </c>
      <c r="J9" s="53">
        <f t="shared" si="5"/>
        <v>83122</v>
      </c>
      <c r="K9" s="50">
        <f t="shared" si="1"/>
        <v>6383769.5999999996</v>
      </c>
      <c r="L9" s="51">
        <f t="shared" si="6"/>
        <v>0</v>
      </c>
      <c r="M9" s="48" t="str">
        <f t="shared" si="7"/>
        <v>IGUAL</v>
      </c>
    </row>
    <row r="10" spans="1:13" ht="48" customHeight="1" x14ac:dyDescent="0.25">
      <c r="A10" s="48" t="s">
        <v>47</v>
      </c>
      <c r="B10" s="49" t="s">
        <v>73</v>
      </c>
      <c r="C10" s="48" t="s">
        <v>10</v>
      </c>
      <c r="D10" s="73">
        <v>2.7</v>
      </c>
      <c r="E10" s="75">
        <v>42647</v>
      </c>
      <c r="F10" s="50">
        <f t="shared" si="2"/>
        <v>115146.90000000001</v>
      </c>
      <c r="G10" s="51">
        <f t="shared" si="3"/>
        <v>115146.90000000001</v>
      </c>
      <c r="H10" s="51">
        <f t="shared" si="0"/>
        <v>2.7</v>
      </c>
      <c r="I10" s="50">
        <f t="shared" si="4"/>
        <v>42647</v>
      </c>
      <c r="J10" s="53">
        <f t="shared" si="5"/>
        <v>42647</v>
      </c>
      <c r="K10" s="50">
        <f t="shared" si="1"/>
        <v>115146.90000000001</v>
      </c>
      <c r="L10" s="51">
        <f t="shared" si="6"/>
        <v>0</v>
      </c>
      <c r="M10" s="48" t="str">
        <f t="shared" si="7"/>
        <v>IGUAL</v>
      </c>
    </row>
    <row r="11" spans="1:13" ht="41.25" customHeight="1" x14ac:dyDescent="0.25">
      <c r="A11" s="48" t="s">
        <v>48</v>
      </c>
      <c r="B11" s="49" t="s">
        <v>74</v>
      </c>
      <c r="C11" s="48" t="s">
        <v>10</v>
      </c>
      <c r="D11" s="73">
        <v>32.340000000000003</v>
      </c>
      <c r="E11" s="75">
        <v>463565</v>
      </c>
      <c r="F11" s="50">
        <f t="shared" si="2"/>
        <v>14991692.100000001</v>
      </c>
      <c r="G11" s="51">
        <f t="shared" si="3"/>
        <v>14991692.100000001</v>
      </c>
      <c r="H11" s="51">
        <f t="shared" si="0"/>
        <v>32.340000000000003</v>
      </c>
      <c r="I11" s="50">
        <f t="shared" si="4"/>
        <v>463565</v>
      </c>
      <c r="J11" s="53">
        <f t="shared" si="5"/>
        <v>463565</v>
      </c>
      <c r="K11" s="50">
        <f t="shared" si="1"/>
        <v>14991692.100000001</v>
      </c>
      <c r="L11" s="51">
        <f t="shared" si="6"/>
        <v>0</v>
      </c>
      <c r="M11" s="48" t="str">
        <f t="shared" si="7"/>
        <v>IGUAL</v>
      </c>
    </row>
    <row r="12" spans="1:13" ht="36.75" customHeight="1" x14ac:dyDescent="0.25">
      <c r="A12" s="48" t="s">
        <v>49</v>
      </c>
      <c r="B12" s="49" t="s">
        <v>75</v>
      </c>
      <c r="C12" s="48" t="s">
        <v>10</v>
      </c>
      <c r="D12" s="73">
        <v>15</v>
      </c>
      <c r="E12" s="75">
        <v>385914</v>
      </c>
      <c r="F12" s="50">
        <f t="shared" si="2"/>
        <v>5788710</v>
      </c>
      <c r="G12" s="51">
        <f t="shared" si="3"/>
        <v>5788710</v>
      </c>
      <c r="H12" s="51">
        <f t="shared" si="0"/>
        <v>15</v>
      </c>
      <c r="I12" s="50">
        <f t="shared" si="4"/>
        <v>385914</v>
      </c>
      <c r="J12" s="53">
        <f t="shared" si="5"/>
        <v>385914</v>
      </c>
      <c r="K12" s="50">
        <f t="shared" si="1"/>
        <v>5788710</v>
      </c>
      <c r="L12" s="51">
        <f t="shared" si="6"/>
        <v>0</v>
      </c>
      <c r="M12" s="48" t="str">
        <f t="shared" si="7"/>
        <v>IGUAL</v>
      </c>
    </row>
    <row r="13" spans="1:13" ht="55.5" customHeight="1" x14ac:dyDescent="0.25">
      <c r="A13" s="48" t="s">
        <v>50</v>
      </c>
      <c r="B13" s="49" t="s">
        <v>76</v>
      </c>
      <c r="C13" s="48" t="s">
        <v>10</v>
      </c>
      <c r="D13" s="73">
        <v>5.31</v>
      </c>
      <c r="E13" s="75">
        <v>463565</v>
      </c>
      <c r="F13" s="50">
        <f t="shared" si="2"/>
        <v>2461530.15</v>
      </c>
      <c r="G13" s="51">
        <f t="shared" si="3"/>
        <v>2461530.15</v>
      </c>
      <c r="H13" s="51">
        <f t="shared" si="0"/>
        <v>5.31</v>
      </c>
      <c r="I13" s="50">
        <f t="shared" si="4"/>
        <v>463565</v>
      </c>
      <c r="J13" s="53">
        <f t="shared" si="5"/>
        <v>463565</v>
      </c>
      <c r="K13" s="50">
        <f t="shared" si="1"/>
        <v>2461530.15</v>
      </c>
      <c r="L13" s="51">
        <f t="shared" si="6"/>
        <v>0</v>
      </c>
      <c r="M13" s="48" t="str">
        <f t="shared" si="7"/>
        <v>IGUAL</v>
      </c>
    </row>
    <row r="14" spans="1:13" ht="36.75" customHeight="1" x14ac:dyDescent="0.25">
      <c r="A14" s="48" t="s">
        <v>51</v>
      </c>
      <c r="B14" s="49" t="s">
        <v>77</v>
      </c>
      <c r="C14" s="48" t="s">
        <v>79</v>
      </c>
      <c r="D14" s="73">
        <v>2784.13</v>
      </c>
      <c r="E14" s="75">
        <v>3606</v>
      </c>
      <c r="F14" s="50">
        <f t="shared" si="2"/>
        <v>10039572.780000001</v>
      </c>
      <c r="G14" s="51">
        <f t="shared" si="3"/>
        <v>10039572.780000001</v>
      </c>
      <c r="H14" s="51">
        <f t="shared" si="0"/>
        <v>2784.13</v>
      </c>
      <c r="I14" s="50">
        <f t="shared" si="4"/>
        <v>3606</v>
      </c>
      <c r="J14" s="53">
        <f t="shared" si="5"/>
        <v>3606</v>
      </c>
      <c r="K14" s="50">
        <f t="shared" si="1"/>
        <v>10039572.780000001</v>
      </c>
      <c r="L14" s="51">
        <f t="shared" si="6"/>
        <v>0</v>
      </c>
      <c r="M14" s="48" t="str">
        <f t="shared" si="7"/>
        <v>IGUAL</v>
      </c>
    </row>
    <row r="15" spans="1:13" ht="34.5" customHeight="1" x14ac:dyDescent="0.25">
      <c r="A15" s="48" t="s">
        <v>52</v>
      </c>
      <c r="B15" s="49" t="s">
        <v>78</v>
      </c>
      <c r="C15" s="48" t="s">
        <v>10</v>
      </c>
      <c r="D15" s="73">
        <v>34</v>
      </c>
      <c r="E15" s="75">
        <v>463565</v>
      </c>
      <c r="F15" s="50">
        <f t="shared" si="2"/>
        <v>15761210</v>
      </c>
      <c r="G15" s="51">
        <f t="shared" si="3"/>
        <v>15761210</v>
      </c>
      <c r="H15" s="51">
        <f t="shared" si="0"/>
        <v>34</v>
      </c>
      <c r="I15" s="50">
        <f t="shared" si="4"/>
        <v>463565</v>
      </c>
      <c r="J15" s="53">
        <f t="shared" si="5"/>
        <v>463565</v>
      </c>
      <c r="K15" s="50">
        <f t="shared" si="1"/>
        <v>15761210</v>
      </c>
      <c r="L15" s="51">
        <f t="shared" si="6"/>
        <v>0</v>
      </c>
      <c r="M15" s="48" t="str">
        <f t="shared" si="7"/>
        <v>IGUAL</v>
      </c>
    </row>
    <row r="16" spans="1:13" ht="12.75" customHeight="1" x14ac:dyDescent="0.25">
      <c r="A16" s="67"/>
      <c r="B16" s="67"/>
      <c r="C16" s="67"/>
      <c r="D16" s="67"/>
      <c r="E16" s="67"/>
      <c r="F16" s="66"/>
      <c r="G16" s="66"/>
      <c r="H16" s="66"/>
      <c r="I16" s="67"/>
      <c r="J16" s="68"/>
      <c r="K16" s="69"/>
      <c r="L16" s="70"/>
      <c r="M16" s="57"/>
    </row>
    <row r="17" spans="1:13" ht="15.75" customHeight="1" x14ac:dyDescent="0.25">
      <c r="A17" s="118" t="s">
        <v>81</v>
      </c>
      <c r="B17" s="118"/>
      <c r="C17" s="118"/>
      <c r="D17" s="118"/>
      <c r="E17" s="118"/>
      <c r="F17" s="118"/>
      <c r="G17" s="1"/>
      <c r="H17" s="83">
        <f>+SUM(G5:G15)</f>
        <v>62353586.730000004</v>
      </c>
      <c r="I17" s="56"/>
      <c r="J17" s="56"/>
      <c r="K17" s="55">
        <f>+SUM(K5:K15)</f>
        <v>62353586.730000004</v>
      </c>
      <c r="L17" s="51"/>
      <c r="M17" s="57"/>
    </row>
    <row r="18" spans="1:13" ht="22.5" customHeight="1" x14ac:dyDescent="0.25">
      <c r="A18" s="118" t="s">
        <v>83</v>
      </c>
      <c r="B18" s="118"/>
      <c r="C18" s="118"/>
      <c r="D18" s="118"/>
      <c r="E18" s="118"/>
      <c r="F18" s="118"/>
      <c r="G18" s="80">
        <v>0.2</v>
      </c>
      <c r="H18" s="58">
        <f>+H17*G18</f>
        <v>12470717.346000001</v>
      </c>
      <c r="I18" s="56"/>
      <c r="J18" s="56"/>
      <c r="K18" s="58"/>
      <c r="L18" s="51"/>
      <c r="M18" s="57"/>
    </row>
    <row r="19" spans="1:13" ht="22.5" customHeight="1" x14ac:dyDescent="0.25">
      <c r="A19" s="118" t="s">
        <v>84</v>
      </c>
      <c r="B19" s="118"/>
      <c r="C19" s="118"/>
      <c r="D19" s="118"/>
      <c r="E19" s="118"/>
      <c r="F19" s="118"/>
      <c r="G19" s="80">
        <v>0.05</v>
      </c>
      <c r="H19" s="58">
        <f>+H17*G19</f>
        <v>3117679.3365000002</v>
      </c>
      <c r="I19" s="56"/>
      <c r="J19" s="56"/>
      <c r="K19" s="58"/>
      <c r="L19" s="51"/>
      <c r="M19" s="57"/>
    </row>
    <row r="20" spans="1:13" ht="26.25" customHeight="1" x14ac:dyDescent="0.25">
      <c r="A20" s="118" t="s">
        <v>85</v>
      </c>
      <c r="B20" s="118"/>
      <c r="C20" s="118"/>
      <c r="D20" s="118"/>
      <c r="E20" s="118"/>
      <c r="F20" s="118"/>
      <c r="G20" s="80">
        <v>0.05</v>
      </c>
      <c r="H20" s="55">
        <f>+H17*G20</f>
        <v>3117679.3365000002</v>
      </c>
      <c r="I20" s="56"/>
      <c r="J20" s="56"/>
      <c r="K20" s="55"/>
      <c r="L20" s="51"/>
      <c r="M20" s="57"/>
    </row>
    <row r="21" spans="1:13" x14ac:dyDescent="0.25">
      <c r="A21" s="85" t="s">
        <v>82</v>
      </c>
      <c r="B21" s="85"/>
      <c r="C21" s="85"/>
      <c r="D21" s="85"/>
      <c r="E21" s="85"/>
      <c r="F21" s="85"/>
      <c r="G21" s="95">
        <f>+SUM(H17:H20)</f>
        <v>81059662.749000013</v>
      </c>
      <c r="H21" s="96"/>
      <c r="I21" s="81"/>
      <c r="J21" s="82"/>
      <c r="K21" s="1"/>
    </row>
    <row r="22" spans="1:13" ht="15.75" thickBot="1" x14ac:dyDescent="0.3">
      <c r="A22" s="119"/>
      <c r="B22" s="119"/>
      <c r="C22" s="119"/>
      <c r="D22" s="119"/>
      <c r="E22" s="119"/>
      <c r="F22" s="119"/>
    </row>
    <row r="23" spans="1:13" x14ac:dyDescent="0.25">
      <c r="A23" s="101" t="s">
        <v>53</v>
      </c>
      <c r="B23" s="102"/>
      <c r="C23" s="102"/>
      <c r="D23" s="102"/>
      <c r="E23" s="102"/>
      <c r="F23" s="110">
        <f>G20</f>
        <v>0.05</v>
      </c>
    </row>
    <row r="24" spans="1:13" x14ac:dyDescent="0.25">
      <c r="A24" s="103"/>
      <c r="B24" s="104"/>
      <c r="C24" s="104"/>
      <c r="D24" s="104"/>
      <c r="E24" s="104"/>
      <c r="F24" s="120"/>
    </row>
    <row r="25" spans="1:13" ht="15.75" thickBot="1" x14ac:dyDescent="0.3">
      <c r="A25" s="105"/>
      <c r="B25" s="106"/>
      <c r="C25" s="106"/>
      <c r="D25" s="106"/>
      <c r="E25" s="106"/>
      <c r="F25" s="111"/>
    </row>
    <row r="26" spans="1:13" ht="15.75" thickBot="1" x14ac:dyDescent="0.3">
      <c r="A26" s="59"/>
      <c r="B26" s="60"/>
      <c r="C26" s="59"/>
      <c r="D26" s="59"/>
      <c r="E26" s="61"/>
      <c r="F26" s="61"/>
    </row>
    <row r="27" spans="1:13" x14ac:dyDescent="0.25">
      <c r="A27" s="101" t="s">
        <v>54</v>
      </c>
      <c r="B27" s="102"/>
      <c r="C27" s="102"/>
      <c r="D27" s="102"/>
      <c r="E27" s="102"/>
      <c r="F27" s="107">
        <f>K20</f>
        <v>0</v>
      </c>
    </row>
    <row r="28" spans="1:13" x14ac:dyDescent="0.25">
      <c r="A28" s="103"/>
      <c r="B28" s="104"/>
      <c r="C28" s="104"/>
      <c r="D28" s="104"/>
      <c r="E28" s="104"/>
      <c r="F28" s="108"/>
    </row>
    <row r="29" spans="1:13" ht="15.75" thickBot="1" x14ac:dyDescent="0.3">
      <c r="A29" s="105"/>
      <c r="B29" s="106"/>
      <c r="C29" s="106"/>
      <c r="D29" s="106"/>
      <c r="E29" s="106"/>
      <c r="F29" s="109"/>
    </row>
    <row r="30" spans="1:13" ht="15.75" thickBot="1" x14ac:dyDescent="0.3">
      <c r="A30" s="59"/>
      <c r="B30" s="60"/>
      <c r="C30" s="59"/>
      <c r="D30" s="59"/>
      <c r="E30" s="61"/>
      <c r="F30" s="61"/>
    </row>
    <row r="31" spans="1:13" x14ac:dyDescent="0.25">
      <c r="A31" s="101" t="s">
        <v>26</v>
      </c>
      <c r="B31" s="102"/>
      <c r="C31" s="102"/>
      <c r="D31" s="102"/>
      <c r="E31" s="102"/>
      <c r="F31" s="110">
        <f>F23-F27</f>
        <v>0.05</v>
      </c>
    </row>
    <row r="32" spans="1:13" ht="15.75" thickBot="1" x14ac:dyDescent="0.3">
      <c r="A32" s="105"/>
      <c r="B32" s="106"/>
      <c r="C32" s="106"/>
      <c r="D32" s="106"/>
      <c r="E32" s="106"/>
      <c r="F32" s="111"/>
    </row>
    <row r="33" spans="1:6" ht="15.75" thickBot="1" x14ac:dyDescent="0.3">
      <c r="A33" s="59"/>
      <c r="B33" s="60"/>
      <c r="C33" s="59"/>
      <c r="D33" s="59"/>
      <c r="E33" s="61"/>
      <c r="F33" s="61"/>
    </row>
    <row r="34" spans="1:6" x14ac:dyDescent="0.25">
      <c r="A34" s="112" t="s">
        <v>55</v>
      </c>
      <c r="B34" s="113"/>
      <c r="C34" s="113"/>
      <c r="D34" s="114"/>
      <c r="E34" s="61"/>
      <c r="F34" s="61"/>
    </row>
    <row r="35" spans="1:6" x14ac:dyDescent="0.25">
      <c r="A35" s="115" t="s">
        <v>56</v>
      </c>
      <c r="B35" s="116"/>
      <c r="C35" s="116"/>
      <c r="D35" s="117"/>
      <c r="E35" s="61"/>
      <c r="F35" s="61"/>
    </row>
    <row r="36" spans="1:6" ht="15.75" thickBot="1" x14ac:dyDescent="0.3">
      <c r="A36" s="97" t="s">
        <v>57</v>
      </c>
      <c r="B36" s="98"/>
      <c r="C36" s="98"/>
      <c r="D36" s="99"/>
      <c r="E36" s="61"/>
      <c r="F36" s="61"/>
    </row>
    <row r="37" spans="1:6" x14ac:dyDescent="0.25">
      <c r="A37" s="100"/>
      <c r="B37" s="100"/>
      <c r="C37" s="100"/>
      <c r="D37" s="100"/>
      <c r="E37" s="61"/>
      <c r="F37" s="61"/>
    </row>
    <row r="38" spans="1:6" x14ac:dyDescent="0.25">
      <c r="A38" s="59"/>
      <c r="B38" s="60"/>
      <c r="C38" s="59"/>
      <c r="D38" s="59"/>
      <c r="E38" s="61"/>
      <c r="F38" s="61"/>
    </row>
    <row r="39" spans="1:6" x14ac:dyDescent="0.25">
      <c r="A39" s="59"/>
      <c r="B39" s="60"/>
      <c r="C39" s="59"/>
      <c r="D39" s="59"/>
      <c r="E39" s="61"/>
      <c r="F39" s="61"/>
    </row>
    <row r="40" spans="1:6" x14ac:dyDescent="0.25">
      <c r="A40" s="59"/>
      <c r="B40" s="62" t="s">
        <v>58</v>
      </c>
      <c r="C40" s="63"/>
      <c r="D40" s="59"/>
      <c r="E40" s="61"/>
      <c r="F40" s="61"/>
    </row>
    <row r="41" spans="1:6" x14ac:dyDescent="0.25">
      <c r="A41" s="59"/>
      <c r="B41" s="64" t="s">
        <v>59</v>
      </c>
      <c r="C41" s="63" t="s">
        <v>62</v>
      </c>
      <c r="D41" s="94" t="str">
        <f>IF(C41="si","perfecto",IF(C41="no","pedir documento",))</f>
        <v>perfecto</v>
      </c>
      <c r="E41" s="94"/>
      <c r="F41" s="61"/>
    </row>
    <row r="42" spans="1:6" x14ac:dyDescent="0.25">
      <c r="A42" s="59"/>
      <c r="B42" s="64" t="s">
        <v>61</v>
      </c>
      <c r="C42" s="63" t="s">
        <v>60</v>
      </c>
      <c r="D42" s="94" t="str">
        <f>IF(C42="si","perfecto",IF(C42="no","pedir documento",))</f>
        <v>pedir documento</v>
      </c>
      <c r="E42" s="94"/>
      <c r="F42" s="61"/>
    </row>
    <row r="43" spans="1:6" x14ac:dyDescent="0.25">
      <c r="A43" s="59"/>
      <c r="B43" s="64" t="s">
        <v>63</v>
      </c>
      <c r="C43" s="63" t="s">
        <v>62</v>
      </c>
      <c r="D43" s="94" t="str">
        <f>IF(C43="si","perfecto",IF(C43="no","pedir documento",))</f>
        <v>perfecto</v>
      </c>
      <c r="E43" s="94"/>
      <c r="F43" s="61"/>
    </row>
    <row r="44" spans="1:6" x14ac:dyDescent="0.25">
      <c r="A44" s="59"/>
      <c r="B44" s="64" t="s">
        <v>64</v>
      </c>
      <c r="C44" s="63" t="s">
        <v>62</v>
      </c>
      <c r="D44" s="94" t="str">
        <f>IF(C44="si","perfecto",IF(C44="no","pedir documento",))</f>
        <v>perfecto</v>
      </c>
      <c r="E44" s="94"/>
      <c r="F44" s="61"/>
    </row>
    <row r="45" spans="1:6" x14ac:dyDescent="0.25">
      <c r="A45" s="59"/>
      <c r="B45" s="64" t="s">
        <v>65</v>
      </c>
      <c r="C45" s="63" t="s">
        <v>60</v>
      </c>
      <c r="D45" s="94" t="str">
        <f>IF(C45="si","perfecto",IF(C45="no","pedir documento",))</f>
        <v>pedir documento</v>
      </c>
      <c r="E45" s="94"/>
      <c r="F45" s="61"/>
    </row>
  </sheetData>
  <mergeCells count="30">
    <mergeCell ref="A17:F17"/>
    <mergeCell ref="A18:F18"/>
    <mergeCell ref="A1:M1"/>
    <mergeCell ref="A2:A3"/>
    <mergeCell ref="B2:B3"/>
    <mergeCell ref="C2:F2"/>
    <mergeCell ref="G2:G3"/>
    <mergeCell ref="I2:K2"/>
    <mergeCell ref="L2:L3"/>
    <mergeCell ref="M2:M3"/>
    <mergeCell ref="A19:F19"/>
    <mergeCell ref="A20:F20"/>
    <mergeCell ref="A21:F21"/>
    <mergeCell ref="A22:F22"/>
    <mergeCell ref="A23:E25"/>
    <mergeCell ref="F23:F25"/>
    <mergeCell ref="D45:E45"/>
    <mergeCell ref="G21:H21"/>
    <mergeCell ref="A36:D36"/>
    <mergeCell ref="A37:D37"/>
    <mergeCell ref="D41:E41"/>
    <mergeCell ref="D42:E42"/>
    <mergeCell ref="D43:E43"/>
    <mergeCell ref="D44:E44"/>
    <mergeCell ref="A27:E29"/>
    <mergeCell ref="F27:F29"/>
    <mergeCell ref="A31:E32"/>
    <mergeCell ref="F31:F32"/>
    <mergeCell ref="A34:D34"/>
    <mergeCell ref="A35:D35"/>
  </mergeCells>
  <conditionalFormatting sqref="D41:E45">
    <cfRule type="cellIs" dxfId="0" priority="1" operator="equal">
      <formula>"pedir documento"</formula>
    </cfRule>
  </conditionalFormatting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MIC-033-2017(OP-004)</vt:lpstr>
      <vt:lpstr>OP-011-2017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ROMERO</dc:creator>
  <cp:lastModifiedBy>VANESSA ROMERO</cp:lastModifiedBy>
  <dcterms:created xsi:type="dcterms:W3CDTF">2018-07-11T15:16:28Z</dcterms:created>
  <dcterms:modified xsi:type="dcterms:W3CDTF">2018-11-19T02:56:22Z</dcterms:modified>
</cp:coreProperties>
</file>