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Costos Proyectos\"/>
    </mc:Choice>
  </mc:AlternateContent>
  <xr:revisionPtr revIDLastSave="0" documentId="13_ncr:1_{BA7089F3-D800-4499-BE18-7640974EBF7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sumen" sheetId="1" r:id="rId1"/>
    <sheet name="Materiales" sheetId="2" r:id="rId2"/>
    <sheet name="Corte de Obra" sheetId="7" r:id="rId3"/>
  </sheets>
  <definedNames>
    <definedName name="InicioDelProyecto">#REF!</definedName>
    <definedName name="SemanaParaMostr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F47" i="1"/>
  <c r="J13" i="7" l="1"/>
  <c r="G50" i="2" l="1"/>
  <c r="H47" i="2"/>
  <c r="I47" i="2" s="1"/>
  <c r="H48" i="2"/>
  <c r="I48" i="2" s="1"/>
  <c r="J48" i="2" s="1"/>
  <c r="H49" i="2"/>
  <c r="I49" i="2" s="1"/>
  <c r="J49" i="2" s="1"/>
  <c r="H38" i="2"/>
  <c r="H39" i="2"/>
  <c r="I39" i="2" s="1"/>
  <c r="J39" i="2" s="1"/>
  <c r="H40" i="2"/>
  <c r="I40" i="2" s="1"/>
  <c r="H41" i="2"/>
  <c r="I41" i="2" s="1"/>
  <c r="H42" i="2"/>
  <c r="I42" i="2" s="1"/>
  <c r="J42" i="2" s="1"/>
  <c r="H43" i="2"/>
  <c r="H44" i="2"/>
  <c r="H45" i="2"/>
  <c r="I45" i="2" s="1"/>
  <c r="J45" i="2" s="1"/>
  <c r="H46" i="2"/>
  <c r="I46" i="2" s="1"/>
  <c r="Q108" i="2"/>
  <c r="R107" i="2"/>
  <c r="S107" i="2" s="1"/>
  <c r="G12" i="7"/>
  <c r="I12" i="7" s="1"/>
  <c r="R62" i="2"/>
  <c r="S62" i="2" s="1"/>
  <c r="R61" i="2"/>
  <c r="S61" i="2" s="1"/>
  <c r="T61" i="2" s="1"/>
  <c r="J46" i="2" l="1"/>
  <c r="I44" i="2"/>
  <c r="J44" i="2" s="1"/>
  <c r="I43" i="2"/>
  <c r="J43" i="2" s="1"/>
  <c r="J40" i="2"/>
  <c r="I38" i="2"/>
  <c r="J38" i="2" s="1"/>
  <c r="J47" i="2"/>
  <c r="J41" i="2"/>
  <c r="T107" i="2"/>
  <c r="T62" i="2"/>
  <c r="R74" i="2"/>
  <c r="S74" i="2" s="1"/>
  <c r="R93" i="2"/>
  <c r="S93" i="2" s="1"/>
  <c r="R94" i="2"/>
  <c r="S94" i="2" s="1"/>
  <c r="R95" i="2"/>
  <c r="S95" i="2" s="1"/>
  <c r="R96" i="2"/>
  <c r="R97" i="2"/>
  <c r="S97" i="2" s="1"/>
  <c r="R98" i="2"/>
  <c r="R99" i="2"/>
  <c r="S99" i="2" s="1"/>
  <c r="R100" i="2"/>
  <c r="S100" i="2" s="1"/>
  <c r="R101" i="2"/>
  <c r="R102" i="2"/>
  <c r="R103" i="2"/>
  <c r="R104" i="2"/>
  <c r="S104" i="2" s="1"/>
  <c r="R105" i="2"/>
  <c r="R106" i="2"/>
  <c r="R88" i="2"/>
  <c r="S88" i="2" s="1"/>
  <c r="R89" i="2"/>
  <c r="S89" i="2" s="1"/>
  <c r="R90" i="2"/>
  <c r="S90" i="2" s="1"/>
  <c r="R91" i="2"/>
  <c r="R92" i="2"/>
  <c r="S92" i="2" s="1"/>
  <c r="T92" i="2" s="1"/>
  <c r="R86" i="2"/>
  <c r="S86" i="2" s="1"/>
  <c r="R87" i="2"/>
  <c r="T87" i="2" s="1"/>
  <c r="R71" i="2"/>
  <c r="S71" i="2" s="1"/>
  <c r="R72" i="2"/>
  <c r="R73" i="2"/>
  <c r="S73" i="2" s="1"/>
  <c r="R75" i="2"/>
  <c r="S75" i="2" s="1"/>
  <c r="T75" i="2" s="1"/>
  <c r="R76" i="2"/>
  <c r="S76" i="2" s="1"/>
  <c r="R77" i="2"/>
  <c r="S77" i="2" s="1"/>
  <c r="R78" i="2"/>
  <c r="R79" i="2"/>
  <c r="R80" i="2"/>
  <c r="S80" i="2" s="1"/>
  <c r="R81" i="2"/>
  <c r="S81" i="2" s="1"/>
  <c r="R82" i="2"/>
  <c r="S82" i="2" s="1"/>
  <c r="T82" i="2" s="1"/>
  <c r="R83" i="2"/>
  <c r="S83" i="2" s="1"/>
  <c r="R84" i="2"/>
  <c r="S84" i="2" s="1"/>
  <c r="R85" i="2"/>
  <c r="S85" i="2" s="1"/>
  <c r="R14" i="2"/>
  <c r="R15" i="2"/>
  <c r="R16" i="2"/>
  <c r="R17" i="2"/>
  <c r="R18" i="2"/>
  <c r="R19" i="2"/>
  <c r="R20" i="2"/>
  <c r="S20" i="2" s="1"/>
  <c r="R21" i="2"/>
  <c r="S21" i="2" s="1"/>
  <c r="R22" i="2"/>
  <c r="S22" i="2" s="1"/>
  <c r="R23" i="2"/>
  <c r="S23" i="2" s="1"/>
  <c r="T23" i="2" s="1"/>
  <c r="R24" i="2"/>
  <c r="S24" i="2" s="1"/>
  <c r="T24" i="2" s="1"/>
  <c r="R25" i="2"/>
  <c r="S25" i="2" s="1"/>
  <c r="R26" i="2"/>
  <c r="S26" i="2" s="1"/>
  <c r="R27" i="2"/>
  <c r="S27" i="2" s="1"/>
  <c r="R28" i="2"/>
  <c r="S28" i="2" s="1"/>
  <c r="R29" i="2"/>
  <c r="S29" i="2" s="1"/>
  <c r="R30" i="2"/>
  <c r="S30" i="2" s="1"/>
  <c r="T30" i="2" s="1"/>
  <c r="R31" i="2"/>
  <c r="S31" i="2" s="1"/>
  <c r="T31" i="2" s="1"/>
  <c r="R32" i="2"/>
  <c r="S32" i="2" s="1"/>
  <c r="T32" i="2" s="1"/>
  <c r="R33" i="2"/>
  <c r="S33" i="2" s="1"/>
  <c r="R34" i="2"/>
  <c r="S34" i="2" s="1"/>
  <c r="R35" i="2"/>
  <c r="S35" i="2" s="1"/>
  <c r="T35" i="2" s="1"/>
  <c r="R36" i="2"/>
  <c r="S36" i="2" s="1"/>
  <c r="R37" i="2"/>
  <c r="S37" i="2" s="1"/>
  <c r="R38" i="2"/>
  <c r="S38" i="2" s="1"/>
  <c r="R39" i="2"/>
  <c r="S39" i="2" s="1"/>
  <c r="T39" i="2" s="1"/>
  <c r="R40" i="2"/>
  <c r="S40" i="2" s="1"/>
  <c r="T40" i="2" s="1"/>
  <c r="R41" i="2"/>
  <c r="S41" i="2" s="1"/>
  <c r="R42" i="2"/>
  <c r="S42" i="2" s="1"/>
  <c r="R43" i="2"/>
  <c r="S43" i="2" s="1"/>
  <c r="R44" i="2"/>
  <c r="S44" i="2" s="1"/>
  <c r="R45" i="2"/>
  <c r="S45" i="2" s="1"/>
  <c r="R46" i="2"/>
  <c r="S46" i="2" s="1"/>
  <c r="R47" i="2"/>
  <c r="S47" i="2" s="1"/>
  <c r="T47" i="2" s="1"/>
  <c r="R48" i="2"/>
  <c r="S48" i="2" s="1"/>
  <c r="T48" i="2" s="1"/>
  <c r="R49" i="2"/>
  <c r="S49" i="2" s="1"/>
  <c r="R50" i="2"/>
  <c r="S50" i="2" s="1"/>
  <c r="R51" i="2"/>
  <c r="S51" i="2" s="1"/>
  <c r="R52" i="2"/>
  <c r="S52" i="2" s="1"/>
  <c r="R53" i="2"/>
  <c r="S53" i="2" s="1"/>
  <c r="R54" i="2"/>
  <c r="S54" i="2" s="1"/>
  <c r="T54" i="2" s="1"/>
  <c r="R55" i="2"/>
  <c r="S55" i="2" s="1"/>
  <c r="T55" i="2" s="1"/>
  <c r="R56" i="2"/>
  <c r="S56" i="2" s="1"/>
  <c r="T56" i="2" s="1"/>
  <c r="R57" i="2"/>
  <c r="S57" i="2" s="1"/>
  <c r="R58" i="2"/>
  <c r="S58" i="2" s="1"/>
  <c r="R59" i="2"/>
  <c r="S59" i="2" s="1"/>
  <c r="R60" i="2"/>
  <c r="S60" i="2" s="1"/>
  <c r="R63" i="2"/>
  <c r="S63" i="2" s="1"/>
  <c r="R64" i="2"/>
  <c r="S64" i="2" s="1"/>
  <c r="R65" i="2"/>
  <c r="S65" i="2" s="1"/>
  <c r="T65" i="2" s="1"/>
  <c r="R66" i="2"/>
  <c r="S66" i="2" s="1"/>
  <c r="T66" i="2" s="1"/>
  <c r="R67" i="2"/>
  <c r="S67" i="2" s="1"/>
  <c r="R68" i="2"/>
  <c r="S68" i="2" s="1"/>
  <c r="R69" i="2"/>
  <c r="S69" i="2" s="1"/>
  <c r="T69" i="2" s="1"/>
  <c r="R13" i="2"/>
  <c r="T74" i="2" l="1"/>
  <c r="T95" i="2"/>
  <c r="T100" i="2"/>
  <c r="T94" i="2"/>
  <c r="S103" i="2"/>
  <c r="T103" i="2" s="1"/>
  <c r="T97" i="2"/>
  <c r="S105" i="2"/>
  <c r="T105" i="2" s="1"/>
  <c r="T99" i="2"/>
  <c r="T93" i="2"/>
  <c r="S101" i="2"/>
  <c r="T101" i="2" s="1"/>
  <c r="T104" i="2"/>
  <c r="S102" i="2"/>
  <c r="T102" i="2" s="1"/>
  <c r="S96" i="2"/>
  <c r="T96" i="2" s="1"/>
  <c r="S106" i="2"/>
  <c r="T106" i="2" s="1"/>
  <c r="S98" i="2"/>
  <c r="T98" i="2" s="1"/>
  <c r="T78" i="2"/>
  <c r="T71" i="2"/>
  <c r="S72" i="2"/>
  <c r="T72" i="2" s="1"/>
  <c r="T79" i="2"/>
  <c r="T90" i="2"/>
  <c r="T76" i="2"/>
  <c r="T85" i="2"/>
  <c r="T81" i="2"/>
  <c r="T77" i="2"/>
  <c r="S91" i="2"/>
  <c r="T91" i="2" s="1"/>
  <c r="T73" i="2"/>
  <c r="T88" i="2"/>
  <c r="T89" i="2"/>
  <c r="T86" i="2"/>
  <c r="T80" i="2"/>
  <c r="T64" i="2"/>
  <c r="T46" i="2"/>
  <c r="T43" i="2"/>
  <c r="T22" i="2"/>
  <c r="T83" i="2"/>
  <c r="T59" i="2"/>
  <c r="T33" i="2"/>
  <c r="T41" i="2"/>
  <c r="T37" i="2"/>
  <c r="T27" i="2"/>
  <c r="T49" i="2"/>
  <c r="T45" i="2"/>
  <c r="T57" i="2"/>
  <c r="T67" i="2"/>
  <c r="T53" i="2"/>
  <c r="T51" i="2"/>
  <c r="T38" i="2"/>
  <c r="T63" i="2"/>
  <c r="T25" i="2"/>
  <c r="T29" i="2"/>
  <c r="T21" i="2"/>
  <c r="T84" i="2"/>
  <c r="T68" i="2"/>
  <c r="T58" i="2"/>
  <c r="T50" i="2"/>
  <c r="T42" i="2"/>
  <c r="T34" i="2"/>
  <c r="T26" i="2"/>
  <c r="T60" i="2"/>
  <c r="T52" i="2"/>
  <c r="T44" i="2"/>
  <c r="T36" i="2"/>
  <c r="T28" i="2"/>
  <c r="T20" i="2"/>
  <c r="R70" i="2"/>
  <c r="T70" i="2" s="1"/>
  <c r="J12" i="7"/>
  <c r="R11" i="2" l="1"/>
  <c r="S11" i="2" l="1"/>
  <c r="H11" i="2"/>
  <c r="H12" i="2"/>
  <c r="I12" i="2" s="1"/>
  <c r="H13" i="2"/>
  <c r="I13" i="2" s="1"/>
  <c r="H14" i="2"/>
  <c r="I14" i="2" s="1"/>
  <c r="H15" i="2"/>
  <c r="H16" i="2"/>
  <c r="I16" i="2" s="1"/>
  <c r="H17" i="2"/>
  <c r="I17" i="2" s="1"/>
  <c r="H18" i="2"/>
  <c r="I18" i="2" s="1"/>
  <c r="H19" i="2"/>
  <c r="H20" i="2"/>
  <c r="I20" i="2" s="1"/>
  <c r="H21" i="2"/>
  <c r="I21" i="2" s="1"/>
  <c r="H22" i="2"/>
  <c r="H23" i="2"/>
  <c r="H24" i="2"/>
  <c r="H25" i="2"/>
  <c r="H26" i="2"/>
  <c r="H27" i="2"/>
  <c r="H28" i="2"/>
  <c r="I28" i="2" s="1"/>
  <c r="H29" i="2"/>
  <c r="H30" i="2"/>
  <c r="I30" i="2" s="1"/>
  <c r="H31" i="2"/>
  <c r="I31" i="2" s="1"/>
  <c r="H32" i="2"/>
  <c r="I32" i="2" s="1"/>
  <c r="H33" i="2"/>
  <c r="I33" i="2" s="1"/>
  <c r="H34" i="2"/>
  <c r="I34" i="2" s="1"/>
  <c r="H35" i="2"/>
  <c r="I35" i="2" s="1"/>
  <c r="H36" i="2"/>
  <c r="I36" i="2" s="1"/>
  <c r="H37" i="2"/>
  <c r="I37" i="2" s="1"/>
  <c r="J37" i="2" s="1"/>
  <c r="S18" i="2"/>
  <c r="T18" i="2" s="1"/>
  <c r="S17" i="2"/>
  <c r="T17" i="2" s="1"/>
  <c r="S15" i="2"/>
  <c r="T15" i="2" s="1"/>
  <c r="S14" i="2"/>
  <c r="T14" i="2" s="1"/>
  <c r="R12" i="2"/>
  <c r="R108" i="2" s="1"/>
  <c r="H47" i="1"/>
  <c r="T11" i="2" l="1"/>
  <c r="I29" i="2"/>
  <c r="I50" i="2" s="1"/>
  <c r="H50" i="2"/>
  <c r="F46" i="1" s="1"/>
  <c r="J30" i="2"/>
  <c r="S12" i="2"/>
  <c r="J32" i="2"/>
  <c r="J14" i="2"/>
  <c r="J22" i="2"/>
  <c r="J16" i="2"/>
  <c r="J18" i="2"/>
  <c r="J26" i="2"/>
  <c r="J36" i="2"/>
  <c r="J20" i="2"/>
  <c r="J24" i="2"/>
  <c r="J34" i="2"/>
  <c r="J28" i="2"/>
  <c r="J12" i="2"/>
  <c r="J35" i="2"/>
  <c r="J33" i="2"/>
  <c r="J31" i="2"/>
  <c r="J27" i="2"/>
  <c r="J25" i="2"/>
  <c r="J23" i="2"/>
  <c r="J21" i="2"/>
  <c r="J19" i="2"/>
  <c r="J17" i="2"/>
  <c r="J15" i="2"/>
  <c r="J13" i="2"/>
  <c r="J11" i="2"/>
  <c r="S19" i="2"/>
  <c r="T19" i="2" s="1"/>
  <c r="S16" i="2"/>
  <c r="T16" i="2" s="1"/>
  <c r="S13" i="2"/>
  <c r="T13" i="2" s="1"/>
  <c r="S108" i="2" l="1"/>
  <c r="G46" i="1" s="1"/>
  <c r="G48" i="1" s="1"/>
  <c r="J29" i="2"/>
  <c r="J50" i="2" s="1"/>
  <c r="T12" i="2"/>
  <c r="T108" i="2" s="1"/>
  <c r="F48" i="1"/>
  <c r="H46" i="1" l="1"/>
  <c r="H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0" authorId="0" shapeId="0" xr:uid="{6451E97C-8228-4ADC-9AF3-4ACD2E54B110}">
      <text>
        <r>
          <rPr>
            <b/>
            <sz val="9"/>
            <color indexed="81"/>
            <rFont val="Tahoma"/>
            <family val="2"/>
          </rPr>
          <t>Se debe tener en cuenta que se factura hasta el mes de Noviembre</t>
        </r>
      </text>
    </comment>
  </commentList>
</comments>
</file>

<file path=xl/sharedStrings.xml><?xml version="1.0" encoding="utf-8"?>
<sst xmlns="http://schemas.openxmlformats.org/spreadsheetml/2006/main" count="345" uniqueCount="175">
  <si>
    <t xml:space="preserve">CIPRODYSER S.A </t>
  </si>
  <si>
    <t>NIT 830.125.529-2</t>
  </si>
  <si>
    <t xml:space="preserve">Calle 4 #5-13, Samacá, Boyacá. Teléfono:7372148 </t>
  </si>
  <si>
    <t>Nombre de Proyecto:</t>
  </si>
  <si>
    <t>Alcance</t>
  </si>
  <si>
    <t>Centro Costo</t>
  </si>
  <si>
    <t>Fabricante</t>
  </si>
  <si>
    <t>Responsable Obra</t>
  </si>
  <si>
    <t>Responsable En sitio</t>
  </si>
  <si>
    <t>Inicio de Preoperativo</t>
  </si>
  <si>
    <t>Inicio de Operación</t>
  </si>
  <si>
    <t>Vida Util</t>
  </si>
  <si>
    <t>15 años</t>
  </si>
  <si>
    <t>Tiempo de Fabrición</t>
  </si>
  <si>
    <t>Inicio Obra</t>
  </si>
  <si>
    <t>Fin de Obra</t>
  </si>
  <si>
    <t>Descripción</t>
  </si>
  <si>
    <t xml:space="preserve">Valor Total </t>
  </si>
  <si>
    <t>IVA</t>
  </si>
  <si>
    <t xml:space="preserve">Valor Neto  </t>
  </si>
  <si>
    <t>Materiales y suministros</t>
  </si>
  <si>
    <t>Mano de Obra</t>
  </si>
  <si>
    <t>COSTO TOTAL</t>
  </si>
  <si>
    <t>HORNOS DE COQUIZACIÓN-SOLERA 2</t>
  </si>
  <si>
    <t>CUPULA SAS</t>
  </si>
  <si>
    <t>Ing. Diego Neiza, Ing. Oscar Díaz</t>
  </si>
  <si>
    <t>En desarrollo</t>
  </si>
  <si>
    <t>Item</t>
  </si>
  <si>
    <t xml:space="preserve">Descripción </t>
  </si>
  <si>
    <t>Cantidad</t>
  </si>
  <si>
    <t>Destino</t>
  </si>
  <si>
    <t>Valor Unt.</t>
  </si>
  <si>
    <t xml:space="preserve">Valor Iva </t>
  </si>
  <si>
    <t>Hornos Solera 2</t>
  </si>
  <si>
    <t>Viaje de Recebo</t>
  </si>
  <si>
    <t>Viaje de Arenilla</t>
  </si>
  <si>
    <t>Viaje de Gravilla</t>
  </si>
  <si>
    <t>Viaje de Piedra</t>
  </si>
  <si>
    <t>Tubería en Concreto D=36"</t>
  </si>
  <si>
    <t>Arena Lavada El Moral</t>
  </si>
  <si>
    <t>Arena Lavada Jhon Robles</t>
  </si>
  <si>
    <t>Camilla de 0,70m x 1,40m</t>
  </si>
  <si>
    <t>Coquización</t>
  </si>
  <si>
    <t>LISTADO MATERIALES HORNOS DE COQUIZACIÓN-SOLERA2</t>
  </si>
  <si>
    <t>LISTADO CONSUMIBLES HORNOS DE COQUIZACIÓN-SOLERA2</t>
  </si>
  <si>
    <t>Concreto Premezclado 3000psi</t>
  </si>
  <si>
    <t>Bloque N°5</t>
  </si>
  <si>
    <t>Labores de Topografía</t>
  </si>
  <si>
    <t>LISTADO CORTE DE OBRA HORNOS DE COQUIZACIÓN-SOLERA2</t>
  </si>
  <si>
    <t>Fecha</t>
  </si>
  <si>
    <t>Corte de Obra #1</t>
  </si>
  <si>
    <t>BH2-Solera</t>
  </si>
  <si>
    <t>Servicio Motoniveladora</t>
  </si>
  <si>
    <t>Servicio Retroexcavadora</t>
  </si>
  <si>
    <t>Alquiler formletas 60cm x 60cm x 1.20m</t>
  </si>
  <si>
    <t>Alquiler formletas 25cm x1.20m</t>
  </si>
  <si>
    <t>Servicio Transporte Volqueta</t>
  </si>
  <si>
    <t>Transporte Formaletas(vuelta)</t>
  </si>
  <si>
    <t>Transporte Formaletas(ida)</t>
  </si>
  <si>
    <t>El proposito de este proyecto es la construcción de una batería de 30 hornos de coquización tipo solera con el fin de aumentar la producción de Coque.</t>
  </si>
  <si>
    <t>Bulto de cemento x 42,5kg</t>
  </si>
  <si>
    <t>Alcantarilla BH2</t>
  </si>
  <si>
    <t>Varilla corrugada 3/8 x 6m</t>
  </si>
  <si>
    <t>Abrazadera 500</t>
  </si>
  <si>
    <t>Abrazadera 502</t>
  </si>
  <si>
    <t>Abrazadera 509</t>
  </si>
  <si>
    <t>Abrazaderas 506</t>
  </si>
  <si>
    <t xml:space="preserve">Acople Nixon 3/4 macho </t>
  </si>
  <si>
    <t>Acople nixon espigo 3/4</t>
  </si>
  <si>
    <t>Acople rapido 2 A</t>
  </si>
  <si>
    <t>Acople rapido 2 B</t>
  </si>
  <si>
    <t>Acople rapido espigo 1 1 /2 A</t>
  </si>
  <si>
    <t>Acople rapido espigo 1 1 /2 B</t>
  </si>
  <si>
    <t xml:space="preserve">Acople rapido macho 1 1/2 A </t>
  </si>
  <si>
    <t>Acople rapido macho 1 1/2 B</t>
  </si>
  <si>
    <t>Adaptador hembra PVC 1</t>
  </si>
  <si>
    <t xml:space="preserve">Adaptador Macho 1 1/2 PVC </t>
  </si>
  <si>
    <t>Adaptador Macho aluminio 1</t>
  </si>
  <si>
    <t>Adaptador macho aluminio 2</t>
  </si>
  <si>
    <t xml:space="preserve">Azadon </t>
  </si>
  <si>
    <t xml:space="preserve">Bolsa para basura </t>
  </si>
  <si>
    <t>Buchin 1 a 3/4</t>
  </si>
  <si>
    <t xml:space="preserve">Bulto de Cemento </t>
  </si>
  <si>
    <t xml:space="preserve">Caja Cuadrada para toma trifasica </t>
  </si>
  <si>
    <t xml:space="preserve">Cepillo industrial </t>
  </si>
  <si>
    <t xml:space="preserve">Clavija Trifasica </t>
  </si>
  <si>
    <t>Codo PVC 1 1 /2</t>
  </si>
  <si>
    <t>Disco de corte 7 * 1/4</t>
  </si>
  <si>
    <t xml:space="preserve">Empate para azadon </t>
  </si>
  <si>
    <t xml:space="preserve">Empate para pala </t>
  </si>
  <si>
    <t>Galapago de 1 1 /2 a 1</t>
  </si>
  <si>
    <t>Metros de cable 3 x 10</t>
  </si>
  <si>
    <t>Metros de cable 4 x 6</t>
  </si>
  <si>
    <t>Metros de cable encauchetado 2 x 10</t>
  </si>
  <si>
    <t>Metros de manguera flexible 3/4</t>
  </si>
  <si>
    <t>Metros de tubo PVC 1 1 /2</t>
  </si>
  <si>
    <t xml:space="preserve">Minibreaker trifasico 50 Amp. </t>
  </si>
  <si>
    <t xml:space="preserve">Niple 1" x 13" </t>
  </si>
  <si>
    <t>Pliego lija 150</t>
  </si>
  <si>
    <t xml:space="preserve">Reduccion 2 a 1 1 /2 macho/ Espigo Aluminio </t>
  </si>
  <si>
    <t xml:space="preserve">Reduccion 2 a 3/4 aluminio </t>
  </si>
  <si>
    <t>Registro PVC rosca 1</t>
  </si>
  <si>
    <t>Registro PVC rosca 1 1 /2</t>
  </si>
  <si>
    <t xml:space="preserve">Rollo de cinta aislante 3M </t>
  </si>
  <si>
    <t xml:space="preserve">Rollo teflon </t>
  </si>
  <si>
    <t>Tee galvanizada 1 1 /2</t>
  </si>
  <si>
    <t xml:space="preserve">Toma doble </t>
  </si>
  <si>
    <t xml:space="preserve">Toma Trifasica </t>
  </si>
  <si>
    <t>Union aluminio 2</t>
  </si>
  <si>
    <t>Metros de cable 4 x 10</t>
  </si>
  <si>
    <t>Tanques PVC 2000 Lt</t>
  </si>
  <si>
    <t>Pica con empate</t>
  </si>
  <si>
    <t>Pala con empate</t>
  </si>
  <si>
    <t>Barra agrícola</t>
  </si>
  <si>
    <t>Baldes de construcción, capacidad 10 litros</t>
  </si>
  <si>
    <t>Carretillas metálicas tipo bogue con llanta maciza</t>
  </si>
  <si>
    <t>Estacas de madera de 4x4 cms x 60 cms de largo</t>
  </si>
  <si>
    <t>Tablas de 2x4 cms de 60 cms de largo.</t>
  </si>
  <si>
    <t>Libras de puntilla de 2 1/2”.</t>
  </si>
  <si>
    <t>Libras de puntilla de 2”</t>
  </si>
  <si>
    <t>Amarres para teja</t>
  </si>
  <si>
    <t>Tejas de zinc de 3 metros</t>
  </si>
  <si>
    <t>Tejas de zinc de 2.40 metros</t>
  </si>
  <si>
    <t>Bultos de cemento</t>
  </si>
  <si>
    <t>Tablas cepilladas 3 m*0,30 m*0,03 m</t>
  </si>
  <si>
    <t>Sikadur Anchorfix 4 por 600 cm3</t>
  </si>
  <si>
    <t>Varillas corrugadas de ½” x 6 m</t>
  </si>
  <si>
    <t>Galón aceite Móvil Super 1000 20w 50</t>
  </si>
  <si>
    <t>Discos de corte de 9 pulgadas</t>
  </si>
  <si>
    <t>Libras de puntilla acerada de 3 pulgadas</t>
  </si>
  <si>
    <t>Discos de pulir de 7 pulgadas</t>
  </si>
  <si>
    <t>Rollo de vinipel film strech de 45 cm x 500 m</t>
  </si>
  <si>
    <t>Caneca de grasa multipropósito</t>
  </si>
  <si>
    <t xml:space="preserve">Hornos Solera 2 </t>
  </si>
  <si>
    <t>Adecuaciones BH2</t>
  </si>
  <si>
    <t>Adecuaciones BH3</t>
  </si>
  <si>
    <t>Varilla corrugada 3/4 x 6m</t>
  </si>
  <si>
    <t>Varilla corrugada 5/8 x 6m</t>
  </si>
  <si>
    <t>Empate</t>
  </si>
  <si>
    <t>Plastico o Polietileno 4 x 6 x 1m</t>
  </si>
  <si>
    <t>Tee interplast 2</t>
  </si>
  <si>
    <t>Rollo de manguera 1 1/2 calibre 60 x m</t>
  </si>
  <si>
    <t>Rollo de manguera 1  calibre 60 x m</t>
  </si>
  <si>
    <t>Rollos de Manguera 2" calibre 80 x m</t>
  </si>
  <si>
    <t>Registro PVC rosca 2 economico</t>
  </si>
  <si>
    <t xml:space="preserve">Adaptador hembra 1 1/2 Aluminio </t>
  </si>
  <si>
    <t>Rollo de Manguera 3/4 Calibre 60 x m</t>
  </si>
  <si>
    <t>Esparragos B7 1 1/4 x 93cm</t>
  </si>
  <si>
    <t>Tuerca Hex Negra 2H 1 1/4</t>
  </si>
  <si>
    <t>Arandela Especial Grande</t>
  </si>
  <si>
    <t>Llave Mixta 1 1/4 86-846</t>
  </si>
  <si>
    <t>Llave Mixta Sata Mate Jumbo de 50mm Stc40250</t>
  </si>
  <si>
    <t>Esparragos B7 3/4 x 50cm</t>
  </si>
  <si>
    <t>Tuerca Hex Negra 2H 3/4</t>
  </si>
  <si>
    <t>Arandela Especial Mediana</t>
  </si>
  <si>
    <t>Lamina HR 1" x KG</t>
  </si>
  <si>
    <t>Lamina HR 3/4" x KG</t>
  </si>
  <si>
    <t xml:space="preserve">Servicio de Cortes </t>
  </si>
  <si>
    <t>Chipa Corrugada 3/8" G60 x KG</t>
  </si>
  <si>
    <t>Acero Figurado 3/8" G60 x Kg</t>
  </si>
  <si>
    <t>Acero Figurado 1/2" G60 x Kg</t>
  </si>
  <si>
    <t>Acero Figurado 5/8" G60 x Kg</t>
  </si>
  <si>
    <t>Barra Corrugada 1/2" G60 x 12mt</t>
  </si>
  <si>
    <t>Barra Corrugada 3/8" G60 x 12mt</t>
  </si>
  <si>
    <t>Barra Corrugada 5/8" G60 x 12mt</t>
  </si>
  <si>
    <t>Barra Corrugada 3/4" G60 x 12mt</t>
  </si>
  <si>
    <t>Barra Corrugada 7/8" G60 x 12mt</t>
  </si>
  <si>
    <t>Acero Figurado 3/4" G60 x KG</t>
  </si>
  <si>
    <t>Acero Figurado 7/8" G60 x KG</t>
  </si>
  <si>
    <t>Alambre recocido (C17) 1.47mm KG</t>
  </si>
  <si>
    <t xml:space="preserve">MANO DE OBRA </t>
  </si>
  <si>
    <t>Discos de corte de tusteno de 7 pulgadas</t>
  </si>
  <si>
    <t>N/A</t>
  </si>
  <si>
    <t>Corte de Obra #2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</si>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</sst>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0.000"/>
    <numFmt numFmtId="166" formatCode="_-&quot;$&quot;* #,##0_-;\-&quot;$&quot;* #,##0_-;_-&quot;$&quot;* &quot;-&quot;??_-;_-@_-"/>
    <numFmt numFmtId="167" formatCode="_-&quot;$&quot;\ * #,##0.0_-;\-&quot;$&quot;\ * #,##0.0_-;_-&quot;$&quot;\ * &quot;-&quot;_-;_-@_-"/>
    <numFmt numFmtId="169" formatCode="ddd\,\ dd/mm/yyyy"/>
    <numFmt numFmtId="173" formatCode="m/d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Book Antiqua"/>
      <family val="1"/>
    </font>
    <font>
      <sz val="14"/>
      <color theme="1"/>
      <name val="Book Antiqua"/>
      <family val="1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7" fillId="0" borderId="0"/>
    <xf numFmtId="169" fontId="1" fillId="0" borderId="35">
      <alignment horizontal="center" vertical="center"/>
    </xf>
    <xf numFmtId="0" fontId="1" fillId="0" borderId="36" applyFill="0">
      <alignment horizontal="center" vertical="center"/>
    </xf>
    <xf numFmtId="0" fontId="1" fillId="0" borderId="36" applyFill="0">
      <alignment horizontal="left" vertical="center" indent="2"/>
    </xf>
    <xf numFmtId="173" fontId="1" fillId="0" borderId="36" applyFill="0">
      <alignment horizontal="center" vertical="center"/>
    </xf>
  </cellStyleXfs>
  <cellXfs count="174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5" fontId="2" fillId="0" borderId="0" xfId="0" applyNumberFormat="1" applyFont="1"/>
    <xf numFmtId="0" fontId="5" fillId="2" borderId="1" xfId="0" applyFont="1" applyFill="1" applyBorder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4" fontId="2" fillId="2" borderId="15" xfId="1" applyFont="1" applyFill="1" applyBorder="1" applyAlignment="1">
      <alignment horizontal="center" vertical="center"/>
    </xf>
    <xf numFmtId="44" fontId="2" fillId="2" borderId="16" xfId="1" applyFont="1" applyFill="1" applyBorder="1" applyAlignment="1">
      <alignment horizontal="center" vertical="center"/>
    </xf>
    <xf numFmtId="44" fontId="8" fillId="2" borderId="12" xfId="1" applyFont="1" applyFill="1" applyBorder="1" applyAlignment="1">
      <alignment horizontal="center" vertical="center"/>
    </xf>
    <xf numFmtId="44" fontId="8" fillId="2" borderId="13" xfId="1" applyFont="1" applyFill="1" applyBorder="1" applyAlignment="1">
      <alignment horizontal="center" vertical="center"/>
    </xf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1" applyNumberFormat="1" applyFont="1" applyBorder="1"/>
    <xf numFmtId="0" fontId="11" fillId="0" borderId="0" xfId="0" applyFont="1"/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/>
    <xf numFmtId="44" fontId="0" fillId="0" borderId="19" xfId="1" applyFont="1" applyFill="1" applyBorder="1" applyAlignment="1">
      <alignment horizontal="center" vertical="center"/>
    </xf>
    <xf numFmtId="165" fontId="0" fillId="0" borderId="19" xfId="0" applyNumberFormat="1" applyBorder="1" applyAlignment="1">
      <alignment horizontal="center" vertical="center"/>
    </xf>
    <xf numFmtId="166" fontId="0" fillId="0" borderId="19" xfId="1" applyNumberFormat="1" applyFont="1" applyBorder="1" applyAlignment="1">
      <alignment horizontal="center" vertical="center"/>
    </xf>
    <xf numFmtId="166" fontId="0" fillId="0" borderId="25" xfId="0" applyNumberFormat="1" applyBorder="1"/>
    <xf numFmtId="0" fontId="12" fillId="0" borderId="26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44" fontId="2" fillId="2" borderId="23" xfId="1" applyFont="1" applyFill="1" applyBorder="1" applyAlignment="1">
      <alignment horizontal="center" vertical="center"/>
    </xf>
    <xf numFmtId="44" fontId="2" fillId="2" borderId="24" xfId="1" applyFont="1" applyFill="1" applyBorder="1" applyAlignment="1">
      <alignment horizontal="center" vertical="center"/>
    </xf>
    <xf numFmtId="165" fontId="14" fillId="0" borderId="19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166" fontId="14" fillId="0" borderId="19" xfId="1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/>
    <xf numFmtId="14" fontId="0" fillId="0" borderId="19" xfId="0" applyNumberFormat="1" applyBorder="1"/>
    <xf numFmtId="0" fontId="0" fillId="0" borderId="33" xfId="0" applyBorder="1" applyAlignment="1">
      <alignment horizontal="center" vertical="center"/>
    </xf>
    <xf numFmtId="42" fontId="0" fillId="0" borderId="19" xfId="2" applyFont="1" applyBorder="1" applyAlignment="1">
      <alignment horizontal="center" vertical="center"/>
    </xf>
    <xf numFmtId="42" fontId="0" fillId="0" borderId="20" xfId="2" applyFont="1" applyBorder="1" applyAlignment="1">
      <alignment horizontal="center" vertical="center"/>
    </xf>
    <xf numFmtId="42" fontId="0" fillId="0" borderId="33" xfId="2" applyFont="1" applyBorder="1" applyAlignment="1">
      <alignment horizontal="center" vertical="center"/>
    </xf>
    <xf numFmtId="42" fontId="0" fillId="0" borderId="34" xfId="2" applyFont="1" applyBorder="1" applyAlignment="1">
      <alignment horizontal="center" vertical="center"/>
    </xf>
    <xf numFmtId="167" fontId="0" fillId="0" borderId="19" xfId="2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66" fontId="0" fillId="0" borderId="23" xfId="1" applyNumberFormat="1" applyFont="1" applyBorder="1" applyAlignment="1">
      <alignment horizontal="center" vertical="center"/>
    </xf>
    <xf numFmtId="166" fontId="0" fillId="0" borderId="24" xfId="1" applyNumberFormat="1" applyFont="1" applyBorder="1" applyAlignment="1">
      <alignment horizontal="center" vertical="center"/>
    </xf>
    <xf numFmtId="166" fontId="0" fillId="0" borderId="20" xfId="1" applyNumberFormat="1" applyFont="1" applyBorder="1" applyAlignment="1">
      <alignment horizontal="center" vertical="center"/>
    </xf>
    <xf numFmtId="0" fontId="0" fillId="0" borderId="23" xfId="0" applyBorder="1"/>
    <xf numFmtId="44" fontId="0" fillId="0" borderId="23" xfId="1" applyFont="1" applyFill="1" applyBorder="1" applyAlignment="1">
      <alignment horizontal="center" vertical="center"/>
    </xf>
    <xf numFmtId="44" fontId="0" fillId="0" borderId="24" xfId="1" applyFont="1" applyFill="1" applyBorder="1" applyAlignment="1">
      <alignment horizontal="center" vertical="center"/>
    </xf>
    <xf numFmtId="44" fontId="0" fillId="0" borderId="20" xfId="1" applyFont="1" applyFill="1" applyBorder="1" applyAlignment="1">
      <alignment horizontal="center" vertical="center"/>
    </xf>
    <xf numFmtId="42" fontId="0" fillId="0" borderId="19" xfId="2" applyFont="1" applyFill="1" applyBorder="1" applyAlignment="1">
      <alignment horizontal="center" vertical="center"/>
    </xf>
    <xf numFmtId="42" fontId="0" fillId="0" borderId="20" xfId="2" applyFont="1" applyFill="1" applyBorder="1" applyAlignment="1">
      <alignment horizontal="center" vertical="center"/>
    </xf>
    <xf numFmtId="42" fontId="0" fillId="0" borderId="33" xfId="2" applyFont="1" applyFill="1" applyBorder="1" applyAlignment="1">
      <alignment horizontal="center" vertical="center"/>
    </xf>
    <xf numFmtId="42" fontId="0" fillId="0" borderId="34" xfId="2" applyFont="1" applyFill="1" applyBorder="1" applyAlignment="1">
      <alignment horizontal="center" vertical="center"/>
    </xf>
    <xf numFmtId="42" fontId="0" fillId="0" borderId="19" xfId="2" applyFont="1" applyFill="1" applyBorder="1" applyAlignment="1"/>
    <xf numFmtId="44" fontId="0" fillId="0" borderId="19" xfId="1" applyFont="1" applyFill="1" applyBorder="1" applyAlignment="1"/>
    <xf numFmtId="42" fontId="0" fillId="0" borderId="20" xfId="2" applyFont="1" applyFill="1" applyBorder="1" applyAlignment="1"/>
    <xf numFmtId="0" fontId="0" fillId="0" borderId="19" xfId="0" applyFill="1" applyBorder="1" applyAlignment="1">
      <alignment horizontal="center" vertical="center"/>
    </xf>
    <xf numFmtId="0" fontId="14" fillId="0" borderId="19" xfId="0" applyFont="1" applyBorder="1"/>
    <xf numFmtId="44" fontId="0" fillId="0" borderId="33" xfId="1" applyFont="1" applyFill="1" applyBorder="1" applyAlignment="1">
      <alignment horizontal="center" vertical="center"/>
    </xf>
    <xf numFmtId="0" fontId="14" fillId="0" borderId="19" xfId="0" applyFont="1" applyFill="1" applyBorder="1"/>
    <xf numFmtId="0" fontId="0" fillId="0" borderId="0" xfId="0" applyBorder="1" applyAlignment="1">
      <alignment horizontal="center"/>
    </xf>
    <xf numFmtId="166" fontId="14" fillId="0" borderId="20" xfId="1" applyNumberFormat="1" applyFont="1" applyBorder="1" applyAlignment="1">
      <alignment horizontal="center" vertical="center"/>
    </xf>
    <xf numFmtId="165" fontId="0" fillId="0" borderId="33" xfId="0" applyNumberFormat="1" applyBorder="1" applyAlignment="1">
      <alignment horizontal="center" vertical="center"/>
    </xf>
    <xf numFmtId="166" fontId="0" fillId="0" borderId="33" xfId="1" applyNumberFormat="1" applyFont="1" applyBorder="1" applyAlignment="1">
      <alignment horizontal="center" vertical="center"/>
    </xf>
    <xf numFmtId="166" fontId="0" fillId="0" borderId="34" xfId="1" applyNumberFormat="1" applyFont="1" applyBorder="1" applyAlignment="1">
      <alignment horizontal="center" vertical="center"/>
    </xf>
    <xf numFmtId="44" fontId="0" fillId="0" borderId="25" xfId="0" applyNumberFormat="1" applyBorder="1"/>
    <xf numFmtId="0" fontId="2" fillId="2" borderId="4" xfId="0" applyFont="1" applyFill="1" applyBorder="1"/>
    <xf numFmtId="0" fontId="2" fillId="2" borderId="14" xfId="0" applyFont="1" applyFill="1" applyBorder="1"/>
    <xf numFmtId="0" fontId="8" fillId="2" borderId="9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/>
    <xf numFmtId="1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" fillId="2" borderId="17" xfId="0" applyFont="1" applyFill="1" applyBorder="1"/>
    <xf numFmtId="0" fontId="2" fillId="2" borderId="31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/>
    <xf numFmtId="0" fontId="2" fillId="2" borderId="5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9" xfId="0" applyBorder="1" applyAlignment="1">
      <alignment horizontal="left"/>
    </xf>
    <xf numFmtId="0" fontId="14" fillId="0" borderId="19" xfId="0" applyFont="1" applyBorder="1" applyAlignment="1">
      <alignment horizontal="left" vertic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42" fontId="0" fillId="0" borderId="9" xfId="2" applyFont="1" applyBorder="1" applyAlignment="1">
      <alignment horizontal="center"/>
    </xf>
    <xf numFmtId="42" fontId="0" fillId="0" borderId="10" xfId="2" applyFont="1" applyBorder="1" applyAlignment="1">
      <alignment horizontal="center"/>
    </xf>
    <xf numFmtId="0" fontId="0" fillId="0" borderId="33" xfId="0" applyBorder="1" applyAlignment="1">
      <alignment horizontal="left"/>
    </xf>
    <xf numFmtId="0" fontId="12" fillId="0" borderId="23" xfId="0" applyFont="1" applyBorder="1" applyAlignment="1">
      <alignment horizontal="center" vertical="center"/>
    </xf>
    <xf numFmtId="0" fontId="0" fillId="0" borderId="19" xfId="0" applyFill="1" applyBorder="1" applyAlignment="1">
      <alignment horizontal="left" vertical="center"/>
    </xf>
    <xf numFmtId="165" fontId="0" fillId="0" borderId="19" xfId="0" applyNumberFormat="1" applyFill="1" applyBorder="1" applyAlignment="1">
      <alignment horizontal="center" vertical="center"/>
    </xf>
    <xf numFmtId="166" fontId="0" fillId="0" borderId="19" xfId="1" applyNumberFormat="1" applyFont="1" applyFill="1" applyBorder="1" applyAlignment="1">
      <alignment horizontal="center" vertical="center"/>
    </xf>
    <xf numFmtId="166" fontId="0" fillId="0" borderId="20" xfId="1" applyNumberFormat="1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left" vertical="center"/>
    </xf>
    <xf numFmtId="165" fontId="14" fillId="0" borderId="19" xfId="0" applyNumberFormat="1" applyFont="1" applyFill="1" applyBorder="1" applyAlignment="1">
      <alignment horizontal="center" vertical="center"/>
    </xf>
  </cellXfs>
  <cellStyles count="8">
    <cellStyle name="Fecha" xfId="7" xr:uid="{784F39A2-CCB5-48F3-8055-9E346DD38D9B}"/>
    <cellStyle name="Inicio del proyecto" xfId="4" xr:uid="{C72D6EA0-08FE-4235-A361-E792552A1C7D}"/>
    <cellStyle name="Moneda" xfId="1" builtinId="4"/>
    <cellStyle name="Moneda [0]" xfId="2" builtinId="7"/>
    <cellStyle name="Nombre" xfId="5" xr:uid="{3F0FCB17-40F0-4C19-BC13-B099087AE56A}"/>
    <cellStyle name="Normal" xfId="0" builtinId="0"/>
    <cellStyle name="Tarea" xfId="6" xr:uid="{0E817B74-6B59-48B8-8E79-719E53D6E5A1}"/>
    <cellStyle name="zTextoOculto" xfId="3" xr:uid="{0F6259A2-CF33-4D9C-A50F-5933B2A61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47624</xdr:rowOff>
    </xdr:from>
    <xdr:to>
      <xdr:col>4</xdr:col>
      <xdr:colOff>352425</xdr:colOff>
      <xdr:row>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EF6AF1-FFD4-43FC-A5BA-CB437550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80974"/>
          <a:ext cx="2305050" cy="91440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133349</xdr:colOff>
      <xdr:row>9</xdr:row>
      <xdr:rowOff>133350</xdr:rowOff>
    </xdr:from>
    <xdr:to>
      <xdr:col>9</xdr:col>
      <xdr:colOff>609600</xdr:colOff>
      <xdr:row>29</xdr:row>
      <xdr:rowOff>209550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EF30D1-FBF0-4ABA-B713-89BFEFE5F4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4" t="18382"/>
        <a:stretch/>
      </xdr:blipFill>
      <xdr:spPr>
        <a:xfrm>
          <a:off x="276224" y="1847850"/>
          <a:ext cx="8391526" cy="3905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47625</xdr:rowOff>
    </xdr:from>
    <xdr:to>
      <xdr:col>3</xdr:col>
      <xdr:colOff>523875</xdr:colOff>
      <xdr:row>5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BC68E7-D9EF-44FC-BEEB-B3D55B65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47650"/>
          <a:ext cx="2486025" cy="1019176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1</xdr:row>
      <xdr:rowOff>85726</xdr:rowOff>
    </xdr:from>
    <xdr:to>
      <xdr:col>3</xdr:col>
      <xdr:colOff>657226</xdr:colOff>
      <xdr:row>5</xdr:row>
      <xdr:rowOff>154373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D6F3C4-DA8F-4C8B-9040-28261E447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6" y="285751"/>
          <a:ext cx="2095500" cy="10116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C31" workbookViewId="0">
      <selection activeCell="F48" sqref="F48"/>
    </sheetView>
  </sheetViews>
  <sheetFormatPr baseColWidth="10" defaultRowHeight="14.25" x14ac:dyDescent="0.2"/>
  <cols>
    <col min="1" max="1" width="2.140625" style="2" customWidth="1"/>
    <col min="2" max="2" width="11.42578125" style="2"/>
    <col min="3" max="3" width="13.5703125" style="2" customWidth="1"/>
    <col min="4" max="4" width="12.140625" style="2" bestFit="1" customWidth="1"/>
    <col min="5" max="5" width="15.5703125" style="2" bestFit="1" customWidth="1"/>
    <col min="6" max="6" width="18.5703125" style="2" bestFit="1" customWidth="1"/>
    <col min="7" max="7" width="17.42578125" style="2" bestFit="1" customWidth="1"/>
    <col min="8" max="8" width="18.5703125" style="2" bestFit="1" customWidth="1"/>
    <col min="9" max="10" width="11.42578125" style="2"/>
    <col min="11" max="11" width="4" style="2" customWidth="1"/>
    <col min="12" max="16384" width="11.42578125" style="2"/>
  </cols>
  <sheetData>
    <row r="1" spans="1:10" ht="10.5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3"/>
      <c r="C2" s="4"/>
      <c r="D2" s="5"/>
      <c r="E2" s="4"/>
      <c r="F2" s="4"/>
      <c r="G2" s="4"/>
      <c r="H2" s="4"/>
      <c r="I2" s="4"/>
      <c r="J2" s="5"/>
    </row>
    <row r="3" spans="1:10" ht="18" x14ac:dyDescent="0.2">
      <c r="A3" s="1"/>
      <c r="B3" s="6"/>
      <c r="C3" s="1"/>
      <c r="D3" s="7"/>
      <c r="E3" s="117" t="s">
        <v>0</v>
      </c>
      <c r="F3" s="117"/>
      <c r="G3" s="117"/>
      <c r="H3" s="117"/>
      <c r="I3" s="117"/>
      <c r="J3" s="118"/>
    </row>
    <row r="4" spans="1:10" ht="18" x14ac:dyDescent="0.2">
      <c r="A4" s="1"/>
      <c r="B4" s="6"/>
      <c r="C4" s="1"/>
      <c r="D4" s="7"/>
      <c r="E4" s="117" t="s">
        <v>1</v>
      </c>
      <c r="F4" s="117"/>
      <c r="G4" s="117"/>
      <c r="H4" s="117"/>
      <c r="I4" s="117"/>
      <c r="J4" s="118"/>
    </row>
    <row r="5" spans="1:10" x14ac:dyDescent="0.2">
      <c r="A5" s="1"/>
      <c r="B5" s="6"/>
      <c r="C5" s="1"/>
      <c r="D5" s="7"/>
      <c r="E5" s="119" t="s">
        <v>2</v>
      </c>
      <c r="F5" s="119"/>
      <c r="G5" s="119"/>
      <c r="H5" s="119"/>
      <c r="I5" s="119"/>
      <c r="J5" s="120"/>
    </row>
    <row r="6" spans="1:10" ht="15" thickBot="1" x14ac:dyDescent="0.25">
      <c r="A6" s="1"/>
      <c r="B6" s="8"/>
      <c r="C6" s="9"/>
      <c r="D6" s="10"/>
      <c r="E6" s="9"/>
      <c r="F6" s="9"/>
      <c r="G6" s="9"/>
      <c r="H6" s="9"/>
      <c r="I6" s="9"/>
      <c r="J6" s="10"/>
    </row>
    <row r="7" spans="1:10" ht="1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21" t="s">
        <v>3</v>
      </c>
      <c r="C8" s="122"/>
      <c r="D8" s="125" t="s">
        <v>23</v>
      </c>
      <c r="E8" s="126"/>
      <c r="F8" s="126"/>
      <c r="G8" s="126"/>
      <c r="H8" s="126"/>
      <c r="I8" s="126"/>
      <c r="J8" s="127"/>
    </row>
    <row r="9" spans="1:10" ht="15.75" customHeight="1" thickBot="1" x14ac:dyDescent="0.25">
      <c r="A9" s="1"/>
      <c r="B9" s="123"/>
      <c r="C9" s="124"/>
      <c r="D9" s="128"/>
      <c r="E9" s="129"/>
      <c r="F9" s="129"/>
      <c r="G9" s="129"/>
      <c r="H9" s="129"/>
      <c r="I9" s="129"/>
      <c r="J9" s="130"/>
    </row>
    <row r="10" spans="1:10" x14ac:dyDescent="0.2">
      <c r="A10" s="1"/>
      <c r="B10" s="108"/>
      <c r="C10" s="109"/>
      <c r="D10" s="109"/>
      <c r="E10" s="109"/>
      <c r="F10" s="109"/>
      <c r="G10" s="109"/>
      <c r="H10" s="109"/>
      <c r="I10" s="109"/>
      <c r="J10" s="110"/>
    </row>
    <row r="11" spans="1:10" ht="15.75" customHeight="1" x14ac:dyDescent="0.2">
      <c r="A11" s="1"/>
      <c r="B11" s="111"/>
      <c r="C11" s="112"/>
      <c r="D11" s="112"/>
      <c r="E11" s="112"/>
      <c r="F11" s="112"/>
      <c r="G11" s="112"/>
      <c r="H11" s="112"/>
      <c r="I11" s="112"/>
      <c r="J11" s="113"/>
    </row>
    <row r="12" spans="1:10" ht="15.75" customHeight="1" x14ac:dyDescent="0.2">
      <c r="A12" s="1"/>
      <c r="B12" s="111"/>
      <c r="C12" s="112"/>
      <c r="D12" s="112"/>
      <c r="E12" s="112"/>
      <c r="F12" s="112"/>
      <c r="G12" s="112"/>
      <c r="H12" s="112"/>
      <c r="I12" s="112"/>
      <c r="J12" s="113"/>
    </row>
    <row r="13" spans="1:10" ht="15.75" customHeight="1" x14ac:dyDescent="0.2">
      <c r="A13" s="1"/>
      <c r="B13" s="111"/>
      <c r="C13" s="112"/>
      <c r="D13" s="112"/>
      <c r="E13" s="112"/>
      <c r="F13" s="112"/>
      <c r="G13" s="112"/>
      <c r="H13" s="112"/>
      <c r="I13" s="112"/>
      <c r="J13" s="113"/>
    </row>
    <row r="14" spans="1:10" ht="15.75" customHeight="1" x14ac:dyDescent="0.2">
      <c r="A14" s="1"/>
      <c r="B14" s="111"/>
      <c r="C14" s="112"/>
      <c r="D14" s="112"/>
      <c r="E14" s="112"/>
      <c r="F14" s="112"/>
      <c r="G14" s="112"/>
      <c r="H14" s="112"/>
      <c r="I14" s="112"/>
      <c r="J14" s="113"/>
    </row>
    <row r="15" spans="1:10" ht="15.75" customHeight="1" x14ac:dyDescent="0.2">
      <c r="A15" s="1"/>
      <c r="B15" s="111"/>
      <c r="C15" s="112"/>
      <c r="D15" s="112"/>
      <c r="E15" s="112"/>
      <c r="F15" s="112"/>
      <c r="G15" s="112"/>
      <c r="H15" s="112"/>
      <c r="I15" s="112"/>
      <c r="J15" s="113"/>
    </row>
    <row r="16" spans="1:10" ht="15.75" customHeight="1" x14ac:dyDescent="0.2">
      <c r="A16" s="1"/>
      <c r="B16" s="111"/>
      <c r="C16" s="112"/>
      <c r="D16" s="112"/>
      <c r="E16" s="112"/>
      <c r="F16" s="112"/>
      <c r="G16" s="112"/>
      <c r="H16" s="112"/>
      <c r="I16" s="112"/>
      <c r="J16" s="113"/>
    </row>
    <row r="17" spans="1:10" ht="15.75" customHeight="1" x14ac:dyDescent="0.2">
      <c r="A17" s="1"/>
      <c r="B17" s="111"/>
      <c r="C17" s="112"/>
      <c r="D17" s="112"/>
      <c r="E17" s="112"/>
      <c r="F17" s="112"/>
      <c r="G17" s="112"/>
      <c r="H17" s="112"/>
      <c r="I17" s="112"/>
      <c r="J17" s="113"/>
    </row>
    <row r="18" spans="1:10" ht="15.75" customHeight="1" x14ac:dyDescent="0.2">
      <c r="A18" s="1"/>
      <c r="B18" s="111"/>
      <c r="C18" s="112"/>
      <c r="D18" s="112"/>
      <c r="E18" s="112"/>
      <c r="F18" s="112"/>
      <c r="G18" s="112"/>
      <c r="H18" s="112"/>
      <c r="I18" s="112"/>
      <c r="J18" s="113"/>
    </row>
    <row r="19" spans="1:10" ht="15.75" customHeight="1" x14ac:dyDescent="0.2">
      <c r="A19" s="1"/>
      <c r="B19" s="111"/>
      <c r="C19" s="112"/>
      <c r="D19" s="112"/>
      <c r="E19" s="112"/>
      <c r="F19" s="112"/>
      <c r="G19" s="112"/>
      <c r="H19" s="112"/>
      <c r="I19" s="112"/>
      <c r="J19" s="113"/>
    </row>
    <row r="20" spans="1:10" ht="15.75" customHeight="1" x14ac:dyDescent="0.2">
      <c r="A20" s="1"/>
      <c r="B20" s="111"/>
      <c r="C20" s="112"/>
      <c r="D20" s="112"/>
      <c r="E20" s="112"/>
      <c r="F20" s="112"/>
      <c r="G20" s="112"/>
      <c r="H20" s="112"/>
      <c r="I20" s="112"/>
      <c r="J20" s="113"/>
    </row>
    <row r="21" spans="1:10" ht="15.75" customHeight="1" x14ac:dyDescent="0.2">
      <c r="A21" s="1"/>
      <c r="B21" s="111"/>
      <c r="C21" s="112"/>
      <c r="D21" s="112"/>
      <c r="E21" s="112"/>
      <c r="F21" s="112"/>
      <c r="G21" s="112"/>
      <c r="H21" s="112"/>
      <c r="I21" s="112"/>
      <c r="J21" s="113"/>
    </row>
    <row r="22" spans="1:10" x14ac:dyDescent="0.2">
      <c r="A22" s="1"/>
      <c r="B22" s="111"/>
      <c r="C22" s="112"/>
      <c r="D22" s="112"/>
      <c r="E22" s="112"/>
      <c r="F22" s="112"/>
      <c r="G22" s="112"/>
      <c r="H22" s="112"/>
      <c r="I22" s="112"/>
      <c r="J22" s="113"/>
    </row>
    <row r="23" spans="1:10" x14ac:dyDescent="0.2">
      <c r="A23" s="1"/>
      <c r="B23" s="111"/>
      <c r="C23" s="112"/>
      <c r="D23" s="112"/>
      <c r="E23" s="112"/>
      <c r="F23" s="112"/>
      <c r="G23" s="112"/>
      <c r="H23" s="112"/>
      <c r="I23" s="112"/>
      <c r="J23" s="113"/>
    </row>
    <row r="24" spans="1:10" x14ac:dyDescent="0.2">
      <c r="A24" s="1"/>
      <c r="B24" s="111"/>
      <c r="C24" s="112"/>
      <c r="D24" s="112"/>
      <c r="E24" s="112"/>
      <c r="F24" s="112"/>
      <c r="G24" s="112"/>
      <c r="H24" s="112"/>
      <c r="I24" s="112"/>
      <c r="J24" s="113"/>
    </row>
    <row r="25" spans="1:10" x14ac:dyDescent="0.2">
      <c r="A25" s="1"/>
      <c r="B25" s="111"/>
      <c r="C25" s="112"/>
      <c r="D25" s="112"/>
      <c r="E25" s="112"/>
      <c r="F25" s="112"/>
      <c r="G25" s="112"/>
      <c r="H25" s="112"/>
      <c r="I25" s="112"/>
      <c r="J25" s="113"/>
    </row>
    <row r="26" spans="1:10" x14ac:dyDescent="0.2">
      <c r="A26" s="1"/>
      <c r="B26" s="111"/>
      <c r="C26" s="112"/>
      <c r="D26" s="112"/>
      <c r="E26" s="112"/>
      <c r="F26" s="112"/>
      <c r="G26" s="112"/>
      <c r="H26" s="112"/>
      <c r="I26" s="112"/>
      <c r="J26" s="113"/>
    </row>
    <row r="27" spans="1:10" x14ac:dyDescent="0.2">
      <c r="A27" s="1"/>
      <c r="B27" s="111"/>
      <c r="C27" s="112"/>
      <c r="D27" s="112"/>
      <c r="E27" s="112"/>
      <c r="F27" s="112"/>
      <c r="G27" s="112"/>
      <c r="H27" s="112"/>
      <c r="I27" s="112"/>
      <c r="J27" s="113"/>
    </row>
    <row r="28" spans="1:10" x14ac:dyDescent="0.2">
      <c r="A28" s="1"/>
      <c r="B28" s="111"/>
      <c r="C28" s="112"/>
      <c r="D28" s="112"/>
      <c r="E28" s="112"/>
      <c r="F28" s="112"/>
      <c r="G28" s="112"/>
      <c r="H28" s="112"/>
      <c r="I28" s="112"/>
      <c r="J28" s="113"/>
    </row>
    <row r="29" spans="1:10" x14ac:dyDescent="0.2">
      <c r="A29" s="1"/>
      <c r="B29" s="111"/>
      <c r="C29" s="112"/>
      <c r="D29" s="112"/>
      <c r="E29" s="112"/>
      <c r="F29" s="112"/>
      <c r="G29" s="112"/>
      <c r="H29" s="112"/>
      <c r="I29" s="112"/>
      <c r="J29" s="113"/>
    </row>
    <row r="30" spans="1:10" ht="26.25" customHeight="1" thickBot="1" x14ac:dyDescent="0.25">
      <c r="A30" s="1"/>
      <c r="B30" s="114"/>
      <c r="C30" s="115"/>
      <c r="D30" s="115"/>
      <c r="E30" s="115"/>
      <c r="F30" s="115"/>
      <c r="G30" s="115"/>
      <c r="H30" s="115"/>
      <c r="I30" s="115"/>
      <c r="J30" s="116"/>
    </row>
    <row r="31" spans="1:10" ht="15.75" customHeight="1" x14ac:dyDescent="0.2">
      <c r="A31" s="1"/>
      <c r="B31" s="91" t="s">
        <v>4</v>
      </c>
      <c r="C31" s="92"/>
      <c r="D31" s="97" t="s">
        <v>59</v>
      </c>
      <c r="E31" s="98"/>
      <c r="F31" s="98"/>
      <c r="G31" s="98"/>
      <c r="H31" s="98"/>
      <c r="I31" s="98"/>
      <c r="J31" s="99"/>
    </row>
    <row r="32" spans="1:10" ht="15" customHeight="1" x14ac:dyDescent="0.2">
      <c r="A32" s="1"/>
      <c r="B32" s="93"/>
      <c r="C32" s="94"/>
      <c r="D32" s="100"/>
      <c r="E32" s="101"/>
      <c r="F32" s="101"/>
      <c r="G32" s="101"/>
      <c r="H32" s="101"/>
      <c r="I32" s="101"/>
      <c r="J32" s="102"/>
    </row>
    <row r="33" spans="1:14" ht="27" customHeight="1" thickBot="1" x14ac:dyDescent="0.25">
      <c r="A33" s="1"/>
      <c r="B33" s="95"/>
      <c r="C33" s="96"/>
      <c r="D33" s="103"/>
      <c r="E33" s="104"/>
      <c r="F33" s="104"/>
      <c r="G33" s="104"/>
      <c r="H33" s="104"/>
      <c r="I33" s="104"/>
      <c r="J33" s="105"/>
    </row>
    <row r="34" spans="1:14" ht="19.5" customHeight="1" x14ac:dyDescent="0.25">
      <c r="A34" s="1"/>
      <c r="B34" s="82" t="s">
        <v>5</v>
      </c>
      <c r="C34" s="83"/>
      <c r="D34" s="106" t="s">
        <v>42</v>
      </c>
      <c r="E34" s="106"/>
      <c r="F34" s="106"/>
      <c r="G34" s="106"/>
      <c r="H34" s="106"/>
      <c r="I34" s="106"/>
      <c r="J34" s="107"/>
    </row>
    <row r="35" spans="1:14" ht="19.5" customHeight="1" x14ac:dyDescent="0.25">
      <c r="A35" s="1"/>
      <c r="B35" s="82" t="s">
        <v>6</v>
      </c>
      <c r="C35" s="83"/>
      <c r="D35" s="85" t="s">
        <v>24</v>
      </c>
      <c r="E35" s="85"/>
      <c r="F35" s="85"/>
      <c r="G35" s="85"/>
      <c r="H35" s="85"/>
      <c r="I35" s="85"/>
      <c r="J35" s="86"/>
    </row>
    <row r="36" spans="1:14" ht="19.5" customHeight="1" x14ac:dyDescent="0.25">
      <c r="A36" s="1"/>
      <c r="B36" s="82" t="s">
        <v>7</v>
      </c>
      <c r="C36" s="83"/>
      <c r="D36" s="85" t="s">
        <v>24</v>
      </c>
      <c r="E36" s="85"/>
      <c r="F36" s="85"/>
      <c r="G36" s="85"/>
      <c r="H36" s="85"/>
      <c r="I36" s="85"/>
      <c r="J36" s="86"/>
    </row>
    <row r="37" spans="1:14" ht="19.5" customHeight="1" x14ac:dyDescent="0.25">
      <c r="A37" s="1"/>
      <c r="B37" s="82" t="s">
        <v>8</v>
      </c>
      <c r="C37" s="83"/>
      <c r="D37" s="85" t="s">
        <v>25</v>
      </c>
      <c r="E37" s="85"/>
      <c r="F37" s="85"/>
      <c r="G37" s="85"/>
      <c r="H37" s="85"/>
      <c r="I37" s="85"/>
      <c r="J37" s="86"/>
    </row>
    <row r="38" spans="1:14" ht="19.5" customHeight="1" x14ac:dyDescent="0.25">
      <c r="A38" s="1"/>
      <c r="B38" s="82" t="s">
        <v>9</v>
      </c>
      <c r="C38" s="83"/>
      <c r="D38" s="84"/>
      <c r="E38" s="85"/>
      <c r="F38" s="85"/>
      <c r="G38" s="85"/>
      <c r="H38" s="85"/>
      <c r="I38" s="85"/>
      <c r="J38" s="86"/>
    </row>
    <row r="39" spans="1:14" ht="19.5" customHeight="1" x14ac:dyDescent="0.25">
      <c r="A39" s="1"/>
      <c r="B39" s="82" t="s">
        <v>10</v>
      </c>
      <c r="C39" s="83"/>
      <c r="D39" s="85"/>
      <c r="E39" s="85"/>
      <c r="F39" s="85"/>
      <c r="G39" s="85"/>
      <c r="H39" s="85"/>
      <c r="I39" s="85"/>
      <c r="J39" s="86"/>
    </row>
    <row r="40" spans="1:14" ht="19.5" customHeight="1" x14ac:dyDescent="0.25">
      <c r="A40" s="1"/>
      <c r="B40" s="82" t="s">
        <v>11</v>
      </c>
      <c r="C40" s="83"/>
      <c r="D40" s="85" t="s">
        <v>12</v>
      </c>
      <c r="E40" s="85"/>
      <c r="F40" s="85"/>
      <c r="G40" s="85"/>
      <c r="H40" s="85"/>
      <c r="I40" s="85"/>
      <c r="J40" s="86"/>
    </row>
    <row r="41" spans="1:14" ht="19.5" customHeight="1" x14ac:dyDescent="0.25">
      <c r="A41" s="1"/>
      <c r="B41" s="82" t="s">
        <v>13</v>
      </c>
      <c r="C41" s="83"/>
      <c r="D41" s="85"/>
      <c r="E41" s="85"/>
      <c r="F41" s="85"/>
      <c r="G41" s="85"/>
      <c r="H41" s="85"/>
      <c r="I41" s="85"/>
      <c r="J41" s="86"/>
    </row>
    <row r="42" spans="1:14" ht="19.5" customHeight="1" x14ac:dyDescent="0.25">
      <c r="A42" s="1"/>
      <c r="B42" s="82" t="s">
        <v>14</v>
      </c>
      <c r="C42" s="83"/>
      <c r="D42" s="84">
        <v>44481</v>
      </c>
      <c r="E42" s="85"/>
      <c r="F42" s="85"/>
      <c r="G42" s="85"/>
      <c r="H42" s="85"/>
      <c r="I42" s="85"/>
      <c r="J42" s="86"/>
    </row>
    <row r="43" spans="1:14" ht="19.5" customHeight="1" thickBot="1" x14ac:dyDescent="0.3">
      <c r="A43" s="1"/>
      <c r="B43" s="82" t="s">
        <v>15</v>
      </c>
      <c r="C43" s="83"/>
      <c r="D43" s="85" t="s">
        <v>26</v>
      </c>
      <c r="E43" s="85"/>
      <c r="F43" s="85"/>
      <c r="G43" s="85"/>
      <c r="H43" s="85"/>
      <c r="I43" s="85"/>
      <c r="J43" s="86"/>
      <c r="N43" s="11"/>
    </row>
    <row r="44" spans="1:14" ht="16.5" thickBot="1" x14ac:dyDescent="0.3">
      <c r="A44" s="1"/>
      <c r="B44" s="12"/>
      <c r="C44" s="4"/>
      <c r="D44" s="4"/>
      <c r="E44" s="4"/>
      <c r="F44" s="4"/>
      <c r="G44" s="4"/>
      <c r="H44" s="4"/>
      <c r="I44" s="4"/>
      <c r="J44" s="5"/>
    </row>
    <row r="45" spans="1:14" ht="15" thickBot="1" x14ac:dyDescent="0.25">
      <c r="A45" s="1"/>
      <c r="B45" s="6"/>
      <c r="C45" s="1"/>
      <c r="D45" s="87" t="s">
        <v>16</v>
      </c>
      <c r="E45" s="88"/>
      <c r="F45" s="13" t="s">
        <v>17</v>
      </c>
      <c r="G45" s="14" t="s">
        <v>18</v>
      </c>
      <c r="H45" s="15" t="s">
        <v>19</v>
      </c>
      <c r="I45" s="1"/>
      <c r="J45" s="7"/>
    </row>
    <row r="46" spans="1:14" ht="17.25" customHeight="1" x14ac:dyDescent="0.2">
      <c r="A46" s="1"/>
      <c r="B46" s="6"/>
      <c r="C46" s="1"/>
      <c r="D46" s="89" t="s">
        <v>20</v>
      </c>
      <c r="E46" s="90"/>
      <c r="F46" s="36">
        <f>SUM(Materiales!H50,Materiales!R108)</f>
        <v>452445229.00000006</v>
      </c>
      <c r="G46" s="36">
        <f>SUM(Materiales!I50,Materiales!S108)</f>
        <v>76091053.50999999</v>
      </c>
      <c r="H46" s="37">
        <f>SUM(F46:G46)</f>
        <v>528536282.51000005</v>
      </c>
      <c r="I46" s="1"/>
      <c r="J46" s="7"/>
    </row>
    <row r="47" spans="1:14" ht="17.25" customHeight="1" thickBot="1" x14ac:dyDescent="0.25">
      <c r="A47" s="1"/>
      <c r="B47" s="6"/>
      <c r="C47" s="1"/>
      <c r="D47" s="78" t="s">
        <v>21</v>
      </c>
      <c r="E47" s="79"/>
      <c r="F47" s="16">
        <f>SUM('Corte de Obra'!G12:G13)</f>
        <v>106825894.2857143</v>
      </c>
      <c r="G47" s="16">
        <f>SUM('Corte de Obra'!I12:I13)</f>
        <v>20296919.914285708</v>
      </c>
      <c r="H47" s="17">
        <f>SUM(F47:G47)</f>
        <v>127122814.2</v>
      </c>
      <c r="I47" s="1"/>
      <c r="J47" s="7"/>
    </row>
    <row r="48" spans="1:14" ht="15.75" thickBot="1" x14ac:dyDescent="0.3">
      <c r="A48" s="1"/>
      <c r="B48" s="6"/>
      <c r="C48" s="1"/>
      <c r="D48" s="80" t="s">
        <v>22</v>
      </c>
      <c r="E48" s="81"/>
      <c r="F48" s="18">
        <f>SUM(F46:F47)</f>
        <v>559271123.28571439</v>
      </c>
      <c r="G48" s="18">
        <f>SUM(G46:G47)</f>
        <v>96387973.424285695</v>
      </c>
      <c r="H48" s="19">
        <f>SUM(H46:H47)</f>
        <v>655659096.71000004</v>
      </c>
      <c r="I48" s="1"/>
      <c r="J48" s="7"/>
    </row>
    <row r="49" spans="1:10" ht="15" thickBot="1" x14ac:dyDescent="0.25">
      <c r="A49" s="1"/>
      <c r="B49" s="8"/>
      <c r="C49" s="9"/>
      <c r="D49" s="9"/>
      <c r="E49" s="9"/>
      <c r="F49" s="9"/>
      <c r="G49" s="9"/>
      <c r="H49" s="9"/>
      <c r="I49" s="9"/>
      <c r="J49" s="10"/>
    </row>
  </sheetData>
  <mergeCells count="32">
    <mergeCell ref="B10:J30"/>
    <mergeCell ref="E3:J3"/>
    <mergeCell ref="E4:J4"/>
    <mergeCell ref="E5:J5"/>
    <mergeCell ref="B8:C9"/>
    <mergeCell ref="D8:J9"/>
    <mergeCell ref="B31:C33"/>
    <mergeCell ref="D31:J33"/>
    <mergeCell ref="B34:C34"/>
    <mergeCell ref="D34:J34"/>
    <mergeCell ref="B35:C35"/>
    <mergeCell ref="D35:J35"/>
    <mergeCell ref="B36:C36"/>
    <mergeCell ref="D36:J36"/>
    <mergeCell ref="B37:C37"/>
    <mergeCell ref="D37:J37"/>
    <mergeCell ref="B38:C38"/>
    <mergeCell ref="D38:J38"/>
    <mergeCell ref="B39:C39"/>
    <mergeCell ref="D39:J39"/>
    <mergeCell ref="B40:C40"/>
    <mergeCell ref="D40:J40"/>
    <mergeCell ref="B41:C41"/>
    <mergeCell ref="D41:J41"/>
    <mergeCell ref="D47:E47"/>
    <mergeCell ref="D48:E48"/>
    <mergeCell ref="B42:C42"/>
    <mergeCell ref="D42:J42"/>
    <mergeCell ref="B43:C43"/>
    <mergeCell ref="D43:J43"/>
    <mergeCell ref="D45:E45"/>
    <mergeCell ref="D46:E4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7B18-F3CC-41FF-B8FF-30AD6EDEC9AB}">
  <dimension ref="B1:Y175"/>
  <sheetViews>
    <sheetView topLeftCell="I93" zoomScale="80" zoomScaleNormal="80" workbookViewId="0">
      <selection activeCell="N102" sqref="N102"/>
    </sheetView>
  </sheetViews>
  <sheetFormatPr baseColWidth="10" defaultRowHeight="15" x14ac:dyDescent="0.25"/>
  <cols>
    <col min="1" max="1" width="5.28515625" bestFit="1" customWidth="1"/>
    <col min="2" max="2" width="5.140625" bestFit="1" customWidth="1"/>
    <col min="3" max="3" width="25.28515625" bestFit="1" customWidth="1"/>
    <col min="4" max="4" width="10.28515625" bestFit="1" customWidth="1"/>
    <col min="5" max="5" width="18.28515625" bestFit="1" customWidth="1"/>
    <col min="6" max="6" width="17.85546875" style="20" bestFit="1" customWidth="1"/>
    <col min="7" max="7" width="14" style="20" bestFit="1" customWidth="1"/>
    <col min="8" max="8" width="14.42578125" style="20" bestFit="1" customWidth="1"/>
    <col min="9" max="9" width="14" style="20" bestFit="1" customWidth="1"/>
    <col min="10" max="10" width="14.42578125" bestFit="1" customWidth="1"/>
    <col min="11" max="11" width="13" bestFit="1" customWidth="1"/>
    <col min="13" max="13" width="14" customWidth="1"/>
    <col min="14" max="14" width="47.85546875" bestFit="1" customWidth="1"/>
    <col min="16" max="16" width="19.28515625" bestFit="1" customWidth="1"/>
    <col min="17" max="17" width="15.5703125" bestFit="1" customWidth="1"/>
    <col min="18" max="18" width="17.85546875" bestFit="1" customWidth="1"/>
    <col min="19" max="19" width="16.5703125" bestFit="1" customWidth="1"/>
    <col min="20" max="20" width="17.85546875" bestFit="1" customWidth="1"/>
    <col min="23" max="23" width="5.5703125" bestFit="1" customWidth="1"/>
    <col min="24" max="24" width="52.140625" bestFit="1" customWidth="1"/>
    <col min="25" max="25" width="11.42578125" style="21"/>
    <col min="26" max="26" width="18" bestFit="1" customWidth="1"/>
    <col min="27" max="27" width="15.5703125" bestFit="1" customWidth="1"/>
    <col min="28" max="28" width="16" bestFit="1" customWidth="1"/>
    <col min="29" max="29" width="15.5703125" bestFit="1" customWidth="1"/>
    <col min="30" max="30" width="16.5703125" bestFit="1" customWidth="1"/>
  </cols>
  <sheetData>
    <row r="1" spans="2:25" ht="15.75" thickBot="1" x14ac:dyDescent="0.3"/>
    <row r="2" spans="2:25" ht="15.75" thickBot="1" x14ac:dyDescent="0.3">
      <c r="B2" s="144"/>
      <c r="C2" s="145"/>
      <c r="D2" s="146"/>
      <c r="E2" s="153"/>
      <c r="F2" s="154"/>
      <c r="G2" s="154"/>
      <c r="H2" s="154"/>
      <c r="I2" s="154"/>
      <c r="J2" s="155"/>
    </row>
    <row r="3" spans="2:25" ht="19.5" thickBot="1" x14ac:dyDescent="0.3">
      <c r="B3" s="147"/>
      <c r="C3" s="148"/>
      <c r="D3" s="149"/>
      <c r="E3" s="159" t="s">
        <v>0</v>
      </c>
      <c r="F3" s="160"/>
      <c r="G3" s="160"/>
      <c r="H3" s="160"/>
      <c r="I3" s="160"/>
      <c r="J3" s="161"/>
    </row>
    <row r="4" spans="2:25" ht="19.5" thickBot="1" x14ac:dyDescent="0.3">
      <c r="B4" s="147"/>
      <c r="C4" s="148"/>
      <c r="D4" s="149"/>
      <c r="E4" s="159" t="s">
        <v>1</v>
      </c>
      <c r="F4" s="160"/>
      <c r="G4" s="160"/>
      <c r="H4" s="160"/>
      <c r="I4" s="160"/>
      <c r="J4" s="161"/>
    </row>
    <row r="5" spans="2:25" ht="19.5" thickBot="1" x14ac:dyDescent="0.3">
      <c r="B5" s="147"/>
      <c r="C5" s="148"/>
      <c r="D5" s="149"/>
      <c r="E5" s="156" t="s">
        <v>2</v>
      </c>
      <c r="F5" s="157"/>
      <c r="G5" s="157"/>
      <c r="H5" s="157"/>
      <c r="I5" s="157"/>
      <c r="J5" s="158"/>
    </row>
    <row r="6" spans="2:25" ht="15.75" thickBot="1" x14ac:dyDescent="0.3">
      <c r="B6" s="150"/>
      <c r="C6" s="151"/>
      <c r="D6" s="152"/>
      <c r="E6" s="153"/>
      <c r="F6" s="154"/>
      <c r="G6" s="154"/>
      <c r="H6" s="154"/>
      <c r="I6" s="154"/>
      <c r="J6" s="155"/>
    </row>
    <row r="7" spans="2:25" x14ac:dyDescent="0.25">
      <c r="F7" s="22"/>
      <c r="G7" s="22"/>
      <c r="H7" s="22"/>
      <c r="I7" s="22"/>
    </row>
    <row r="8" spans="2:25" ht="15.75" thickBot="1" x14ac:dyDescent="0.3">
      <c r="F8" s="22"/>
      <c r="G8" s="22"/>
      <c r="H8" s="22"/>
      <c r="I8" s="22"/>
    </row>
    <row r="9" spans="2:25" ht="16.5" thickBot="1" x14ac:dyDescent="0.3">
      <c r="B9" s="135" t="s">
        <v>43</v>
      </c>
      <c r="C9" s="136"/>
      <c r="D9" s="136"/>
      <c r="E9" s="136"/>
      <c r="F9" s="136"/>
      <c r="G9" s="136"/>
      <c r="H9" s="136"/>
      <c r="I9" s="136"/>
      <c r="J9" s="137"/>
      <c r="M9" s="138" t="s">
        <v>44</v>
      </c>
      <c r="N9" s="139"/>
      <c r="O9" s="139"/>
      <c r="P9" s="139"/>
      <c r="Q9" s="139"/>
      <c r="R9" s="139"/>
      <c r="S9" s="139"/>
      <c r="T9" s="140"/>
      <c r="U9" s="23"/>
      <c r="Y9"/>
    </row>
    <row r="10" spans="2:25" ht="15.75" thickBot="1" x14ac:dyDescent="0.3">
      <c r="B10" s="33" t="s">
        <v>27</v>
      </c>
      <c r="C10" s="141" t="s">
        <v>28</v>
      </c>
      <c r="D10" s="142"/>
      <c r="E10" s="34" t="s">
        <v>29</v>
      </c>
      <c r="F10" s="34" t="s">
        <v>30</v>
      </c>
      <c r="G10" s="34" t="s">
        <v>31</v>
      </c>
      <c r="H10" s="34" t="s">
        <v>17</v>
      </c>
      <c r="I10" s="34" t="s">
        <v>32</v>
      </c>
      <c r="J10" s="35" t="s">
        <v>19</v>
      </c>
      <c r="M10" s="33" t="s">
        <v>27</v>
      </c>
      <c r="N10" s="34" t="s">
        <v>28</v>
      </c>
      <c r="O10" s="34" t="s">
        <v>29</v>
      </c>
      <c r="P10" s="34" t="s">
        <v>30</v>
      </c>
      <c r="Q10" s="34" t="s">
        <v>31</v>
      </c>
      <c r="R10" s="34" t="s">
        <v>17</v>
      </c>
      <c r="S10" s="34" t="s">
        <v>32</v>
      </c>
      <c r="T10" s="35" t="s">
        <v>19</v>
      </c>
      <c r="Y10"/>
    </row>
    <row r="11" spans="2:25" ht="15" customHeight="1" x14ac:dyDescent="0.25">
      <c r="B11" s="51">
        <v>1</v>
      </c>
      <c r="C11" s="143" t="s">
        <v>34</v>
      </c>
      <c r="D11" s="143"/>
      <c r="E11" s="52">
        <v>53</v>
      </c>
      <c r="F11" s="53" t="s">
        <v>33</v>
      </c>
      <c r="G11" s="54">
        <v>80000</v>
      </c>
      <c r="H11" s="54">
        <f>G11*E11</f>
        <v>4240000</v>
      </c>
      <c r="I11" s="54">
        <v>0</v>
      </c>
      <c r="J11" s="55">
        <f>SUM(H11:I11)</f>
        <v>4240000</v>
      </c>
      <c r="M11" s="51">
        <v>1</v>
      </c>
      <c r="N11" s="57" t="s">
        <v>60</v>
      </c>
      <c r="O11" s="53">
        <v>54</v>
      </c>
      <c r="P11" s="53" t="s">
        <v>61</v>
      </c>
      <c r="Q11" s="58">
        <v>20588</v>
      </c>
      <c r="R11" s="58">
        <f>Q11*O11</f>
        <v>1111752</v>
      </c>
      <c r="S11" s="58">
        <f>R11*0.19</f>
        <v>211232.88</v>
      </c>
      <c r="T11" s="59">
        <f>SUM(R11:S11)</f>
        <v>1322984.8799999999</v>
      </c>
      <c r="Y11"/>
    </row>
    <row r="12" spans="2:25" ht="15" customHeight="1" x14ac:dyDescent="0.25">
      <c r="B12" s="41">
        <v>2</v>
      </c>
      <c r="C12" s="131" t="s">
        <v>35</v>
      </c>
      <c r="D12" s="131"/>
      <c r="E12" s="30">
        <v>4</v>
      </c>
      <c r="F12" s="27" t="s">
        <v>33</v>
      </c>
      <c r="G12" s="31">
        <v>200000</v>
      </c>
      <c r="H12" s="31">
        <f t="shared" ref="H12:H37" si="0">G12*E12</f>
        <v>800000</v>
      </c>
      <c r="I12" s="31">
        <f t="shared" ref="I12:I37" si="1">H12*0.19</f>
        <v>152000</v>
      </c>
      <c r="J12" s="56">
        <f t="shared" ref="J12:J20" si="2">SUM(H12:I12)</f>
        <v>952000</v>
      </c>
      <c r="M12" s="41">
        <v>2</v>
      </c>
      <c r="N12" s="28" t="s">
        <v>62</v>
      </c>
      <c r="O12" s="27">
        <v>9</v>
      </c>
      <c r="P12" s="27" t="s">
        <v>61</v>
      </c>
      <c r="Q12" s="29">
        <v>15871</v>
      </c>
      <c r="R12" s="29">
        <f t="shared" ref="R12:R61" si="3">Q12*O12</f>
        <v>142839</v>
      </c>
      <c r="S12" s="29">
        <f t="shared" ref="S12:S19" si="4">R12*0.19</f>
        <v>27139.41</v>
      </c>
      <c r="T12" s="60">
        <f t="shared" ref="T12:T19" si="5">SUM(R12:S12)</f>
        <v>169978.41</v>
      </c>
      <c r="Y12"/>
    </row>
    <row r="13" spans="2:25" ht="15" customHeight="1" x14ac:dyDescent="0.25">
      <c r="B13" s="41">
        <v>3</v>
      </c>
      <c r="C13" s="131" t="s">
        <v>36</v>
      </c>
      <c r="D13" s="131"/>
      <c r="E13" s="30">
        <v>2</v>
      </c>
      <c r="F13" s="27" t="s">
        <v>33</v>
      </c>
      <c r="G13" s="31">
        <v>55000</v>
      </c>
      <c r="H13" s="31">
        <f t="shared" si="0"/>
        <v>110000</v>
      </c>
      <c r="I13" s="31">
        <f t="shared" si="1"/>
        <v>20900</v>
      </c>
      <c r="J13" s="56">
        <f t="shared" si="2"/>
        <v>130900</v>
      </c>
      <c r="M13" s="41">
        <v>3</v>
      </c>
      <c r="N13" s="28" t="s">
        <v>63</v>
      </c>
      <c r="O13" s="27">
        <v>6</v>
      </c>
      <c r="P13" s="27" t="s">
        <v>134</v>
      </c>
      <c r="Q13" s="61">
        <v>5402.02</v>
      </c>
      <c r="R13" s="61">
        <f t="shared" si="3"/>
        <v>32412.120000000003</v>
      </c>
      <c r="S13" s="61">
        <f t="shared" si="4"/>
        <v>6158.3028000000004</v>
      </c>
      <c r="T13" s="62">
        <f t="shared" si="5"/>
        <v>38570.4228</v>
      </c>
      <c r="Y13"/>
    </row>
    <row r="14" spans="2:25" ht="15" customHeight="1" x14ac:dyDescent="0.25">
      <c r="B14" s="41">
        <v>4</v>
      </c>
      <c r="C14" s="131" t="s">
        <v>37</v>
      </c>
      <c r="D14" s="131"/>
      <c r="E14" s="30">
        <v>5</v>
      </c>
      <c r="F14" s="27" t="s">
        <v>33</v>
      </c>
      <c r="G14" s="31">
        <v>500000</v>
      </c>
      <c r="H14" s="31">
        <f t="shared" si="0"/>
        <v>2500000</v>
      </c>
      <c r="I14" s="31">
        <f t="shared" si="1"/>
        <v>475000</v>
      </c>
      <c r="J14" s="56">
        <f t="shared" si="2"/>
        <v>2975000</v>
      </c>
      <c r="M14" s="41">
        <v>4</v>
      </c>
      <c r="N14" s="28" t="s">
        <v>64</v>
      </c>
      <c r="O14" s="27">
        <v>2</v>
      </c>
      <c r="P14" s="27" t="s">
        <v>134</v>
      </c>
      <c r="Q14" s="61">
        <v>5210.08</v>
      </c>
      <c r="R14" s="61">
        <f t="shared" si="3"/>
        <v>10420.16</v>
      </c>
      <c r="S14" s="61">
        <f t="shared" si="4"/>
        <v>1979.8304000000001</v>
      </c>
      <c r="T14" s="62">
        <f t="shared" si="5"/>
        <v>12399.990400000001</v>
      </c>
      <c r="Y14"/>
    </row>
    <row r="15" spans="2:25" ht="15" customHeight="1" x14ac:dyDescent="0.25">
      <c r="B15" s="41">
        <v>5</v>
      </c>
      <c r="C15" s="131" t="s">
        <v>38</v>
      </c>
      <c r="D15" s="131"/>
      <c r="E15" s="30">
        <v>24</v>
      </c>
      <c r="F15" s="27" t="s">
        <v>33</v>
      </c>
      <c r="G15" s="31">
        <v>250000</v>
      </c>
      <c r="H15" s="31">
        <f t="shared" si="0"/>
        <v>6000000</v>
      </c>
      <c r="I15" s="31">
        <v>0</v>
      </c>
      <c r="J15" s="56">
        <f t="shared" si="2"/>
        <v>6000000</v>
      </c>
      <c r="M15" s="41">
        <v>5</v>
      </c>
      <c r="N15" s="28" t="s">
        <v>65</v>
      </c>
      <c r="O15" s="27">
        <v>5</v>
      </c>
      <c r="P15" s="27" t="s">
        <v>134</v>
      </c>
      <c r="Q15" s="61">
        <v>5462.18</v>
      </c>
      <c r="R15" s="61">
        <f t="shared" si="3"/>
        <v>27310.9</v>
      </c>
      <c r="S15" s="61">
        <f t="shared" si="4"/>
        <v>5189.0709999999999</v>
      </c>
      <c r="T15" s="62">
        <f t="shared" si="5"/>
        <v>32499.971000000001</v>
      </c>
      <c r="Y15"/>
    </row>
    <row r="16" spans="2:25" ht="15" customHeight="1" x14ac:dyDescent="0.25">
      <c r="B16" s="41">
        <v>6</v>
      </c>
      <c r="C16" s="131" t="s">
        <v>39</v>
      </c>
      <c r="D16" s="131"/>
      <c r="E16" s="30">
        <v>2</v>
      </c>
      <c r="F16" s="27" t="s">
        <v>33</v>
      </c>
      <c r="G16" s="31">
        <v>660000</v>
      </c>
      <c r="H16" s="31">
        <f t="shared" si="0"/>
        <v>1320000</v>
      </c>
      <c r="I16" s="31">
        <f t="shared" si="1"/>
        <v>250800</v>
      </c>
      <c r="J16" s="56">
        <f t="shared" si="2"/>
        <v>1570800</v>
      </c>
      <c r="M16" s="41">
        <v>6</v>
      </c>
      <c r="N16" s="28" t="s">
        <v>66</v>
      </c>
      <c r="O16" s="27">
        <v>5</v>
      </c>
      <c r="P16" s="27" t="s">
        <v>134</v>
      </c>
      <c r="Q16" s="61">
        <v>5400</v>
      </c>
      <c r="R16" s="61">
        <f t="shared" si="3"/>
        <v>27000</v>
      </c>
      <c r="S16" s="61">
        <f t="shared" si="4"/>
        <v>5130</v>
      </c>
      <c r="T16" s="62">
        <f t="shared" si="5"/>
        <v>32130</v>
      </c>
      <c r="Y16"/>
    </row>
    <row r="17" spans="2:25" ht="15" customHeight="1" x14ac:dyDescent="0.25">
      <c r="B17" s="41">
        <v>7</v>
      </c>
      <c r="C17" s="131" t="s">
        <v>40</v>
      </c>
      <c r="D17" s="131"/>
      <c r="E17" s="30">
        <v>1</v>
      </c>
      <c r="F17" s="27" t="s">
        <v>33</v>
      </c>
      <c r="G17" s="31">
        <v>600000</v>
      </c>
      <c r="H17" s="31">
        <f t="shared" si="0"/>
        <v>600000</v>
      </c>
      <c r="I17" s="31">
        <f t="shared" si="1"/>
        <v>114000</v>
      </c>
      <c r="J17" s="56">
        <f t="shared" si="2"/>
        <v>714000</v>
      </c>
      <c r="M17" s="41">
        <v>7</v>
      </c>
      <c r="N17" s="28" t="s">
        <v>67</v>
      </c>
      <c r="O17" s="27">
        <v>6</v>
      </c>
      <c r="P17" s="27" t="s">
        <v>134</v>
      </c>
      <c r="Q17" s="61">
        <v>10504.2</v>
      </c>
      <c r="R17" s="61">
        <f t="shared" si="3"/>
        <v>63025.200000000004</v>
      </c>
      <c r="S17" s="61">
        <f t="shared" si="4"/>
        <v>11974.788</v>
      </c>
      <c r="T17" s="62">
        <f t="shared" si="5"/>
        <v>74999.988000000012</v>
      </c>
      <c r="Y17"/>
    </row>
    <row r="18" spans="2:25" ht="15" customHeight="1" x14ac:dyDescent="0.25">
      <c r="B18" s="41">
        <v>8</v>
      </c>
      <c r="C18" s="134" t="s">
        <v>45</v>
      </c>
      <c r="D18" s="134"/>
      <c r="E18" s="38">
        <v>92</v>
      </c>
      <c r="F18" s="39" t="s">
        <v>33</v>
      </c>
      <c r="G18" s="40">
        <v>407099</v>
      </c>
      <c r="H18" s="40">
        <f t="shared" si="0"/>
        <v>37453108</v>
      </c>
      <c r="I18" s="40">
        <f t="shared" si="1"/>
        <v>7116090.5200000005</v>
      </c>
      <c r="J18" s="73">
        <f t="shared" si="2"/>
        <v>44569198.520000003</v>
      </c>
      <c r="M18" s="41">
        <v>8</v>
      </c>
      <c r="N18" s="28" t="s">
        <v>68</v>
      </c>
      <c r="O18" s="27">
        <v>1</v>
      </c>
      <c r="P18" s="27" t="s">
        <v>134</v>
      </c>
      <c r="Q18" s="61">
        <v>8403.36</v>
      </c>
      <c r="R18" s="61">
        <f t="shared" si="3"/>
        <v>8403.36</v>
      </c>
      <c r="S18" s="61">
        <f t="shared" si="4"/>
        <v>1596.6384</v>
      </c>
      <c r="T18" s="62">
        <f t="shared" si="5"/>
        <v>9999.9984000000004</v>
      </c>
      <c r="Y18"/>
    </row>
    <row r="19" spans="2:25" ht="15" customHeight="1" x14ac:dyDescent="0.25">
      <c r="B19" s="41">
        <v>9</v>
      </c>
      <c r="C19" s="131" t="s">
        <v>46</v>
      </c>
      <c r="D19" s="131"/>
      <c r="E19" s="30">
        <v>1500</v>
      </c>
      <c r="F19" s="27" t="s">
        <v>33</v>
      </c>
      <c r="G19" s="31">
        <v>1300</v>
      </c>
      <c r="H19" s="31">
        <f t="shared" si="0"/>
        <v>1950000</v>
      </c>
      <c r="I19" s="31">
        <v>0</v>
      </c>
      <c r="J19" s="56">
        <f t="shared" si="2"/>
        <v>1950000</v>
      </c>
      <c r="M19" s="41">
        <v>9</v>
      </c>
      <c r="N19" s="28" t="s">
        <v>69</v>
      </c>
      <c r="O19" s="27">
        <v>1</v>
      </c>
      <c r="P19" s="27" t="s">
        <v>134</v>
      </c>
      <c r="Q19" s="61">
        <v>15966.385</v>
      </c>
      <c r="R19" s="61">
        <f t="shared" si="3"/>
        <v>15966.385</v>
      </c>
      <c r="S19" s="61">
        <f t="shared" si="4"/>
        <v>3033.6131500000001</v>
      </c>
      <c r="T19" s="62">
        <f t="shared" si="5"/>
        <v>18999.998149999999</v>
      </c>
      <c r="Y19"/>
    </row>
    <row r="20" spans="2:25" ht="15" customHeight="1" x14ac:dyDescent="0.25">
      <c r="B20" s="41">
        <v>10</v>
      </c>
      <c r="C20" s="134" t="s">
        <v>47</v>
      </c>
      <c r="D20" s="134"/>
      <c r="E20" s="30">
        <v>15</v>
      </c>
      <c r="F20" s="27" t="s">
        <v>33</v>
      </c>
      <c r="G20" s="31">
        <v>600000</v>
      </c>
      <c r="H20" s="31">
        <f t="shared" si="0"/>
        <v>9000000</v>
      </c>
      <c r="I20" s="31">
        <f t="shared" si="1"/>
        <v>1710000</v>
      </c>
      <c r="J20" s="56">
        <f t="shared" si="2"/>
        <v>10710000</v>
      </c>
      <c r="M20" s="41">
        <v>10</v>
      </c>
      <c r="N20" s="28" t="s">
        <v>70</v>
      </c>
      <c r="O20" s="27">
        <v>1</v>
      </c>
      <c r="P20" s="27" t="s">
        <v>134</v>
      </c>
      <c r="Q20" s="61">
        <v>15966.385</v>
      </c>
      <c r="R20" s="61">
        <f t="shared" si="3"/>
        <v>15966.385</v>
      </c>
      <c r="S20" s="61">
        <f t="shared" ref="S20:S61" si="6">R20*0.19</f>
        <v>3033.6131500000001</v>
      </c>
      <c r="T20" s="62">
        <f t="shared" ref="T20:T61" si="7">SUM(R20:S20)</f>
        <v>18999.998149999999</v>
      </c>
      <c r="Y20"/>
    </row>
    <row r="21" spans="2:25" ht="15" customHeight="1" x14ac:dyDescent="0.25">
      <c r="B21" s="41">
        <v>11</v>
      </c>
      <c r="C21" s="134" t="s">
        <v>52</v>
      </c>
      <c r="D21" s="134"/>
      <c r="E21" s="38">
        <v>55.5</v>
      </c>
      <c r="F21" s="39" t="s">
        <v>33</v>
      </c>
      <c r="G21" s="40">
        <v>100840</v>
      </c>
      <c r="H21" s="40">
        <f t="shared" si="0"/>
        <v>5596620</v>
      </c>
      <c r="I21" s="40">
        <f t="shared" si="1"/>
        <v>1063357.8</v>
      </c>
      <c r="J21" s="73">
        <f t="shared" ref="J21:J35" si="8">SUM(H21:I21)</f>
        <v>6659977.7999999998</v>
      </c>
      <c r="M21" s="41">
        <v>11</v>
      </c>
      <c r="N21" s="28" t="s">
        <v>71</v>
      </c>
      <c r="O21" s="27">
        <v>2</v>
      </c>
      <c r="P21" s="27" t="s">
        <v>134</v>
      </c>
      <c r="Q21" s="61">
        <v>13445.38</v>
      </c>
      <c r="R21" s="61">
        <f t="shared" si="3"/>
        <v>26890.76</v>
      </c>
      <c r="S21" s="61">
        <f t="shared" si="6"/>
        <v>5109.2443999999996</v>
      </c>
      <c r="T21" s="62">
        <f t="shared" si="7"/>
        <v>32000.004399999998</v>
      </c>
    </row>
    <row r="22" spans="2:25" ht="15" customHeight="1" x14ac:dyDescent="0.25">
      <c r="B22" s="41">
        <v>12</v>
      </c>
      <c r="C22" s="134" t="s">
        <v>53</v>
      </c>
      <c r="D22" s="134"/>
      <c r="E22" s="30">
        <v>241</v>
      </c>
      <c r="F22" s="27" t="s">
        <v>33</v>
      </c>
      <c r="G22" s="31">
        <v>85000</v>
      </c>
      <c r="H22" s="31">
        <f t="shared" si="0"/>
        <v>20485000</v>
      </c>
      <c r="I22" s="31">
        <v>0</v>
      </c>
      <c r="J22" s="56">
        <f t="shared" si="8"/>
        <v>20485000</v>
      </c>
      <c r="M22" s="41">
        <v>12</v>
      </c>
      <c r="N22" s="28" t="s">
        <v>72</v>
      </c>
      <c r="O22" s="27">
        <v>2</v>
      </c>
      <c r="P22" s="27" t="s">
        <v>134</v>
      </c>
      <c r="Q22" s="61">
        <v>13445.38</v>
      </c>
      <c r="R22" s="61">
        <f t="shared" si="3"/>
        <v>26890.76</v>
      </c>
      <c r="S22" s="61">
        <f t="shared" si="6"/>
        <v>5109.2443999999996</v>
      </c>
      <c r="T22" s="62">
        <f t="shared" si="7"/>
        <v>32000.004399999998</v>
      </c>
      <c r="Y22"/>
    </row>
    <row r="23" spans="2:25" ht="15" customHeight="1" x14ac:dyDescent="0.25">
      <c r="B23" s="41">
        <v>13</v>
      </c>
      <c r="C23" s="133" t="s">
        <v>58</v>
      </c>
      <c r="D23" s="133"/>
      <c r="E23" s="30">
        <v>2</v>
      </c>
      <c r="F23" s="27" t="s">
        <v>33</v>
      </c>
      <c r="G23" s="31">
        <v>150000</v>
      </c>
      <c r="H23" s="31">
        <f t="shared" si="0"/>
        <v>300000</v>
      </c>
      <c r="I23" s="31">
        <v>0</v>
      </c>
      <c r="J23" s="56">
        <f t="shared" si="8"/>
        <v>300000</v>
      </c>
      <c r="M23" s="41">
        <v>13</v>
      </c>
      <c r="N23" s="28" t="s">
        <v>73</v>
      </c>
      <c r="O23" s="27">
        <v>2</v>
      </c>
      <c r="P23" s="27" t="s">
        <v>134</v>
      </c>
      <c r="Q23" s="61">
        <v>13445.38</v>
      </c>
      <c r="R23" s="61">
        <f t="shared" si="3"/>
        <v>26890.76</v>
      </c>
      <c r="S23" s="61">
        <f t="shared" si="6"/>
        <v>5109.2443999999996</v>
      </c>
      <c r="T23" s="62">
        <f t="shared" si="7"/>
        <v>32000.004399999998</v>
      </c>
      <c r="Y23"/>
    </row>
    <row r="24" spans="2:25" ht="15" customHeight="1" x14ac:dyDescent="0.25">
      <c r="B24" s="41">
        <v>14</v>
      </c>
      <c r="C24" s="133" t="s">
        <v>57</v>
      </c>
      <c r="D24" s="133"/>
      <c r="E24" s="30">
        <v>2</v>
      </c>
      <c r="F24" s="27" t="s">
        <v>33</v>
      </c>
      <c r="G24" s="31">
        <v>120000</v>
      </c>
      <c r="H24" s="31">
        <f t="shared" si="0"/>
        <v>240000</v>
      </c>
      <c r="I24" s="31">
        <v>0</v>
      </c>
      <c r="J24" s="56">
        <f t="shared" si="8"/>
        <v>240000</v>
      </c>
      <c r="M24" s="41">
        <v>14</v>
      </c>
      <c r="N24" s="28" t="s">
        <v>74</v>
      </c>
      <c r="O24" s="27">
        <v>2</v>
      </c>
      <c r="P24" s="27" t="s">
        <v>134</v>
      </c>
      <c r="Q24" s="61">
        <v>13445.38</v>
      </c>
      <c r="R24" s="61">
        <f t="shared" si="3"/>
        <v>26890.76</v>
      </c>
      <c r="S24" s="61">
        <f t="shared" si="6"/>
        <v>5109.2443999999996</v>
      </c>
      <c r="T24" s="62">
        <f t="shared" si="7"/>
        <v>32000.004399999998</v>
      </c>
      <c r="Y24"/>
    </row>
    <row r="25" spans="2:25" ht="15" customHeight="1" x14ac:dyDescent="0.25">
      <c r="B25" s="41">
        <v>15</v>
      </c>
      <c r="C25" s="131" t="s">
        <v>54</v>
      </c>
      <c r="D25" s="131"/>
      <c r="E25" s="30">
        <v>1</v>
      </c>
      <c r="F25" s="27" t="s">
        <v>33</v>
      </c>
      <c r="G25" s="31">
        <v>360000</v>
      </c>
      <c r="H25" s="31">
        <f t="shared" si="0"/>
        <v>360000</v>
      </c>
      <c r="I25" s="31">
        <v>0</v>
      </c>
      <c r="J25" s="56">
        <f t="shared" si="8"/>
        <v>360000</v>
      </c>
      <c r="M25" s="41">
        <v>15</v>
      </c>
      <c r="N25" s="28" t="s">
        <v>75</v>
      </c>
      <c r="O25" s="27">
        <v>1</v>
      </c>
      <c r="P25" s="27" t="s">
        <v>134</v>
      </c>
      <c r="Q25" s="61">
        <v>1260.5</v>
      </c>
      <c r="R25" s="61">
        <f t="shared" si="3"/>
        <v>1260.5</v>
      </c>
      <c r="S25" s="61">
        <f t="shared" si="6"/>
        <v>239.495</v>
      </c>
      <c r="T25" s="62">
        <f t="shared" si="7"/>
        <v>1499.9949999999999</v>
      </c>
      <c r="Y25"/>
    </row>
    <row r="26" spans="2:25" ht="15" customHeight="1" x14ac:dyDescent="0.25">
      <c r="B26" s="41">
        <v>16</v>
      </c>
      <c r="C26" s="131" t="s">
        <v>55</v>
      </c>
      <c r="D26" s="131"/>
      <c r="E26" s="30">
        <v>1</v>
      </c>
      <c r="F26" s="27" t="s">
        <v>33</v>
      </c>
      <c r="G26" s="31">
        <v>475000</v>
      </c>
      <c r="H26" s="31">
        <f t="shared" si="0"/>
        <v>475000</v>
      </c>
      <c r="I26" s="31">
        <v>0</v>
      </c>
      <c r="J26" s="56">
        <f t="shared" si="8"/>
        <v>475000</v>
      </c>
      <c r="M26" s="41">
        <v>16</v>
      </c>
      <c r="N26" s="28" t="s">
        <v>145</v>
      </c>
      <c r="O26" s="27">
        <v>1</v>
      </c>
      <c r="P26" s="27" t="s">
        <v>134</v>
      </c>
      <c r="Q26" s="61">
        <v>2690</v>
      </c>
      <c r="R26" s="61">
        <f t="shared" si="3"/>
        <v>2690</v>
      </c>
      <c r="S26" s="61">
        <f t="shared" si="6"/>
        <v>511.1</v>
      </c>
      <c r="T26" s="62">
        <f t="shared" si="7"/>
        <v>3201.1</v>
      </c>
      <c r="Y26"/>
    </row>
    <row r="27" spans="2:25" ht="15" customHeight="1" x14ac:dyDescent="0.25">
      <c r="B27" s="41">
        <v>17</v>
      </c>
      <c r="C27" s="131" t="s">
        <v>56</v>
      </c>
      <c r="D27" s="131"/>
      <c r="E27" s="30">
        <v>40</v>
      </c>
      <c r="F27" s="27" t="s">
        <v>33</v>
      </c>
      <c r="G27" s="31">
        <v>420000</v>
      </c>
      <c r="H27" s="31">
        <f t="shared" si="0"/>
        <v>16800000</v>
      </c>
      <c r="I27" s="31">
        <v>0</v>
      </c>
      <c r="J27" s="56">
        <f t="shared" si="8"/>
        <v>16800000</v>
      </c>
      <c r="M27" s="41">
        <v>17</v>
      </c>
      <c r="N27" s="28" t="s">
        <v>76</v>
      </c>
      <c r="O27" s="27">
        <v>1</v>
      </c>
      <c r="P27" s="27" t="s">
        <v>134</v>
      </c>
      <c r="Q27" s="61">
        <v>4500</v>
      </c>
      <c r="R27" s="61">
        <f t="shared" si="3"/>
        <v>4500</v>
      </c>
      <c r="S27" s="61">
        <f t="shared" si="6"/>
        <v>855</v>
      </c>
      <c r="T27" s="62">
        <f t="shared" si="7"/>
        <v>5355</v>
      </c>
      <c r="Y27"/>
    </row>
    <row r="28" spans="2:25" ht="15" customHeight="1" x14ac:dyDescent="0.25">
      <c r="B28" s="41">
        <v>18</v>
      </c>
      <c r="C28" s="131" t="s">
        <v>158</v>
      </c>
      <c r="D28" s="131"/>
      <c r="E28" s="30">
        <v>426</v>
      </c>
      <c r="F28" s="27" t="s">
        <v>33</v>
      </c>
      <c r="G28" s="31">
        <v>4118</v>
      </c>
      <c r="H28" s="31">
        <f t="shared" si="0"/>
        <v>1754268</v>
      </c>
      <c r="I28" s="31">
        <f t="shared" si="1"/>
        <v>333310.92</v>
      </c>
      <c r="J28" s="56">
        <f t="shared" si="8"/>
        <v>2087578.92</v>
      </c>
      <c r="M28" s="41">
        <v>18</v>
      </c>
      <c r="N28" s="28" t="s">
        <v>77</v>
      </c>
      <c r="O28" s="27">
        <v>2</v>
      </c>
      <c r="P28" s="27" t="s">
        <v>134</v>
      </c>
      <c r="Q28" s="61">
        <v>3025.21</v>
      </c>
      <c r="R28" s="61">
        <f t="shared" si="3"/>
        <v>6050.42</v>
      </c>
      <c r="S28" s="61">
        <f t="shared" si="6"/>
        <v>1149.5798</v>
      </c>
      <c r="T28" s="62">
        <f t="shared" si="7"/>
        <v>7199.9997999999996</v>
      </c>
      <c r="Y28"/>
    </row>
    <row r="29" spans="2:25" ht="15" customHeight="1" x14ac:dyDescent="0.25">
      <c r="B29" s="41">
        <v>19</v>
      </c>
      <c r="C29" s="131" t="s">
        <v>159</v>
      </c>
      <c r="D29" s="131"/>
      <c r="E29" s="30">
        <v>3898.13</v>
      </c>
      <c r="F29" s="27" t="s">
        <v>33</v>
      </c>
      <c r="G29" s="31">
        <v>4080</v>
      </c>
      <c r="H29" s="31">
        <f t="shared" si="0"/>
        <v>15904370.4</v>
      </c>
      <c r="I29" s="31">
        <f t="shared" si="1"/>
        <v>3021830.3760000002</v>
      </c>
      <c r="J29" s="56">
        <f t="shared" si="8"/>
        <v>18926200.776000001</v>
      </c>
      <c r="M29" s="41">
        <v>19</v>
      </c>
      <c r="N29" s="28" t="s">
        <v>78</v>
      </c>
      <c r="O29" s="27">
        <v>1</v>
      </c>
      <c r="P29" s="27" t="s">
        <v>134</v>
      </c>
      <c r="Q29" s="61">
        <v>5882.35</v>
      </c>
      <c r="R29" s="61">
        <f t="shared" si="3"/>
        <v>5882.35</v>
      </c>
      <c r="S29" s="61">
        <f t="shared" si="6"/>
        <v>1117.6465000000001</v>
      </c>
      <c r="T29" s="62">
        <f t="shared" si="7"/>
        <v>6999.9965000000002</v>
      </c>
      <c r="Y29"/>
    </row>
    <row r="30" spans="2:25" ht="15" customHeight="1" x14ac:dyDescent="0.25">
      <c r="B30" s="41">
        <v>20</v>
      </c>
      <c r="C30" s="131" t="s">
        <v>162</v>
      </c>
      <c r="D30" s="131"/>
      <c r="E30" s="30">
        <v>501</v>
      </c>
      <c r="F30" s="27" t="s">
        <v>33</v>
      </c>
      <c r="G30" s="31">
        <v>47400</v>
      </c>
      <c r="H30" s="31">
        <f t="shared" si="0"/>
        <v>23747400</v>
      </c>
      <c r="I30" s="31">
        <f t="shared" si="1"/>
        <v>4512006</v>
      </c>
      <c r="J30" s="56">
        <f t="shared" si="8"/>
        <v>28259406</v>
      </c>
      <c r="M30" s="41">
        <v>20</v>
      </c>
      <c r="N30" s="28" t="s">
        <v>75</v>
      </c>
      <c r="O30" s="27">
        <v>1</v>
      </c>
      <c r="P30" s="27" t="s">
        <v>134</v>
      </c>
      <c r="Q30" s="61">
        <v>1260.5</v>
      </c>
      <c r="R30" s="61">
        <f t="shared" si="3"/>
        <v>1260.5</v>
      </c>
      <c r="S30" s="61">
        <f t="shared" si="6"/>
        <v>239.495</v>
      </c>
      <c r="T30" s="62">
        <f t="shared" si="7"/>
        <v>1499.9949999999999</v>
      </c>
      <c r="Y30"/>
    </row>
    <row r="31" spans="2:25" ht="15" customHeight="1" x14ac:dyDescent="0.25">
      <c r="B31" s="41">
        <v>21</v>
      </c>
      <c r="C31" s="131" t="s">
        <v>159</v>
      </c>
      <c r="D31" s="131"/>
      <c r="E31" s="30">
        <v>2475.56</v>
      </c>
      <c r="F31" s="27" t="s">
        <v>33</v>
      </c>
      <c r="G31" s="31">
        <v>4080</v>
      </c>
      <c r="H31" s="31">
        <f t="shared" si="0"/>
        <v>10100284.799999999</v>
      </c>
      <c r="I31" s="31">
        <f t="shared" si="1"/>
        <v>1919054.1119999997</v>
      </c>
      <c r="J31" s="56">
        <f t="shared" si="8"/>
        <v>12019338.911999999</v>
      </c>
      <c r="M31" s="41">
        <v>21</v>
      </c>
      <c r="N31" s="69" t="s">
        <v>79</v>
      </c>
      <c r="O31" s="27">
        <v>2</v>
      </c>
      <c r="P31" s="27" t="s">
        <v>134</v>
      </c>
      <c r="Q31" s="61">
        <v>24761.9</v>
      </c>
      <c r="R31" s="61">
        <f t="shared" si="3"/>
        <v>49523.8</v>
      </c>
      <c r="S31" s="61">
        <f t="shared" si="6"/>
        <v>9409.5220000000008</v>
      </c>
      <c r="T31" s="62">
        <f t="shared" si="7"/>
        <v>58933.322</v>
      </c>
      <c r="Y31"/>
    </row>
    <row r="32" spans="2:25" ht="15" customHeight="1" x14ac:dyDescent="0.25">
      <c r="B32" s="41">
        <v>22</v>
      </c>
      <c r="C32" s="131" t="s">
        <v>160</v>
      </c>
      <c r="D32" s="131"/>
      <c r="E32" s="30">
        <v>1542.86</v>
      </c>
      <c r="F32" s="27" t="s">
        <v>33</v>
      </c>
      <c r="G32" s="31">
        <v>3900</v>
      </c>
      <c r="H32" s="31">
        <f t="shared" si="0"/>
        <v>6017154</v>
      </c>
      <c r="I32" s="31">
        <f t="shared" si="1"/>
        <v>1143259.26</v>
      </c>
      <c r="J32" s="56">
        <f t="shared" si="8"/>
        <v>7160413.2599999998</v>
      </c>
      <c r="M32" s="41">
        <v>22</v>
      </c>
      <c r="N32" s="69" t="s">
        <v>80</v>
      </c>
      <c r="O32" s="27">
        <v>10</v>
      </c>
      <c r="P32" s="27" t="s">
        <v>134</v>
      </c>
      <c r="Q32" s="61">
        <v>1320</v>
      </c>
      <c r="R32" s="61">
        <f t="shared" si="3"/>
        <v>13200</v>
      </c>
      <c r="S32" s="61">
        <f t="shared" si="6"/>
        <v>2508</v>
      </c>
      <c r="T32" s="62">
        <f t="shared" si="7"/>
        <v>15708</v>
      </c>
      <c r="Y32"/>
    </row>
    <row r="33" spans="2:25" ht="15" customHeight="1" x14ac:dyDescent="0.25">
      <c r="B33" s="41">
        <v>23</v>
      </c>
      <c r="C33" s="131" t="s">
        <v>161</v>
      </c>
      <c r="D33" s="131"/>
      <c r="E33" s="30">
        <v>3132.92</v>
      </c>
      <c r="F33" s="27" t="s">
        <v>33</v>
      </c>
      <c r="G33" s="31">
        <v>3900</v>
      </c>
      <c r="H33" s="31">
        <f t="shared" si="0"/>
        <v>12218388</v>
      </c>
      <c r="I33" s="31">
        <f t="shared" si="1"/>
        <v>2321493.7200000002</v>
      </c>
      <c r="J33" s="56">
        <f t="shared" si="8"/>
        <v>14539881.720000001</v>
      </c>
      <c r="M33" s="41">
        <v>23</v>
      </c>
      <c r="N33" s="69" t="s">
        <v>81</v>
      </c>
      <c r="O33" s="27">
        <v>1</v>
      </c>
      <c r="P33" s="27" t="s">
        <v>134</v>
      </c>
      <c r="Q33" s="61">
        <v>7562</v>
      </c>
      <c r="R33" s="61">
        <f t="shared" si="3"/>
        <v>7562</v>
      </c>
      <c r="S33" s="61">
        <f t="shared" si="6"/>
        <v>1436.78</v>
      </c>
      <c r="T33" s="62">
        <f t="shared" si="7"/>
        <v>8998.7800000000007</v>
      </c>
      <c r="Y33"/>
    </row>
    <row r="34" spans="2:25" ht="15" customHeight="1" x14ac:dyDescent="0.25">
      <c r="B34" s="41">
        <v>24</v>
      </c>
      <c r="C34" s="131" t="s">
        <v>162</v>
      </c>
      <c r="D34" s="131"/>
      <c r="E34" s="30">
        <v>168</v>
      </c>
      <c r="F34" s="27" t="s">
        <v>33</v>
      </c>
      <c r="G34" s="31">
        <v>47400</v>
      </c>
      <c r="H34" s="31">
        <f t="shared" si="0"/>
        <v>7963200</v>
      </c>
      <c r="I34" s="31">
        <f t="shared" si="1"/>
        <v>1513008</v>
      </c>
      <c r="J34" s="56">
        <f t="shared" si="8"/>
        <v>9476208</v>
      </c>
      <c r="M34" s="41">
        <v>24</v>
      </c>
      <c r="N34" s="69" t="s">
        <v>82</v>
      </c>
      <c r="O34" s="27">
        <v>1</v>
      </c>
      <c r="P34" s="27" t="s">
        <v>134</v>
      </c>
      <c r="Q34" s="61">
        <v>20588</v>
      </c>
      <c r="R34" s="61">
        <f t="shared" si="3"/>
        <v>20588</v>
      </c>
      <c r="S34" s="61">
        <f t="shared" si="6"/>
        <v>3911.7200000000003</v>
      </c>
      <c r="T34" s="62">
        <f t="shared" si="7"/>
        <v>24499.72</v>
      </c>
      <c r="Y34"/>
    </row>
    <row r="35" spans="2:25" ht="15" customHeight="1" x14ac:dyDescent="0.25">
      <c r="B35" s="41">
        <v>25</v>
      </c>
      <c r="C35" s="131" t="s">
        <v>163</v>
      </c>
      <c r="D35" s="131"/>
      <c r="E35" s="30">
        <v>50</v>
      </c>
      <c r="F35" s="27" t="s">
        <v>33</v>
      </c>
      <c r="G35" s="31">
        <v>27552</v>
      </c>
      <c r="H35" s="31">
        <f t="shared" si="0"/>
        <v>1377600</v>
      </c>
      <c r="I35" s="31">
        <f t="shared" si="1"/>
        <v>261744</v>
      </c>
      <c r="J35" s="56">
        <f t="shared" si="8"/>
        <v>1639344</v>
      </c>
      <c r="M35" s="41">
        <v>25</v>
      </c>
      <c r="N35" s="69" t="s">
        <v>83</v>
      </c>
      <c r="O35" s="27">
        <v>2</v>
      </c>
      <c r="P35" s="27" t="s">
        <v>134</v>
      </c>
      <c r="Q35" s="61">
        <v>42739</v>
      </c>
      <c r="R35" s="61">
        <f t="shared" si="3"/>
        <v>85478</v>
      </c>
      <c r="S35" s="61">
        <f t="shared" si="6"/>
        <v>16240.82</v>
      </c>
      <c r="T35" s="62">
        <f t="shared" si="7"/>
        <v>101718.82</v>
      </c>
      <c r="Y35"/>
    </row>
    <row r="36" spans="2:25" ht="15" customHeight="1" x14ac:dyDescent="0.25">
      <c r="B36" s="41">
        <v>26</v>
      </c>
      <c r="C36" s="131" t="s">
        <v>164</v>
      </c>
      <c r="D36" s="131"/>
      <c r="E36" s="30">
        <v>20</v>
      </c>
      <c r="F36" s="27" t="s">
        <v>33</v>
      </c>
      <c r="G36" s="31">
        <v>73944</v>
      </c>
      <c r="H36" s="31">
        <f t="shared" si="0"/>
        <v>1478880</v>
      </c>
      <c r="I36" s="31">
        <f t="shared" si="1"/>
        <v>280987.2</v>
      </c>
      <c r="J36" s="56">
        <f t="shared" ref="J36:J38" si="9">SUM(H36:I36)</f>
        <v>1759867.2</v>
      </c>
      <c r="M36" s="41">
        <v>26</v>
      </c>
      <c r="N36" s="69" t="s">
        <v>84</v>
      </c>
      <c r="O36" s="27">
        <v>3</v>
      </c>
      <c r="P36" s="27" t="s">
        <v>134</v>
      </c>
      <c r="Q36" s="61">
        <v>8403.36</v>
      </c>
      <c r="R36" s="61">
        <f t="shared" si="3"/>
        <v>25210.080000000002</v>
      </c>
      <c r="S36" s="61">
        <f t="shared" si="6"/>
        <v>4789.9152000000004</v>
      </c>
      <c r="T36" s="62">
        <f t="shared" si="7"/>
        <v>29999.995200000001</v>
      </c>
      <c r="Y36"/>
    </row>
    <row r="37" spans="2:25" ht="15" customHeight="1" x14ac:dyDescent="0.25">
      <c r="B37" s="41">
        <v>27</v>
      </c>
      <c r="C37" s="131" t="s">
        <v>165</v>
      </c>
      <c r="D37" s="131"/>
      <c r="E37" s="30">
        <v>20</v>
      </c>
      <c r="F37" s="27" t="s">
        <v>33</v>
      </c>
      <c r="G37" s="31">
        <v>106650</v>
      </c>
      <c r="H37" s="31">
        <f t="shared" si="0"/>
        <v>2133000</v>
      </c>
      <c r="I37" s="31">
        <f t="shared" si="1"/>
        <v>405270</v>
      </c>
      <c r="J37" s="56">
        <f t="shared" si="9"/>
        <v>2538270</v>
      </c>
      <c r="M37" s="41">
        <v>27</v>
      </c>
      <c r="N37" s="69" t="s">
        <v>85</v>
      </c>
      <c r="O37" s="27">
        <v>4</v>
      </c>
      <c r="P37" s="27" t="s">
        <v>134</v>
      </c>
      <c r="Q37" s="61">
        <v>11765</v>
      </c>
      <c r="R37" s="61">
        <f t="shared" si="3"/>
        <v>47060</v>
      </c>
      <c r="S37" s="61">
        <f t="shared" si="6"/>
        <v>8941.4</v>
      </c>
      <c r="T37" s="62">
        <f t="shared" si="7"/>
        <v>56001.4</v>
      </c>
      <c r="Y37"/>
    </row>
    <row r="38" spans="2:25" ht="15" customHeight="1" x14ac:dyDescent="0.25">
      <c r="B38" s="41">
        <v>28</v>
      </c>
      <c r="C38" s="131" t="s">
        <v>166</v>
      </c>
      <c r="D38" s="131"/>
      <c r="E38" s="30">
        <v>5</v>
      </c>
      <c r="F38" s="27" t="s">
        <v>33</v>
      </c>
      <c r="G38" s="31">
        <v>145044</v>
      </c>
      <c r="H38" s="31">
        <f t="shared" ref="H38:H46" si="10">G38*E38</f>
        <v>725220</v>
      </c>
      <c r="I38" s="31">
        <f t="shared" ref="I38:I46" si="11">H38*0.19</f>
        <v>137791.79999999999</v>
      </c>
      <c r="J38" s="56">
        <f t="shared" si="9"/>
        <v>863011.8</v>
      </c>
      <c r="M38" s="41">
        <v>28</v>
      </c>
      <c r="N38" s="69" t="s">
        <v>86</v>
      </c>
      <c r="O38" s="27">
        <v>1</v>
      </c>
      <c r="P38" s="27" t="s">
        <v>134</v>
      </c>
      <c r="Q38" s="61">
        <v>5882.35</v>
      </c>
      <c r="R38" s="61">
        <f t="shared" si="3"/>
        <v>5882.35</v>
      </c>
      <c r="S38" s="61">
        <f t="shared" si="6"/>
        <v>1117.6465000000001</v>
      </c>
      <c r="T38" s="62">
        <f t="shared" si="7"/>
        <v>6999.9965000000002</v>
      </c>
      <c r="Y38"/>
    </row>
    <row r="39" spans="2:25" ht="15" customHeight="1" x14ac:dyDescent="0.25">
      <c r="B39" s="41">
        <v>29</v>
      </c>
      <c r="C39" s="131" t="s">
        <v>167</v>
      </c>
      <c r="D39" s="131"/>
      <c r="E39" s="30">
        <v>9611.64</v>
      </c>
      <c r="F39" s="27" t="s">
        <v>33</v>
      </c>
      <c r="G39" s="31">
        <v>3900</v>
      </c>
      <c r="H39" s="31">
        <f t="shared" si="10"/>
        <v>37485396</v>
      </c>
      <c r="I39" s="31">
        <f t="shared" si="11"/>
        <v>7122225.2400000002</v>
      </c>
      <c r="J39" s="56">
        <f t="shared" ref="J39:J46" si="12">SUM(H39:I39)</f>
        <v>44607621.240000002</v>
      </c>
      <c r="M39" s="41">
        <v>29</v>
      </c>
      <c r="N39" s="69" t="s">
        <v>87</v>
      </c>
      <c r="O39" s="27">
        <v>1</v>
      </c>
      <c r="P39" s="27" t="s">
        <v>134</v>
      </c>
      <c r="Q39" s="61">
        <v>8824</v>
      </c>
      <c r="R39" s="61">
        <f t="shared" si="3"/>
        <v>8824</v>
      </c>
      <c r="S39" s="61">
        <f t="shared" si="6"/>
        <v>1676.56</v>
      </c>
      <c r="T39" s="62">
        <f t="shared" si="7"/>
        <v>10500.56</v>
      </c>
      <c r="Y39"/>
    </row>
    <row r="40" spans="2:25" ht="15" customHeight="1" x14ac:dyDescent="0.25">
      <c r="B40" s="41">
        <v>30</v>
      </c>
      <c r="C40" s="131" t="s">
        <v>162</v>
      </c>
      <c r="D40" s="131"/>
      <c r="E40" s="30">
        <v>519</v>
      </c>
      <c r="F40" s="27" t="s">
        <v>33</v>
      </c>
      <c r="G40" s="31">
        <v>47400</v>
      </c>
      <c r="H40" s="31">
        <f t="shared" si="10"/>
        <v>24600600</v>
      </c>
      <c r="I40" s="31">
        <f t="shared" si="11"/>
        <v>4674114</v>
      </c>
      <c r="J40" s="56">
        <f t="shared" si="12"/>
        <v>29274714</v>
      </c>
      <c r="M40" s="41">
        <v>30</v>
      </c>
      <c r="N40" s="69" t="s">
        <v>88</v>
      </c>
      <c r="O40" s="27">
        <v>2</v>
      </c>
      <c r="P40" s="27" t="s">
        <v>134</v>
      </c>
      <c r="Q40" s="61">
        <v>4202</v>
      </c>
      <c r="R40" s="61">
        <f t="shared" si="3"/>
        <v>8404</v>
      </c>
      <c r="S40" s="61">
        <f t="shared" si="6"/>
        <v>1596.76</v>
      </c>
      <c r="T40" s="62">
        <f t="shared" si="7"/>
        <v>10000.76</v>
      </c>
      <c r="Y40"/>
    </row>
    <row r="41" spans="2:25" ht="15" customHeight="1" x14ac:dyDescent="0.25">
      <c r="B41" s="41">
        <v>31</v>
      </c>
      <c r="C41" s="131" t="s">
        <v>167</v>
      </c>
      <c r="D41" s="131"/>
      <c r="E41" s="30">
        <v>1239.5899999999999</v>
      </c>
      <c r="F41" s="27" t="s">
        <v>33</v>
      </c>
      <c r="G41" s="31">
        <v>3900</v>
      </c>
      <c r="H41" s="31">
        <f t="shared" si="10"/>
        <v>4834401</v>
      </c>
      <c r="I41" s="31">
        <f t="shared" si="11"/>
        <v>918536.19000000006</v>
      </c>
      <c r="J41" s="56">
        <f t="shared" si="12"/>
        <v>5752937.1900000004</v>
      </c>
      <c r="M41" s="41">
        <v>31</v>
      </c>
      <c r="N41" s="69" t="s">
        <v>89</v>
      </c>
      <c r="O41" s="27">
        <v>3</v>
      </c>
      <c r="P41" s="27" t="s">
        <v>134</v>
      </c>
      <c r="Q41" s="61">
        <v>4202</v>
      </c>
      <c r="R41" s="61">
        <f t="shared" si="3"/>
        <v>12606</v>
      </c>
      <c r="S41" s="61">
        <f t="shared" si="6"/>
        <v>2395.14</v>
      </c>
      <c r="T41" s="62">
        <f t="shared" si="7"/>
        <v>15001.14</v>
      </c>
      <c r="Y41"/>
    </row>
    <row r="42" spans="2:25" ht="15" customHeight="1" x14ac:dyDescent="0.25">
      <c r="B42" s="41">
        <v>32</v>
      </c>
      <c r="C42" s="131" t="s">
        <v>168</v>
      </c>
      <c r="D42" s="131"/>
      <c r="E42" s="30">
        <v>2024.5</v>
      </c>
      <c r="F42" s="27" t="s">
        <v>33</v>
      </c>
      <c r="G42" s="31">
        <v>3900</v>
      </c>
      <c r="H42" s="31">
        <f t="shared" si="10"/>
        <v>7895550</v>
      </c>
      <c r="I42" s="31">
        <f t="shared" si="11"/>
        <v>1500154.5</v>
      </c>
      <c r="J42" s="56">
        <f t="shared" si="12"/>
        <v>9395704.5</v>
      </c>
      <c r="M42" s="41">
        <v>32</v>
      </c>
      <c r="N42" s="69" t="s">
        <v>90</v>
      </c>
      <c r="O42" s="27">
        <v>1</v>
      </c>
      <c r="P42" s="27" t="s">
        <v>134</v>
      </c>
      <c r="Q42" s="61">
        <v>12874</v>
      </c>
      <c r="R42" s="61">
        <f t="shared" si="3"/>
        <v>12874</v>
      </c>
      <c r="S42" s="61">
        <f t="shared" si="6"/>
        <v>2446.06</v>
      </c>
      <c r="T42" s="62">
        <f t="shared" si="7"/>
        <v>15320.06</v>
      </c>
      <c r="Y42"/>
    </row>
    <row r="43" spans="2:25" ht="15" customHeight="1" x14ac:dyDescent="0.25">
      <c r="B43" s="41">
        <v>33</v>
      </c>
      <c r="C43" s="168" t="s">
        <v>162</v>
      </c>
      <c r="D43" s="168"/>
      <c r="E43" s="169">
        <v>762</v>
      </c>
      <c r="F43" s="68" t="s">
        <v>33</v>
      </c>
      <c r="G43" s="170">
        <v>47400</v>
      </c>
      <c r="H43" s="170">
        <f t="shared" si="10"/>
        <v>36118800</v>
      </c>
      <c r="I43" s="170">
        <f t="shared" si="11"/>
        <v>6862572</v>
      </c>
      <c r="J43" s="171">
        <f t="shared" si="12"/>
        <v>42981372</v>
      </c>
      <c r="M43" s="41">
        <v>33</v>
      </c>
      <c r="N43" s="69" t="s">
        <v>91</v>
      </c>
      <c r="O43" s="27">
        <v>100</v>
      </c>
      <c r="P43" s="27" t="s">
        <v>134</v>
      </c>
      <c r="Q43" s="61">
        <v>11000</v>
      </c>
      <c r="R43" s="61">
        <f t="shared" si="3"/>
        <v>1100000</v>
      </c>
      <c r="S43" s="61">
        <f t="shared" si="6"/>
        <v>209000</v>
      </c>
      <c r="T43" s="62">
        <f t="shared" si="7"/>
        <v>1309000</v>
      </c>
      <c r="Y43"/>
    </row>
    <row r="44" spans="2:25" ht="15" customHeight="1" x14ac:dyDescent="0.25">
      <c r="B44" s="41">
        <v>34</v>
      </c>
      <c r="C44" s="172" t="s">
        <v>167</v>
      </c>
      <c r="D44" s="172"/>
      <c r="E44" s="173">
        <v>6791.13</v>
      </c>
      <c r="F44" s="68" t="s">
        <v>33</v>
      </c>
      <c r="G44" s="170">
        <v>3900</v>
      </c>
      <c r="H44" s="170">
        <f t="shared" si="10"/>
        <v>26485407</v>
      </c>
      <c r="I44" s="170">
        <f t="shared" si="11"/>
        <v>5032227.33</v>
      </c>
      <c r="J44" s="171">
        <f t="shared" si="12"/>
        <v>31517634.329999998</v>
      </c>
      <c r="M44" s="41">
        <v>34</v>
      </c>
      <c r="N44" s="69" t="s">
        <v>92</v>
      </c>
      <c r="O44" s="27">
        <v>120</v>
      </c>
      <c r="P44" s="27" t="s">
        <v>134</v>
      </c>
      <c r="Q44" s="61">
        <v>37600</v>
      </c>
      <c r="R44" s="61">
        <f t="shared" si="3"/>
        <v>4512000</v>
      </c>
      <c r="S44" s="61">
        <f t="shared" si="6"/>
        <v>857280</v>
      </c>
      <c r="T44" s="62">
        <f t="shared" si="7"/>
        <v>5369280</v>
      </c>
      <c r="Y44"/>
    </row>
    <row r="45" spans="2:25" ht="15" customHeight="1" x14ac:dyDescent="0.25">
      <c r="B45" s="41">
        <v>35</v>
      </c>
      <c r="C45" s="172" t="s">
        <v>159</v>
      </c>
      <c r="D45" s="172"/>
      <c r="E45" s="173">
        <v>1953</v>
      </c>
      <c r="F45" s="68" t="s">
        <v>33</v>
      </c>
      <c r="G45" s="170">
        <v>4080</v>
      </c>
      <c r="H45" s="170">
        <f t="shared" si="10"/>
        <v>7968240</v>
      </c>
      <c r="I45" s="170">
        <f t="shared" si="11"/>
        <v>1513965.6</v>
      </c>
      <c r="J45" s="171">
        <f t="shared" si="12"/>
        <v>9482205.5999999996</v>
      </c>
      <c r="M45" s="41">
        <v>35</v>
      </c>
      <c r="N45" s="69" t="s">
        <v>93</v>
      </c>
      <c r="O45" s="27">
        <v>100</v>
      </c>
      <c r="P45" s="27" t="s">
        <v>134</v>
      </c>
      <c r="Q45" s="61">
        <v>6500</v>
      </c>
      <c r="R45" s="61">
        <f t="shared" si="3"/>
        <v>650000</v>
      </c>
      <c r="S45" s="61">
        <f t="shared" si="6"/>
        <v>123500</v>
      </c>
      <c r="T45" s="62">
        <f t="shared" si="7"/>
        <v>773500</v>
      </c>
      <c r="Y45"/>
    </row>
    <row r="46" spans="2:25" ht="15" customHeight="1" x14ac:dyDescent="0.25">
      <c r="B46" s="41">
        <v>36</v>
      </c>
      <c r="C46" s="172" t="s">
        <v>169</v>
      </c>
      <c r="D46" s="172"/>
      <c r="E46" s="173">
        <v>850</v>
      </c>
      <c r="F46" s="68" t="s">
        <v>33</v>
      </c>
      <c r="G46" s="170">
        <v>6200</v>
      </c>
      <c r="H46" s="170">
        <f t="shared" si="10"/>
        <v>5270000</v>
      </c>
      <c r="I46" s="170">
        <f t="shared" si="11"/>
        <v>1001300</v>
      </c>
      <c r="J46" s="171">
        <f t="shared" si="12"/>
        <v>6271300</v>
      </c>
      <c r="M46" s="41">
        <v>36</v>
      </c>
      <c r="N46" s="69" t="s">
        <v>109</v>
      </c>
      <c r="O46" s="68">
        <v>60</v>
      </c>
      <c r="P46" s="27" t="s">
        <v>134</v>
      </c>
      <c r="Q46" s="61">
        <v>10700</v>
      </c>
      <c r="R46" s="61">
        <f t="shared" si="3"/>
        <v>642000</v>
      </c>
      <c r="S46" s="61">
        <f t="shared" si="6"/>
        <v>121980</v>
      </c>
      <c r="T46" s="62">
        <f t="shared" si="7"/>
        <v>763980</v>
      </c>
      <c r="Y46"/>
    </row>
    <row r="47" spans="2:25" ht="15" customHeight="1" x14ac:dyDescent="0.25">
      <c r="B47" s="41">
        <v>37</v>
      </c>
      <c r="C47" s="168" t="s">
        <v>169</v>
      </c>
      <c r="D47" s="168"/>
      <c r="E47" s="169">
        <v>80</v>
      </c>
      <c r="F47" s="68" t="s">
        <v>33</v>
      </c>
      <c r="G47" s="170">
        <v>6200</v>
      </c>
      <c r="H47" s="170">
        <f t="shared" ref="H47:H49" si="13">G47*E47</f>
        <v>496000</v>
      </c>
      <c r="I47" s="170">
        <f t="shared" ref="I47:I49" si="14">H47*0.19</f>
        <v>94240</v>
      </c>
      <c r="J47" s="171">
        <f t="shared" ref="J47:J49" si="15">SUM(H47:I47)</f>
        <v>590240</v>
      </c>
      <c r="M47" s="41">
        <v>37</v>
      </c>
      <c r="N47" s="69" t="s">
        <v>94</v>
      </c>
      <c r="O47" s="27">
        <v>5</v>
      </c>
      <c r="P47" s="27" t="s">
        <v>134</v>
      </c>
      <c r="Q47" s="61">
        <v>4793</v>
      </c>
      <c r="R47" s="61">
        <f t="shared" si="3"/>
        <v>23965</v>
      </c>
      <c r="S47" s="61">
        <f t="shared" si="6"/>
        <v>4553.3500000000004</v>
      </c>
      <c r="T47" s="62">
        <f t="shared" si="7"/>
        <v>28518.35</v>
      </c>
      <c r="Y47"/>
    </row>
    <row r="48" spans="2:25" ht="15" customHeight="1" x14ac:dyDescent="0.25">
      <c r="B48" s="41">
        <v>38</v>
      </c>
      <c r="C48" s="131" t="s">
        <v>163</v>
      </c>
      <c r="D48" s="131"/>
      <c r="E48" s="30">
        <v>110</v>
      </c>
      <c r="F48" s="27" t="s">
        <v>33</v>
      </c>
      <c r="G48" s="31">
        <v>27552</v>
      </c>
      <c r="H48" s="31">
        <f t="shared" si="13"/>
        <v>3030720</v>
      </c>
      <c r="I48" s="31">
        <f t="shared" si="14"/>
        <v>575836.80000000005</v>
      </c>
      <c r="J48" s="56">
        <f t="shared" si="15"/>
        <v>3606556.8</v>
      </c>
      <c r="M48" s="41">
        <v>38</v>
      </c>
      <c r="N48" s="69" t="s">
        <v>95</v>
      </c>
      <c r="O48" s="27">
        <v>2</v>
      </c>
      <c r="P48" s="27" t="s">
        <v>134</v>
      </c>
      <c r="Q48" s="61">
        <v>6500</v>
      </c>
      <c r="R48" s="61">
        <f t="shared" si="3"/>
        <v>13000</v>
      </c>
      <c r="S48" s="61">
        <f t="shared" si="6"/>
        <v>2470</v>
      </c>
      <c r="T48" s="62">
        <f t="shared" si="7"/>
        <v>15470</v>
      </c>
      <c r="Y48"/>
    </row>
    <row r="49" spans="2:20" customFormat="1" ht="15" customHeight="1" thickBot="1" x14ac:dyDescent="0.3">
      <c r="B49" s="42">
        <v>39</v>
      </c>
      <c r="C49" s="132" t="s">
        <v>165</v>
      </c>
      <c r="D49" s="132"/>
      <c r="E49" s="74">
        <v>110</v>
      </c>
      <c r="F49" s="45" t="s">
        <v>33</v>
      </c>
      <c r="G49" s="75">
        <v>106650</v>
      </c>
      <c r="H49" s="75">
        <f t="shared" si="13"/>
        <v>11731500</v>
      </c>
      <c r="I49" s="75">
        <f t="shared" si="14"/>
        <v>2228985</v>
      </c>
      <c r="J49" s="76">
        <f t="shared" si="15"/>
        <v>13960485</v>
      </c>
      <c r="M49" s="41">
        <v>39</v>
      </c>
      <c r="N49" s="69" t="s">
        <v>96</v>
      </c>
      <c r="O49" s="27">
        <v>1</v>
      </c>
      <c r="P49" s="27" t="s">
        <v>134</v>
      </c>
      <c r="Q49" s="61">
        <v>64000</v>
      </c>
      <c r="R49" s="61">
        <f t="shared" si="3"/>
        <v>64000</v>
      </c>
      <c r="S49" s="61">
        <f t="shared" si="6"/>
        <v>12160</v>
      </c>
      <c r="T49" s="62">
        <f t="shared" si="7"/>
        <v>76160</v>
      </c>
    </row>
    <row r="50" spans="2:20" customFormat="1" ht="15" customHeight="1" thickBot="1" x14ac:dyDescent="0.3">
      <c r="G50" s="32">
        <f>SUM(G11:G49)</f>
        <v>5793389</v>
      </c>
      <c r="H50" s="32">
        <f>SUM(H11:H49)</f>
        <v>357566107.20000005</v>
      </c>
      <c r="I50" s="32">
        <f>SUM(I11:I49)</f>
        <v>58276060.367999993</v>
      </c>
      <c r="J50" s="32">
        <f>SUM(J11:J49)</f>
        <v>415842167.56800002</v>
      </c>
      <c r="M50" s="41">
        <v>40</v>
      </c>
      <c r="N50" s="69" t="s">
        <v>97</v>
      </c>
      <c r="O50" s="27">
        <v>1</v>
      </c>
      <c r="P50" s="27" t="s">
        <v>134</v>
      </c>
      <c r="Q50" s="61">
        <v>2683</v>
      </c>
      <c r="R50" s="61">
        <f t="shared" si="3"/>
        <v>2683</v>
      </c>
      <c r="S50" s="61">
        <f t="shared" si="6"/>
        <v>509.77</v>
      </c>
      <c r="T50" s="62">
        <f t="shared" si="7"/>
        <v>3192.77</v>
      </c>
    </row>
    <row r="51" spans="2:20" customFormat="1" ht="15" customHeight="1" x14ac:dyDescent="0.25">
      <c r="M51" s="41">
        <v>41</v>
      </c>
      <c r="N51" s="69" t="s">
        <v>98</v>
      </c>
      <c r="O51" s="27">
        <v>1</v>
      </c>
      <c r="P51" s="27" t="s">
        <v>134</v>
      </c>
      <c r="Q51" s="61">
        <v>841</v>
      </c>
      <c r="R51" s="61">
        <f t="shared" si="3"/>
        <v>841</v>
      </c>
      <c r="S51" s="61">
        <f t="shared" si="6"/>
        <v>159.79</v>
      </c>
      <c r="T51" s="62">
        <f t="shared" si="7"/>
        <v>1000.79</v>
      </c>
    </row>
    <row r="52" spans="2:20" customFormat="1" ht="15" customHeight="1" x14ac:dyDescent="0.25">
      <c r="M52" s="41">
        <v>42</v>
      </c>
      <c r="N52" s="69" t="s">
        <v>99</v>
      </c>
      <c r="O52" s="27">
        <v>1</v>
      </c>
      <c r="P52" s="27" t="s">
        <v>134</v>
      </c>
      <c r="Q52" s="61">
        <v>10000</v>
      </c>
      <c r="R52" s="61">
        <f t="shared" si="3"/>
        <v>10000</v>
      </c>
      <c r="S52" s="61">
        <f t="shared" si="6"/>
        <v>1900</v>
      </c>
      <c r="T52" s="62">
        <f t="shared" si="7"/>
        <v>11900</v>
      </c>
    </row>
    <row r="53" spans="2:20" customFormat="1" ht="15" customHeight="1" x14ac:dyDescent="0.25">
      <c r="M53" s="41">
        <v>43</v>
      </c>
      <c r="N53" s="69" t="s">
        <v>100</v>
      </c>
      <c r="O53" s="27">
        <v>1</v>
      </c>
      <c r="P53" s="27" t="s">
        <v>134</v>
      </c>
      <c r="Q53" s="61">
        <v>9500</v>
      </c>
      <c r="R53" s="61">
        <f t="shared" si="3"/>
        <v>9500</v>
      </c>
      <c r="S53" s="61">
        <f t="shared" si="6"/>
        <v>1805</v>
      </c>
      <c r="T53" s="62">
        <f t="shared" si="7"/>
        <v>11305</v>
      </c>
    </row>
    <row r="54" spans="2:20" customFormat="1" ht="15" customHeight="1" x14ac:dyDescent="0.25">
      <c r="M54" s="41">
        <v>44</v>
      </c>
      <c r="N54" s="69" t="s">
        <v>101</v>
      </c>
      <c r="O54" s="27">
        <v>1</v>
      </c>
      <c r="P54" s="27" t="s">
        <v>134</v>
      </c>
      <c r="Q54" s="61">
        <v>8741</v>
      </c>
      <c r="R54" s="61">
        <f t="shared" si="3"/>
        <v>8741</v>
      </c>
      <c r="S54" s="61">
        <f t="shared" si="6"/>
        <v>1660.79</v>
      </c>
      <c r="T54" s="62">
        <f t="shared" si="7"/>
        <v>10401.790000000001</v>
      </c>
    </row>
    <row r="55" spans="2:20" customFormat="1" ht="15" customHeight="1" x14ac:dyDescent="0.25">
      <c r="M55" s="41">
        <v>45</v>
      </c>
      <c r="N55" s="69" t="s">
        <v>102</v>
      </c>
      <c r="O55" s="27">
        <v>1</v>
      </c>
      <c r="P55" s="27" t="s">
        <v>134</v>
      </c>
      <c r="Q55" s="61">
        <v>19327.73</v>
      </c>
      <c r="R55" s="61">
        <f t="shared" si="3"/>
        <v>19327.73</v>
      </c>
      <c r="S55" s="61">
        <f t="shared" si="6"/>
        <v>3672.2687000000001</v>
      </c>
      <c r="T55" s="62">
        <f t="shared" si="7"/>
        <v>22999.9987</v>
      </c>
    </row>
    <row r="56" spans="2:20" customFormat="1" ht="15" customHeight="1" x14ac:dyDescent="0.25">
      <c r="M56" s="41">
        <v>46</v>
      </c>
      <c r="N56" s="69" t="s">
        <v>144</v>
      </c>
      <c r="O56" s="27">
        <v>1</v>
      </c>
      <c r="P56" s="27" t="s">
        <v>134</v>
      </c>
      <c r="Q56" s="61">
        <v>14285.71</v>
      </c>
      <c r="R56" s="61">
        <f t="shared" si="3"/>
        <v>14285.71</v>
      </c>
      <c r="S56" s="61">
        <f t="shared" si="6"/>
        <v>2714.2848999999997</v>
      </c>
      <c r="T56" s="62">
        <f t="shared" si="7"/>
        <v>16999.994899999998</v>
      </c>
    </row>
    <row r="57" spans="2:20" customFormat="1" ht="15" customHeight="1" x14ac:dyDescent="0.25">
      <c r="M57" s="41">
        <v>47</v>
      </c>
      <c r="N57" s="69" t="s">
        <v>103</v>
      </c>
      <c r="O57" s="27">
        <v>1</v>
      </c>
      <c r="P57" s="27" t="s">
        <v>134</v>
      </c>
      <c r="Q57" s="61">
        <v>19500</v>
      </c>
      <c r="R57" s="61">
        <f t="shared" si="3"/>
        <v>19500</v>
      </c>
      <c r="S57" s="61">
        <f t="shared" si="6"/>
        <v>3705</v>
      </c>
      <c r="T57" s="62">
        <f t="shared" si="7"/>
        <v>23205</v>
      </c>
    </row>
    <row r="58" spans="2:20" customFormat="1" ht="15" customHeight="1" x14ac:dyDescent="0.25">
      <c r="M58" s="41">
        <v>48</v>
      </c>
      <c r="N58" s="69" t="s">
        <v>146</v>
      </c>
      <c r="O58" s="27">
        <v>100</v>
      </c>
      <c r="P58" s="27" t="s">
        <v>134</v>
      </c>
      <c r="Q58" s="61">
        <v>920</v>
      </c>
      <c r="R58" s="61">
        <f t="shared" si="3"/>
        <v>92000</v>
      </c>
      <c r="S58" s="61">
        <f t="shared" si="6"/>
        <v>17480</v>
      </c>
      <c r="T58" s="62">
        <f t="shared" si="7"/>
        <v>109480</v>
      </c>
    </row>
    <row r="59" spans="2:20" customFormat="1" ht="15" customHeight="1" x14ac:dyDescent="0.25">
      <c r="M59" s="41">
        <v>49</v>
      </c>
      <c r="N59" s="69" t="s">
        <v>104</v>
      </c>
      <c r="O59" s="27">
        <v>1</v>
      </c>
      <c r="P59" s="27" t="s">
        <v>134</v>
      </c>
      <c r="Q59" s="61">
        <v>6000</v>
      </c>
      <c r="R59" s="61">
        <f t="shared" si="3"/>
        <v>6000</v>
      </c>
      <c r="S59" s="61">
        <f t="shared" si="6"/>
        <v>1140</v>
      </c>
      <c r="T59" s="62">
        <f t="shared" si="7"/>
        <v>7140</v>
      </c>
    </row>
    <row r="60" spans="2:20" customFormat="1" ht="15" customHeight="1" x14ac:dyDescent="0.25">
      <c r="M60" s="41">
        <v>50</v>
      </c>
      <c r="N60" s="69" t="s">
        <v>143</v>
      </c>
      <c r="O60" s="27">
        <v>200</v>
      </c>
      <c r="P60" s="27" t="s">
        <v>134</v>
      </c>
      <c r="Q60" s="61">
        <v>4600</v>
      </c>
      <c r="R60" s="61">
        <f t="shared" si="3"/>
        <v>920000</v>
      </c>
      <c r="S60" s="61">
        <f t="shared" si="6"/>
        <v>174800</v>
      </c>
      <c r="T60" s="62">
        <f t="shared" si="7"/>
        <v>1094800</v>
      </c>
    </row>
    <row r="61" spans="2:20" customFormat="1" ht="15" customHeight="1" x14ac:dyDescent="0.25">
      <c r="M61" s="41">
        <v>51</v>
      </c>
      <c r="N61" s="71" t="s">
        <v>141</v>
      </c>
      <c r="O61" s="68">
        <v>270</v>
      </c>
      <c r="P61" s="68" t="s">
        <v>134</v>
      </c>
      <c r="Q61" s="61">
        <v>2200</v>
      </c>
      <c r="R61" s="61">
        <f t="shared" si="3"/>
        <v>594000</v>
      </c>
      <c r="S61" s="61">
        <f t="shared" si="6"/>
        <v>112860</v>
      </c>
      <c r="T61" s="62">
        <f t="shared" si="7"/>
        <v>706860</v>
      </c>
    </row>
    <row r="62" spans="2:20" customFormat="1" ht="15" customHeight="1" x14ac:dyDescent="0.25">
      <c r="M62" s="41">
        <v>52</v>
      </c>
      <c r="N62" s="71" t="s">
        <v>142</v>
      </c>
      <c r="O62" s="68">
        <v>90</v>
      </c>
      <c r="P62" s="68" t="s">
        <v>135</v>
      </c>
      <c r="Q62" s="61">
        <v>1100</v>
      </c>
      <c r="R62" s="61">
        <f t="shared" ref="R62" si="16">Q62*O62</f>
        <v>99000</v>
      </c>
      <c r="S62" s="61">
        <f t="shared" ref="S62" si="17">R62*0.19</f>
        <v>18810</v>
      </c>
      <c r="T62" s="62">
        <f t="shared" ref="T62" si="18">SUM(R62:S62)</f>
        <v>117810</v>
      </c>
    </row>
    <row r="63" spans="2:20" customFormat="1" ht="15" customHeight="1" x14ac:dyDescent="0.25">
      <c r="M63" s="41">
        <v>53</v>
      </c>
      <c r="N63" s="69" t="s">
        <v>105</v>
      </c>
      <c r="O63" s="27">
        <v>1</v>
      </c>
      <c r="P63" s="27" t="s">
        <v>134</v>
      </c>
      <c r="Q63" s="61">
        <v>10000</v>
      </c>
      <c r="R63" s="61">
        <f t="shared" ref="R63:R70" si="19">Q63*O63</f>
        <v>10000</v>
      </c>
      <c r="S63" s="61">
        <f t="shared" ref="S63:S69" si="20">R63*0.19</f>
        <v>1900</v>
      </c>
      <c r="T63" s="62">
        <f t="shared" ref="T63:T69" si="21">SUM(R63:S63)</f>
        <v>11900</v>
      </c>
    </row>
    <row r="64" spans="2:20" customFormat="1" ht="15" customHeight="1" x14ac:dyDescent="0.25">
      <c r="M64" s="41">
        <v>54</v>
      </c>
      <c r="N64" s="69" t="s">
        <v>140</v>
      </c>
      <c r="O64" s="27">
        <v>1</v>
      </c>
      <c r="P64" s="27" t="s">
        <v>134</v>
      </c>
      <c r="Q64" s="61">
        <v>13752</v>
      </c>
      <c r="R64" s="61">
        <f t="shared" si="19"/>
        <v>13752</v>
      </c>
      <c r="S64" s="61">
        <f t="shared" si="20"/>
        <v>2612.88</v>
      </c>
      <c r="T64" s="62">
        <f t="shared" si="21"/>
        <v>16364.880000000001</v>
      </c>
    </row>
    <row r="65" spans="13:20" customFormat="1" ht="15" customHeight="1" x14ac:dyDescent="0.25">
      <c r="M65" s="41">
        <v>55</v>
      </c>
      <c r="N65" s="69" t="s">
        <v>106</v>
      </c>
      <c r="O65" s="27">
        <v>1</v>
      </c>
      <c r="P65" s="27" t="s">
        <v>134</v>
      </c>
      <c r="Q65" s="61">
        <v>11803</v>
      </c>
      <c r="R65" s="61">
        <f t="shared" si="19"/>
        <v>11803</v>
      </c>
      <c r="S65" s="61">
        <f t="shared" si="20"/>
        <v>2242.5700000000002</v>
      </c>
      <c r="T65" s="62">
        <f t="shared" si="21"/>
        <v>14045.57</v>
      </c>
    </row>
    <row r="66" spans="13:20" customFormat="1" ht="15" customHeight="1" x14ac:dyDescent="0.25">
      <c r="M66" s="41">
        <v>56</v>
      </c>
      <c r="N66" s="69" t="s">
        <v>107</v>
      </c>
      <c r="O66" s="27">
        <v>2</v>
      </c>
      <c r="P66" s="27" t="s">
        <v>134</v>
      </c>
      <c r="Q66" s="61">
        <v>15966</v>
      </c>
      <c r="R66" s="61">
        <f t="shared" si="19"/>
        <v>31932</v>
      </c>
      <c r="S66" s="61">
        <f t="shared" si="20"/>
        <v>6067.08</v>
      </c>
      <c r="T66" s="62">
        <f t="shared" si="21"/>
        <v>37999.08</v>
      </c>
    </row>
    <row r="67" spans="13:20" customFormat="1" ht="15" customHeight="1" x14ac:dyDescent="0.25">
      <c r="M67" s="41">
        <v>57</v>
      </c>
      <c r="N67" s="69" t="s">
        <v>108</v>
      </c>
      <c r="O67" s="27">
        <v>1</v>
      </c>
      <c r="P67" s="27" t="s">
        <v>134</v>
      </c>
      <c r="Q67" s="61">
        <v>5882.35</v>
      </c>
      <c r="R67" s="61">
        <f t="shared" si="19"/>
        <v>5882.35</v>
      </c>
      <c r="S67" s="61">
        <f t="shared" si="20"/>
        <v>1117.6465000000001</v>
      </c>
      <c r="T67" s="62">
        <f t="shared" si="21"/>
        <v>6999.9965000000002</v>
      </c>
    </row>
    <row r="68" spans="13:20" customFormat="1" ht="15" customHeight="1" x14ac:dyDescent="0.25">
      <c r="M68" s="41">
        <v>58</v>
      </c>
      <c r="N68" s="69" t="s">
        <v>136</v>
      </c>
      <c r="O68" s="27">
        <v>60</v>
      </c>
      <c r="P68" s="27" t="s">
        <v>134</v>
      </c>
      <c r="Q68" s="61">
        <v>53325</v>
      </c>
      <c r="R68" s="61">
        <f t="shared" si="19"/>
        <v>3199500</v>
      </c>
      <c r="S68" s="61">
        <f t="shared" si="20"/>
        <v>607905</v>
      </c>
      <c r="T68" s="62">
        <f t="shared" si="21"/>
        <v>3807405</v>
      </c>
    </row>
    <row r="69" spans="13:20" customFormat="1" ht="15" customHeight="1" x14ac:dyDescent="0.25">
      <c r="M69" s="41">
        <v>59</v>
      </c>
      <c r="N69" s="69" t="s">
        <v>137</v>
      </c>
      <c r="O69" s="27">
        <v>10</v>
      </c>
      <c r="P69" s="27" t="s">
        <v>134</v>
      </c>
      <c r="Q69" s="61">
        <v>43976</v>
      </c>
      <c r="R69" s="61">
        <f t="shared" si="19"/>
        <v>439760</v>
      </c>
      <c r="S69" s="61">
        <f t="shared" si="20"/>
        <v>83554.399999999994</v>
      </c>
      <c r="T69" s="62">
        <f t="shared" si="21"/>
        <v>523314.4</v>
      </c>
    </row>
    <row r="70" spans="13:20" customFormat="1" ht="15" customHeight="1" x14ac:dyDescent="0.25">
      <c r="M70" s="41">
        <v>60</v>
      </c>
      <c r="N70" s="69" t="s">
        <v>41</v>
      </c>
      <c r="O70" s="27">
        <v>20</v>
      </c>
      <c r="P70" s="27" t="s">
        <v>133</v>
      </c>
      <c r="Q70" s="29">
        <v>20000</v>
      </c>
      <c r="R70" s="29">
        <f t="shared" si="19"/>
        <v>400000</v>
      </c>
      <c r="S70" s="29">
        <v>0</v>
      </c>
      <c r="T70" s="60">
        <f t="shared" ref="T70:T73" si="22">SUM(R70:S70)</f>
        <v>400000</v>
      </c>
    </row>
    <row r="71" spans="13:20" customFormat="1" ht="15" customHeight="1" x14ac:dyDescent="0.25">
      <c r="M71" s="41">
        <v>61</v>
      </c>
      <c r="N71" s="69" t="s">
        <v>110</v>
      </c>
      <c r="O71" s="27">
        <v>2</v>
      </c>
      <c r="P71" s="27" t="s">
        <v>33</v>
      </c>
      <c r="Q71" s="61">
        <v>694117.02</v>
      </c>
      <c r="R71" s="29">
        <f t="shared" ref="R71:R74" si="23">Q71*O71</f>
        <v>1388234.04</v>
      </c>
      <c r="S71" s="61">
        <f t="shared" ref="S71:S96" si="24">R71*0.19</f>
        <v>263764.46760000003</v>
      </c>
      <c r="T71" s="60">
        <f t="shared" si="22"/>
        <v>1651998.5076000001</v>
      </c>
    </row>
    <row r="72" spans="13:20" customFormat="1" ht="15" customHeight="1" x14ac:dyDescent="0.25">
      <c r="M72" s="41">
        <v>62</v>
      </c>
      <c r="N72" s="28" t="s">
        <v>111</v>
      </c>
      <c r="O72" s="27">
        <v>10</v>
      </c>
      <c r="P72" s="27" t="s">
        <v>33</v>
      </c>
      <c r="Q72" s="61">
        <v>25714.29</v>
      </c>
      <c r="R72" s="29">
        <f t="shared" si="23"/>
        <v>257142.90000000002</v>
      </c>
      <c r="S72" s="61">
        <f t="shared" si="24"/>
        <v>48857.151000000005</v>
      </c>
      <c r="T72" s="60">
        <f t="shared" si="22"/>
        <v>306000.05100000004</v>
      </c>
    </row>
    <row r="73" spans="13:20" customFormat="1" ht="15" customHeight="1" x14ac:dyDescent="0.25">
      <c r="M73" s="41">
        <v>63</v>
      </c>
      <c r="N73" s="69" t="s">
        <v>112</v>
      </c>
      <c r="O73" s="27">
        <v>10</v>
      </c>
      <c r="P73" s="27" t="s">
        <v>33</v>
      </c>
      <c r="Q73" s="61">
        <v>18095.240000000002</v>
      </c>
      <c r="R73" s="29">
        <f t="shared" si="23"/>
        <v>180952.40000000002</v>
      </c>
      <c r="S73" s="61">
        <f t="shared" si="24"/>
        <v>34380.956000000006</v>
      </c>
      <c r="T73" s="60">
        <f t="shared" si="22"/>
        <v>215333.35600000003</v>
      </c>
    </row>
    <row r="74" spans="13:20" customFormat="1" ht="15" customHeight="1" x14ac:dyDescent="0.25">
      <c r="M74" s="41">
        <v>64</v>
      </c>
      <c r="N74" s="71" t="s">
        <v>138</v>
      </c>
      <c r="O74" s="27">
        <v>20</v>
      </c>
      <c r="P74" s="68" t="s">
        <v>33</v>
      </c>
      <c r="Q74" s="61">
        <v>4201.68</v>
      </c>
      <c r="R74" s="29">
        <f t="shared" si="23"/>
        <v>84033.600000000006</v>
      </c>
      <c r="S74" s="61">
        <f t="shared" si="24"/>
        <v>15966.384000000002</v>
      </c>
      <c r="T74" s="60">
        <f t="shared" ref="T74:T96" si="25">SUM(R74:S74)</f>
        <v>99999.984000000011</v>
      </c>
    </row>
    <row r="75" spans="13:20" customFormat="1" ht="15" customHeight="1" x14ac:dyDescent="0.25">
      <c r="M75" s="41">
        <v>65</v>
      </c>
      <c r="N75" s="69" t="s">
        <v>113</v>
      </c>
      <c r="O75" s="27">
        <v>5</v>
      </c>
      <c r="P75" s="27" t="s">
        <v>33</v>
      </c>
      <c r="Q75" s="61">
        <v>76190.48</v>
      </c>
      <c r="R75" s="29">
        <f t="shared" ref="R75:R96" si="26">Q75*O75</f>
        <v>380952.39999999997</v>
      </c>
      <c r="S75" s="61">
        <f t="shared" si="24"/>
        <v>72380.955999999991</v>
      </c>
      <c r="T75" s="60">
        <f t="shared" si="25"/>
        <v>453333.35599999997</v>
      </c>
    </row>
    <row r="76" spans="13:20" customFormat="1" ht="15" customHeight="1" x14ac:dyDescent="0.25">
      <c r="M76" s="41">
        <v>66</v>
      </c>
      <c r="N76" s="69" t="s">
        <v>114</v>
      </c>
      <c r="O76" s="27">
        <v>20</v>
      </c>
      <c r="P76" s="27" t="s">
        <v>33</v>
      </c>
      <c r="Q76" s="61">
        <v>4396.75</v>
      </c>
      <c r="R76" s="29">
        <f t="shared" si="26"/>
        <v>87935</v>
      </c>
      <c r="S76" s="61">
        <f t="shared" si="24"/>
        <v>16707.650000000001</v>
      </c>
      <c r="T76" s="60">
        <f t="shared" si="25"/>
        <v>104642.65</v>
      </c>
    </row>
    <row r="77" spans="13:20" customFormat="1" ht="15" customHeight="1" x14ac:dyDescent="0.25">
      <c r="M77" s="41">
        <v>67</v>
      </c>
      <c r="N77" s="69" t="s">
        <v>115</v>
      </c>
      <c r="O77" s="27">
        <v>10</v>
      </c>
      <c r="P77" s="27" t="s">
        <v>33</v>
      </c>
      <c r="Q77" s="61">
        <v>193277.31</v>
      </c>
      <c r="R77" s="29">
        <f t="shared" si="26"/>
        <v>1932773.1</v>
      </c>
      <c r="S77" s="61">
        <f t="shared" si="24"/>
        <v>367226.88900000002</v>
      </c>
      <c r="T77" s="60">
        <f t="shared" si="25"/>
        <v>2299999.9890000001</v>
      </c>
    </row>
    <row r="78" spans="13:20" customFormat="1" ht="15" customHeight="1" x14ac:dyDescent="0.25">
      <c r="M78" s="41">
        <v>68</v>
      </c>
      <c r="N78" s="69" t="s">
        <v>116</v>
      </c>
      <c r="O78" s="27">
        <v>150</v>
      </c>
      <c r="P78" s="27" t="s">
        <v>33</v>
      </c>
      <c r="Q78" s="61">
        <v>700</v>
      </c>
      <c r="R78" s="29">
        <f t="shared" si="26"/>
        <v>105000</v>
      </c>
      <c r="S78" s="61" t="s">
        <v>174</v>
      </c>
      <c r="T78" s="60">
        <f t="shared" si="25"/>
        <v>105000</v>
      </c>
    </row>
    <row r="79" spans="13:20" customFormat="1" ht="15" customHeight="1" x14ac:dyDescent="0.25">
      <c r="M79" s="41">
        <v>69</v>
      </c>
      <c r="N79" s="69" t="s">
        <v>117</v>
      </c>
      <c r="O79" s="27">
        <v>70</v>
      </c>
      <c r="P79" s="27" t="s">
        <v>33</v>
      </c>
      <c r="Q79" s="61">
        <v>500</v>
      </c>
      <c r="R79" s="29">
        <f t="shared" si="26"/>
        <v>35000</v>
      </c>
      <c r="S79" s="61" t="s">
        <v>174</v>
      </c>
      <c r="T79" s="60">
        <f t="shared" si="25"/>
        <v>35000</v>
      </c>
    </row>
    <row r="80" spans="13:20" customFormat="1" ht="15" customHeight="1" x14ac:dyDescent="0.25">
      <c r="M80" s="41">
        <v>70</v>
      </c>
      <c r="N80" s="69" t="s">
        <v>118</v>
      </c>
      <c r="O80" s="27">
        <v>10</v>
      </c>
      <c r="P80" s="27" t="s">
        <v>33</v>
      </c>
      <c r="Q80" s="61">
        <v>1937</v>
      </c>
      <c r="R80" s="29">
        <f t="shared" si="26"/>
        <v>19370</v>
      </c>
      <c r="S80" s="61">
        <f t="shared" si="24"/>
        <v>3680.3</v>
      </c>
      <c r="T80" s="62">
        <f t="shared" si="25"/>
        <v>23050.3</v>
      </c>
    </row>
    <row r="81" spans="13:20" customFormat="1" ht="15" customHeight="1" x14ac:dyDescent="0.25">
      <c r="M81" s="41">
        <v>71</v>
      </c>
      <c r="N81" s="69" t="s">
        <v>119</v>
      </c>
      <c r="O81" s="27">
        <v>10</v>
      </c>
      <c r="P81" s="27" t="s">
        <v>33</v>
      </c>
      <c r="Q81" s="61">
        <v>1937</v>
      </c>
      <c r="R81" s="29">
        <f t="shared" si="26"/>
        <v>19370</v>
      </c>
      <c r="S81" s="61">
        <f t="shared" si="24"/>
        <v>3680.3</v>
      </c>
      <c r="T81" s="62">
        <f t="shared" si="25"/>
        <v>23050.3</v>
      </c>
    </row>
    <row r="82" spans="13:20" customFormat="1" ht="15" customHeight="1" x14ac:dyDescent="0.25">
      <c r="M82" s="41">
        <v>72</v>
      </c>
      <c r="N82" s="69" t="s">
        <v>120</v>
      </c>
      <c r="O82" s="27">
        <v>100</v>
      </c>
      <c r="P82" s="27" t="s">
        <v>33</v>
      </c>
      <c r="Q82" s="61">
        <v>237</v>
      </c>
      <c r="R82" s="29">
        <f t="shared" si="26"/>
        <v>23700</v>
      </c>
      <c r="S82" s="61">
        <f t="shared" si="24"/>
        <v>4503</v>
      </c>
      <c r="T82" s="62">
        <f t="shared" si="25"/>
        <v>28203</v>
      </c>
    </row>
    <row r="83" spans="13:20" customFormat="1" ht="15" customHeight="1" x14ac:dyDescent="0.25">
      <c r="M83" s="41">
        <v>73</v>
      </c>
      <c r="N83" s="69" t="s">
        <v>121</v>
      </c>
      <c r="O83" s="27">
        <v>10</v>
      </c>
      <c r="P83" s="27" t="s">
        <v>33</v>
      </c>
      <c r="Q83" s="61">
        <v>27783.3</v>
      </c>
      <c r="R83" s="29">
        <f t="shared" si="26"/>
        <v>277833</v>
      </c>
      <c r="S83" s="61">
        <f t="shared" si="24"/>
        <v>52788.270000000004</v>
      </c>
      <c r="T83" s="62">
        <f t="shared" si="25"/>
        <v>330621.27</v>
      </c>
    </row>
    <row r="84" spans="13:20" customFormat="1" ht="15" customHeight="1" x14ac:dyDescent="0.25">
      <c r="M84" s="41">
        <v>74</v>
      </c>
      <c r="N84" s="69" t="s">
        <v>122</v>
      </c>
      <c r="O84" s="27">
        <v>31</v>
      </c>
      <c r="P84" s="27" t="s">
        <v>33</v>
      </c>
      <c r="Q84" s="61">
        <v>18067.22</v>
      </c>
      <c r="R84" s="29">
        <f t="shared" si="26"/>
        <v>560083.82000000007</v>
      </c>
      <c r="S84" s="61">
        <f t="shared" si="24"/>
        <v>106415.92580000001</v>
      </c>
      <c r="T84" s="62">
        <f t="shared" si="25"/>
        <v>666499.74580000003</v>
      </c>
    </row>
    <row r="85" spans="13:20" customFormat="1" ht="15" customHeight="1" x14ac:dyDescent="0.25">
      <c r="M85" s="41">
        <v>75</v>
      </c>
      <c r="N85" s="69" t="s">
        <v>123</v>
      </c>
      <c r="O85" s="27">
        <v>470</v>
      </c>
      <c r="P85" s="27" t="s">
        <v>33</v>
      </c>
      <c r="Q85" s="61">
        <v>20588</v>
      </c>
      <c r="R85" s="29">
        <f t="shared" si="26"/>
        <v>9676360</v>
      </c>
      <c r="S85" s="61">
        <f t="shared" si="24"/>
        <v>1838508.4</v>
      </c>
      <c r="T85" s="62">
        <f t="shared" si="25"/>
        <v>11514868.4</v>
      </c>
    </row>
    <row r="86" spans="13:20" customFormat="1" ht="15" customHeight="1" x14ac:dyDescent="0.25">
      <c r="M86" s="41">
        <v>76</v>
      </c>
      <c r="N86" s="71" t="s">
        <v>139</v>
      </c>
      <c r="O86" s="27">
        <v>100</v>
      </c>
      <c r="P86" s="27" t="s">
        <v>33</v>
      </c>
      <c r="Q86" s="61">
        <v>4453.78</v>
      </c>
      <c r="R86" s="29">
        <f t="shared" si="26"/>
        <v>445378</v>
      </c>
      <c r="S86" s="61">
        <f t="shared" si="24"/>
        <v>84621.82</v>
      </c>
      <c r="T86" s="62">
        <f t="shared" si="25"/>
        <v>529999.82000000007</v>
      </c>
    </row>
    <row r="87" spans="13:20" customFormat="1" ht="15" customHeight="1" x14ac:dyDescent="0.25">
      <c r="M87" s="41">
        <v>77</v>
      </c>
      <c r="N87" s="69" t="s">
        <v>124</v>
      </c>
      <c r="O87" s="27">
        <v>32</v>
      </c>
      <c r="P87" s="27" t="s">
        <v>33</v>
      </c>
      <c r="Q87" s="61">
        <v>18000</v>
      </c>
      <c r="R87" s="29">
        <f t="shared" si="26"/>
        <v>576000</v>
      </c>
      <c r="S87" s="61" t="s">
        <v>174</v>
      </c>
      <c r="T87" s="62">
        <f t="shared" si="25"/>
        <v>576000</v>
      </c>
    </row>
    <row r="88" spans="13:20" customFormat="1" ht="15" customHeight="1" x14ac:dyDescent="0.25">
      <c r="M88" s="41">
        <v>78</v>
      </c>
      <c r="N88" s="69" t="s">
        <v>125</v>
      </c>
      <c r="O88" s="27">
        <v>1</v>
      </c>
      <c r="P88" s="27" t="s">
        <v>33</v>
      </c>
      <c r="Q88" s="61">
        <v>110924</v>
      </c>
      <c r="R88" s="29">
        <f t="shared" si="26"/>
        <v>110924</v>
      </c>
      <c r="S88" s="61">
        <f t="shared" si="24"/>
        <v>21075.56</v>
      </c>
      <c r="T88" s="62">
        <f t="shared" si="25"/>
        <v>131999.56</v>
      </c>
    </row>
    <row r="89" spans="13:20" customFormat="1" ht="15" customHeight="1" x14ac:dyDescent="0.25">
      <c r="M89" s="41">
        <v>79</v>
      </c>
      <c r="N89" s="69" t="s">
        <v>126</v>
      </c>
      <c r="O89" s="27">
        <v>40</v>
      </c>
      <c r="P89" s="27" t="s">
        <v>33</v>
      </c>
      <c r="Q89" s="61">
        <v>28105</v>
      </c>
      <c r="R89" s="29">
        <f t="shared" si="26"/>
        <v>1124200</v>
      </c>
      <c r="S89" s="61">
        <f t="shared" si="24"/>
        <v>213598</v>
      </c>
      <c r="T89" s="62">
        <f t="shared" si="25"/>
        <v>1337798</v>
      </c>
    </row>
    <row r="90" spans="13:20" customFormat="1" ht="15" customHeight="1" x14ac:dyDescent="0.25">
      <c r="M90" s="41">
        <v>80</v>
      </c>
      <c r="N90" s="69" t="s">
        <v>127</v>
      </c>
      <c r="O90" s="27">
        <v>1</v>
      </c>
      <c r="P90" s="27" t="s">
        <v>33</v>
      </c>
      <c r="Q90" s="61">
        <v>89500</v>
      </c>
      <c r="R90" s="29">
        <f t="shared" si="26"/>
        <v>89500</v>
      </c>
      <c r="S90" s="61">
        <f t="shared" si="24"/>
        <v>17005</v>
      </c>
      <c r="T90" s="62">
        <f t="shared" si="25"/>
        <v>106505</v>
      </c>
    </row>
    <row r="91" spans="13:20" customFormat="1" ht="15" customHeight="1" x14ac:dyDescent="0.25">
      <c r="M91" s="41">
        <v>81</v>
      </c>
      <c r="N91" s="69" t="s">
        <v>128</v>
      </c>
      <c r="O91" s="27">
        <v>20</v>
      </c>
      <c r="P91" s="27" t="s">
        <v>33</v>
      </c>
      <c r="Q91" s="61">
        <v>10924</v>
      </c>
      <c r="R91" s="29">
        <f t="shared" si="26"/>
        <v>218480</v>
      </c>
      <c r="S91" s="61">
        <f t="shared" si="24"/>
        <v>41511.199999999997</v>
      </c>
      <c r="T91" s="62">
        <f t="shared" si="25"/>
        <v>259991.2</v>
      </c>
    </row>
    <row r="92" spans="13:20" customFormat="1" ht="15" customHeight="1" x14ac:dyDescent="0.25">
      <c r="M92" s="41">
        <v>82</v>
      </c>
      <c r="N92" s="69" t="s">
        <v>129</v>
      </c>
      <c r="O92" s="27">
        <v>10</v>
      </c>
      <c r="P92" s="27" t="s">
        <v>33</v>
      </c>
      <c r="Q92" s="65">
        <v>6554.52</v>
      </c>
      <c r="R92" s="66">
        <f t="shared" si="26"/>
        <v>65545.200000000012</v>
      </c>
      <c r="S92" s="65">
        <f t="shared" si="24"/>
        <v>12453.588000000002</v>
      </c>
      <c r="T92" s="67">
        <f t="shared" si="25"/>
        <v>77998.788000000015</v>
      </c>
    </row>
    <row r="93" spans="13:20" customFormat="1" ht="15" customHeight="1" x14ac:dyDescent="0.25">
      <c r="M93" s="41">
        <v>83</v>
      </c>
      <c r="N93" s="69" t="s">
        <v>130</v>
      </c>
      <c r="O93" s="27">
        <v>3</v>
      </c>
      <c r="P93" s="27" t="s">
        <v>33</v>
      </c>
      <c r="Q93" s="65">
        <v>8824</v>
      </c>
      <c r="R93" s="66">
        <f t="shared" si="26"/>
        <v>26472</v>
      </c>
      <c r="S93" s="65">
        <f t="shared" si="24"/>
        <v>5029.68</v>
      </c>
      <c r="T93" s="67">
        <f t="shared" si="25"/>
        <v>31501.68</v>
      </c>
    </row>
    <row r="94" spans="13:20" customFormat="1" ht="15" customHeight="1" x14ac:dyDescent="0.25">
      <c r="M94" s="41">
        <v>84</v>
      </c>
      <c r="N94" s="69" t="s">
        <v>171</v>
      </c>
      <c r="O94" s="27">
        <v>1</v>
      </c>
      <c r="P94" s="27" t="s">
        <v>33</v>
      </c>
      <c r="Q94" s="61">
        <v>6722</v>
      </c>
      <c r="R94" s="29">
        <f t="shared" si="26"/>
        <v>6722</v>
      </c>
      <c r="S94" s="61">
        <f t="shared" si="24"/>
        <v>1277.18</v>
      </c>
      <c r="T94" s="62">
        <f t="shared" si="25"/>
        <v>7999.18</v>
      </c>
    </row>
    <row r="95" spans="13:20" customFormat="1" ht="15" customHeight="1" x14ac:dyDescent="0.25">
      <c r="M95" s="41">
        <v>85</v>
      </c>
      <c r="N95" s="69" t="s">
        <v>131</v>
      </c>
      <c r="O95" s="27">
        <v>1</v>
      </c>
      <c r="P95" s="27" t="s">
        <v>33</v>
      </c>
      <c r="Q95" s="61">
        <v>62593</v>
      </c>
      <c r="R95" s="29">
        <f t="shared" si="26"/>
        <v>62593</v>
      </c>
      <c r="S95" s="61">
        <f t="shared" si="24"/>
        <v>11892.67</v>
      </c>
      <c r="T95" s="62">
        <f t="shared" si="25"/>
        <v>74485.67</v>
      </c>
    </row>
    <row r="96" spans="13:20" customFormat="1" ht="15" customHeight="1" x14ac:dyDescent="0.25">
      <c r="M96" s="41">
        <v>86</v>
      </c>
      <c r="N96" s="69" t="s">
        <v>132</v>
      </c>
      <c r="O96" s="27">
        <v>0.5</v>
      </c>
      <c r="P96" s="27" t="s">
        <v>33</v>
      </c>
      <c r="Q96" s="61">
        <v>286492</v>
      </c>
      <c r="R96" s="29">
        <f t="shared" si="26"/>
        <v>143246</v>
      </c>
      <c r="S96" s="61">
        <f t="shared" si="24"/>
        <v>27216.74</v>
      </c>
      <c r="T96" s="62">
        <f t="shared" si="25"/>
        <v>170462.74</v>
      </c>
    </row>
    <row r="97" spans="13:20" customFormat="1" ht="15" customHeight="1" x14ac:dyDescent="0.25">
      <c r="M97" s="41">
        <v>87</v>
      </c>
      <c r="N97" s="69" t="s">
        <v>147</v>
      </c>
      <c r="O97" s="27">
        <v>400</v>
      </c>
      <c r="P97" s="27" t="s">
        <v>33</v>
      </c>
      <c r="Q97" s="61">
        <v>79776</v>
      </c>
      <c r="R97" s="29">
        <f>Q97*O97</f>
        <v>31910400</v>
      </c>
      <c r="S97" s="61">
        <f>R97*0.19</f>
        <v>6062976</v>
      </c>
      <c r="T97" s="62">
        <f>SUM(R97:S97)</f>
        <v>37973376</v>
      </c>
    </row>
    <row r="98" spans="13:20" customFormat="1" ht="15" customHeight="1" x14ac:dyDescent="0.25">
      <c r="M98" s="41">
        <v>88</v>
      </c>
      <c r="N98" s="28" t="s">
        <v>148</v>
      </c>
      <c r="O98" s="27">
        <v>2000</v>
      </c>
      <c r="P98" s="27" t="s">
        <v>33</v>
      </c>
      <c r="Q98" s="61">
        <v>4338</v>
      </c>
      <c r="R98" s="29">
        <f>Q98*O98</f>
        <v>8676000</v>
      </c>
      <c r="S98" s="61">
        <f>R98*0.19</f>
        <v>1648440</v>
      </c>
      <c r="T98" s="62">
        <f>SUM(R98:S98)</f>
        <v>10324440</v>
      </c>
    </row>
    <row r="99" spans="13:20" customFormat="1" ht="15" customHeight="1" x14ac:dyDescent="0.25">
      <c r="M99" s="41">
        <v>89</v>
      </c>
      <c r="N99" s="28" t="s">
        <v>149</v>
      </c>
      <c r="O99" s="27">
        <v>400</v>
      </c>
      <c r="P99" s="27" t="s">
        <v>33</v>
      </c>
      <c r="Q99" s="61">
        <v>1261</v>
      </c>
      <c r="R99" s="29">
        <f>Q99*O99</f>
        <v>504400</v>
      </c>
      <c r="S99" s="61">
        <f>R99*0.19</f>
        <v>95836</v>
      </c>
      <c r="T99" s="62">
        <f>SUM(R99:S99)</f>
        <v>600236</v>
      </c>
    </row>
    <row r="100" spans="13:20" customFormat="1" ht="15" customHeight="1" x14ac:dyDescent="0.25">
      <c r="M100" s="41">
        <v>90</v>
      </c>
      <c r="N100" s="28" t="s">
        <v>150</v>
      </c>
      <c r="O100" s="27">
        <v>2</v>
      </c>
      <c r="P100" s="27" t="s">
        <v>33</v>
      </c>
      <c r="Q100" s="61">
        <v>58824</v>
      </c>
      <c r="R100" s="29">
        <f>Q100*O100</f>
        <v>117648</v>
      </c>
      <c r="S100" s="61">
        <f>R100*0.19</f>
        <v>22353.119999999999</v>
      </c>
      <c r="T100" s="62">
        <f>SUM(R100:S100)</f>
        <v>140001.12</v>
      </c>
    </row>
    <row r="101" spans="13:20" customFormat="1" ht="15" customHeight="1" x14ac:dyDescent="0.25">
      <c r="M101" s="41">
        <v>91</v>
      </c>
      <c r="N101" s="28" t="s">
        <v>151</v>
      </c>
      <c r="O101" s="27">
        <v>2</v>
      </c>
      <c r="P101" s="27" t="s">
        <v>33</v>
      </c>
      <c r="Q101" s="61">
        <v>190886</v>
      </c>
      <c r="R101" s="29">
        <f t="shared" ref="R101:R106" si="27">Q101*O101</f>
        <v>381772</v>
      </c>
      <c r="S101" s="61">
        <f t="shared" ref="S101:S106" si="28">R101*0.19</f>
        <v>72536.680000000008</v>
      </c>
      <c r="T101" s="62">
        <f t="shared" ref="T101:T106" si="29">SUM(R101:S101)</f>
        <v>454308.68</v>
      </c>
    </row>
    <row r="102" spans="13:20" customFormat="1" ht="15" customHeight="1" x14ac:dyDescent="0.25">
      <c r="M102" s="41">
        <v>92</v>
      </c>
      <c r="N102" s="28" t="s">
        <v>152</v>
      </c>
      <c r="O102" s="27">
        <v>120</v>
      </c>
      <c r="P102" s="27" t="s">
        <v>33</v>
      </c>
      <c r="Q102" s="61">
        <v>11513</v>
      </c>
      <c r="R102" s="29">
        <f t="shared" si="27"/>
        <v>1381560</v>
      </c>
      <c r="S102" s="61">
        <f t="shared" si="28"/>
        <v>262496.40000000002</v>
      </c>
      <c r="T102" s="62">
        <f t="shared" si="29"/>
        <v>1644056.4</v>
      </c>
    </row>
    <row r="103" spans="13:20" customFormat="1" ht="15" customHeight="1" x14ac:dyDescent="0.25">
      <c r="M103" s="41">
        <v>93</v>
      </c>
      <c r="N103" s="28" t="s">
        <v>153</v>
      </c>
      <c r="O103" s="27">
        <v>600</v>
      </c>
      <c r="P103" s="27" t="s">
        <v>33</v>
      </c>
      <c r="Q103" s="61">
        <v>1093</v>
      </c>
      <c r="R103" s="29">
        <f t="shared" si="27"/>
        <v>655800</v>
      </c>
      <c r="S103" s="61">
        <f t="shared" si="28"/>
        <v>124602</v>
      </c>
      <c r="T103" s="62">
        <f t="shared" si="29"/>
        <v>780402</v>
      </c>
    </row>
    <row r="104" spans="13:20" customFormat="1" ht="15" customHeight="1" x14ac:dyDescent="0.25">
      <c r="M104" s="41">
        <v>94</v>
      </c>
      <c r="N104" s="28" t="s">
        <v>154</v>
      </c>
      <c r="O104" s="27">
        <v>120</v>
      </c>
      <c r="P104" s="27" t="s">
        <v>33</v>
      </c>
      <c r="Q104" s="61">
        <v>420</v>
      </c>
      <c r="R104" s="29">
        <f t="shared" si="27"/>
        <v>50400</v>
      </c>
      <c r="S104" s="61">
        <f t="shared" si="28"/>
        <v>9576</v>
      </c>
      <c r="T104" s="62">
        <f t="shared" si="29"/>
        <v>59976</v>
      </c>
    </row>
    <row r="105" spans="13:20" customFormat="1" ht="15" customHeight="1" x14ac:dyDescent="0.25">
      <c r="M105" s="41">
        <v>95</v>
      </c>
      <c r="N105" s="28" t="s">
        <v>155</v>
      </c>
      <c r="O105" s="27">
        <v>2360</v>
      </c>
      <c r="P105" s="27" t="s">
        <v>33</v>
      </c>
      <c r="Q105" s="61">
        <v>6723</v>
      </c>
      <c r="R105" s="29">
        <f t="shared" si="27"/>
        <v>15866280</v>
      </c>
      <c r="S105" s="61">
        <f t="shared" si="28"/>
        <v>3014593.2</v>
      </c>
      <c r="T105" s="62">
        <f t="shared" si="29"/>
        <v>18880873.199999999</v>
      </c>
    </row>
    <row r="106" spans="13:20" customFormat="1" ht="15" customHeight="1" x14ac:dyDescent="0.25">
      <c r="M106" s="41">
        <v>96</v>
      </c>
      <c r="N106" s="28" t="s">
        <v>156</v>
      </c>
      <c r="O106" s="27">
        <v>198</v>
      </c>
      <c r="P106" s="27" t="s">
        <v>33</v>
      </c>
      <c r="Q106" s="61">
        <v>6723</v>
      </c>
      <c r="R106" s="29">
        <f t="shared" si="27"/>
        <v>1331154</v>
      </c>
      <c r="S106" s="61">
        <f t="shared" si="28"/>
        <v>252919.26</v>
      </c>
      <c r="T106" s="62">
        <f t="shared" si="29"/>
        <v>1584073.26</v>
      </c>
    </row>
    <row r="107" spans="13:20" customFormat="1" ht="15" customHeight="1" thickBot="1" x14ac:dyDescent="0.3">
      <c r="M107" s="42">
        <v>97</v>
      </c>
      <c r="N107" s="43" t="s">
        <v>157</v>
      </c>
      <c r="O107" s="45">
        <v>520</v>
      </c>
      <c r="P107" s="45" t="s">
        <v>33</v>
      </c>
      <c r="Q107" s="63">
        <v>2521</v>
      </c>
      <c r="R107" s="70">
        <f t="shared" ref="R107" si="30">Q107*O107</f>
        <v>1310920</v>
      </c>
      <c r="S107" s="63">
        <f t="shared" ref="S107" si="31">R107*0.19</f>
        <v>249074.8</v>
      </c>
      <c r="T107" s="64">
        <f t="shared" ref="T107" si="32">SUM(R107:S107)</f>
        <v>1559994.8</v>
      </c>
    </row>
    <row r="108" spans="13:20" customFormat="1" ht="15" customHeight="1" thickBot="1" x14ac:dyDescent="0.3">
      <c r="Q108" s="77">
        <f>SUM(Q11:Q107)</f>
        <v>2834705.68</v>
      </c>
      <c r="R108" s="77">
        <f>SUM(R11:R107)</f>
        <v>94879121.800000012</v>
      </c>
      <c r="S108" s="77">
        <f>SUM(S11:S107)</f>
        <v>17814993.142000001</v>
      </c>
      <c r="T108" s="77">
        <f>SUM(T11:T107)</f>
        <v>112694114.94200003</v>
      </c>
    </row>
    <row r="109" spans="13:20" customFormat="1" ht="15" customHeight="1" x14ac:dyDescent="0.25"/>
    <row r="110" spans="13:20" customFormat="1" ht="15" customHeight="1" x14ac:dyDescent="0.25"/>
    <row r="111" spans="13:20" customFormat="1" ht="15" customHeight="1" x14ac:dyDescent="0.25"/>
    <row r="112" spans="13:20" customFormat="1" ht="15" customHeight="1" x14ac:dyDescent="0.25"/>
    <row r="113" customFormat="1" ht="15" customHeight="1" x14ac:dyDescent="0.25"/>
    <row r="114" customFormat="1" ht="15" customHeight="1" x14ac:dyDescent="0.25"/>
    <row r="115" customFormat="1" ht="15" customHeight="1" x14ac:dyDescent="0.25"/>
    <row r="116" customFormat="1" ht="15" customHeight="1" x14ac:dyDescent="0.25"/>
    <row r="117" customFormat="1" ht="15" customHeight="1" x14ac:dyDescent="0.25"/>
    <row r="118" customFormat="1" ht="15" customHeight="1" x14ac:dyDescent="0.25"/>
    <row r="119" customFormat="1" ht="15" customHeight="1" x14ac:dyDescent="0.25"/>
    <row r="120" customFormat="1" ht="15" customHeight="1" x14ac:dyDescent="0.25"/>
    <row r="121" customFormat="1" ht="15" customHeight="1" x14ac:dyDescent="0.25"/>
    <row r="122" customFormat="1" ht="15" customHeight="1" x14ac:dyDescent="0.25"/>
    <row r="123" customFormat="1" ht="15" customHeight="1" x14ac:dyDescent="0.25"/>
    <row r="124" customFormat="1" ht="15" customHeight="1" x14ac:dyDescent="0.25"/>
    <row r="125" customFormat="1" ht="15" customHeight="1" x14ac:dyDescent="0.25"/>
    <row r="126" customFormat="1" ht="15" customHeight="1" x14ac:dyDescent="0.25"/>
    <row r="127" customFormat="1" ht="15" customHeight="1" x14ac:dyDescent="0.25"/>
    <row r="128" customFormat="1" ht="15" customHeight="1" x14ac:dyDescent="0.25"/>
    <row r="129" customFormat="1" ht="15" customHeight="1" x14ac:dyDescent="0.25"/>
    <row r="130" customFormat="1" ht="15" customHeight="1" x14ac:dyDescent="0.25"/>
    <row r="131" customFormat="1" ht="15" customHeight="1" x14ac:dyDescent="0.25"/>
    <row r="132" customFormat="1" ht="15" customHeight="1" x14ac:dyDescent="0.25"/>
    <row r="133" customFormat="1" ht="15" customHeight="1" x14ac:dyDescent="0.25"/>
    <row r="134" customFormat="1" ht="15" customHeight="1" x14ac:dyDescent="0.25"/>
    <row r="135" customFormat="1" ht="15" customHeight="1" x14ac:dyDescent="0.25"/>
    <row r="136" customFormat="1" ht="15" customHeight="1" x14ac:dyDescent="0.25"/>
    <row r="137" customFormat="1" ht="15" customHeight="1" x14ac:dyDescent="0.25"/>
    <row r="138" customFormat="1" ht="15" customHeight="1" x14ac:dyDescent="0.25"/>
    <row r="139" customFormat="1" ht="15" customHeight="1" x14ac:dyDescent="0.25"/>
    <row r="140" customFormat="1" ht="15" customHeight="1" x14ac:dyDescent="0.25"/>
    <row r="141" customFormat="1" ht="15" customHeight="1" x14ac:dyDescent="0.25"/>
    <row r="142" customFormat="1" ht="15" customHeight="1" x14ac:dyDescent="0.25"/>
    <row r="143" customFormat="1" ht="15" customHeight="1" x14ac:dyDescent="0.25"/>
    <row r="144" customFormat="1" ht="15" customHeight="1" x14ac:dyDescent="0.25"/>
    <row r="145" spans="6:25" ht="15" customHeight="1" x14ac:dyDescent="0.25">
      <c r="F145"/>
      <c r="G145"/>
      <c r="H145"/>
      <c r="I145"/>
      <c r="Y145"/>
    </row>
    <row r="146" spans="6:25" ht="15" customHeight="1" x14ac:dyDescent="0.25">
      <c r="F146"/>
      <c r="G146"/>
      <c r="H146"/>
      <c r="I146"/>
      <c r="Y146"/>
    </row>
    <row r="147" spans="6:25" ht="15" customHeight="1" x14ac:dyDescent="0.25">
      <c r="F147"/>
      <c r="G147"/>
      <c r="H147"/>
      <c r="I147"/>
      <c r="Y147"/>
    </row>
    <row r="148" spans="6:25" ht="15" customHeight="1" x14ac:dyDescent="0.25">
      <c r="F148"/>
      <c r="G148"/>
      <c r="H148"/>
      <c r="I148"/>
      <c r="Y148"/>
    </row>
    <row r="149" spans="6:25" ht="15" customHeight="1" x14ac:dyDescent="0.25">
      <c r="F149"/>
      <c r="G149"/>
      <c r="H149"/>
      <c r="I149"/>
      <c r="Y149"/>
    </row>
    <row r="150" spans="6:25" ht="15" customHeight="1" x14ac:dyDescent="0.25">
      <c r="F150"/>
      <c r="G150"/>
      <c r="H150"/>
      <c r="I150"/>
      <c r="Y150"/>
    </row>
    <row r="151" spans="6:25" ht="15" customHeight="1" x14ac:dyDescent="0.25">
      <c r="F151"/>
      <c r="G151"/>
      <c r="H151"/>
      <c r="I151"/>
      <c r="Y151"/>
    </row>
    <row r="152" spans="6:25" ht="15" customHeight="1" x14ac:dyDescent="0.25">
      <c r="F152"/>
      <c r="G152"/>
      <c r="H152"/>
      <c r="I152"/>
      <c r="Y152"/>
    </row>
    <row r="153" spans="6:25" ht="15" customHeight="1" x14ac:dyDescent="0.25">
      <c r="F153"/>
      <c r="G153"/>
      <c r="H153"/>
      <c r="I153"/>
      <c r="Y153"/>
    </row>
    <row r="154" spans="6:25" x14ac:dyDescent="0.25">
      <c r="F154"/>
      <c r="G154"/>
      <c r="H154"/>
      <c r="I154"/>
      <c r="Y154"/>
    </row>
    <row r="155" spans="6:25" x14ac:dyDescent="0.25">
      <c r="F155"/>
      <c r="G155"/>
      <c r="H155"/>
      <c r="I155"/>
      <c r="Y155"/>
    </row>
    <row r="156" spans="6:25" x14ac:dyDescent="0.25">
      <c r="Y156"/>
    </row>
    <row r="157" spans="6:25" x14ac:dyDescent="0.25">
      <c r="Y157"/>
    </row>
    <row r="158" spans="6:25" x14ac:dyDescent="0.25">
      <c r="Y158"/>
    </row>
    <row r="159" spans="6:25" x14ac:dyDescent="0.25">
      <c r="Y159"/>
    </row>
    <row r="160" spans="6:25" x14ac:dyDescent="0.25">
      <c r="Y160"/>
    </row>
    <row r="161" spans="25:25" x14ac:dyDescent="0.25">
      <c r="Y161"/>
    </row>
    <row r="162" spans="25:25" x14ac:dyDescent="0.25">
      <c r="Y162"/>
    </row>
    <row r="163" spans="25:25" x14ac:dyDescent="0.25">
      <c r="Y163"/>
    </row>
    <row r="164" spans="25:25" x14ac:dyDescent="0.25">
      <c r="Y164"/>
    </row>
    <row r="165" spans="25:25" x14ac:dyDescent="0.25">
      <c r="Y165"/>
    </row>
    <row r="166" spans="25:25" x14ac:dyDescent="0.25">
      <c r="Y166"/>
    </row>
    <row r="167" spans="25:25" x14ac:dyDescent="0.25">
      <c r="Y167"/>
    </row>
    <row r="168" spans="25:25" x14ac:dyDescent="0.25">
      <c r="Y168"/>
    </row>
    <row r="169" spans="25:25" x14ac:dyDescent="0.25">
      <c r="Y169"/>
    </row>
    <row r="170" spans="25:25" x14ac:dyDescent="0.25">
      <c r="Y170"/>
    </row>
    <row r="171" spans="25:25" x14ac:dyDescent="0.25">
      <c r="Y171"/>
    </row>
    <row r="172" spans="25:25" x14ac:dyDescent="0.25">
      <c r="Y172"/>
    </row>
    <row r="173" spans="25:25" x14ac:dyDescent="0.25">
      <c r="Y173"/>
    </row>
    <row r="174" spans="25:25" x14ac:dyDescent="0.25">
      <c r="Y174"/>
    </row>
    <row r="175" spans="25:25" x14ac:dyDescent="0.25">
      <c r="Y175"/>
    </row>
  </sheetData>
  <mergeCells count="48">
    <mergeCell ref="B2:D6"/>
    <mergeCell ref="E6:J6"/>
    <mergeCell ref="E5:J5"/>
    <mergeCell ref="E4:J4"/>
    <mergeCell ref="E3:J3"/>
    <mergeCell ref="E2:J2"/>
    <mergeCell ref="C12:D12"/>
    <mergeCell ref="C13:D13"/>
    <mergeCell ref="C14:D14"/>
    <mergeCell ref="B9:J9"/>
    <mergeCell ref="M9:T9"/>
    <mergeCell ref="C10:D10"/>
    <mergeCell ref="C11:D11"/>
    <mergeCell ref="C18:D18"/>
    <mergeCell ref="C19:D19"/>
    <mergeCell ref="C20:D20"/>
    <mergeCell ref="C15:D15"/>
    <mergeCell ref="C16:D16"/>
    <mergeCell ref="C17:D17"/>
    <mergeCell ref="C24:D24"/>
    <mergeCell ref="C25:D25"/>
    <mergeCell ref="C26:D26"/>
    <mergeCell ref="C21:D21"/>
    <mergeCell ref="C22:D22"/>
    <mergeCell ref="C23:D23"/>
    <mergeCell ref="C30:D30"/>
    <mergeCell ref="C31:D31"/>
    <mergeCell ref="C32:D32"/>
    <mergeCell ref="C27:D27"/>
    <mergeCell ref="C28:D28"/>
    <mergeCell ref="C29:D29"/>
    <mergeCell ref="C36:D36"/>
    <mergeCell ref="C37:D37"/>
    <mergeCell ref="C33:D33"/>
    <mergeCell ref="C34:D34"/>
    <mergeCell ref="C35:D35"/>
    <mergeCell ref="C38:D38"/>
    <mergeCell ref="C39:D39"/>
    <mergeCell ref="C40:D40"/>
    <mergeCell ref="C41:D41"/>
    <mergeCell ref="C42:D42"/>
    <mergeCell ref="C48:D48"/>
    <mergeCell ref="C49:D49"/>
    <mergeCell ref="C43:D43"/>
    <mergeCell ref="C44:D44"/>
    <mergeCell ref="C45:D45"/>
    <mergeCell ref="C46:D46"/>
    <mergeCell ref="C47:D47"/>
  </mergeCells>
  <phoneticPr fontId="13" type="noConversion"/>
  <pageMargins left="0.7" right="0.7" top="0.75" bottom="0.75" header="0.3" footer="0.3"/>
  <pageSetup orientation="portrait" horizontalDpi="0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7C634-3468-4E75-AAA6-E1B4D4615215}">
  <dimension ref="B1:J21"/>
  <sheetViews>
    <sheetView topLeftCell="A4" workbookViewId="0">
      <selection activeCell="H13" sqref="H13"/>
    </sheetView>
  </sheetViews>
  <sheetFormatPr baseColWidth="10" defaultRowHeight="15" x14ac:dyDescent="0.25"/>
  <cols>
    <col min="7" max="7" width="13.5703125" bestFit="1" customWidth="1"/>
    <col min="9" max="9" width="13" bestFit="1" customWidth="1"/>
    <col min="10" max="10" width="14" bestFit="1" customWidth="1"/>
  </cols>
  <sheetData>
    <row r="1" spans="2:10" ht="15.75" thickBot="1" x14ac:dyDescent="0.3"/>
    <row r="2" spans="2:10" ht="15.75" thickBot="1" x14ac:dyDescent="0.3">
      <c r="B2" s="144"/>
      <c r="C2" s="145"/>
      <c r="D2" s="146"/>
      <c r="E2" s="153"/>
      <c r="F2" s="154"/>
      <c r="G2" s="154"/>
      <c r="H2" s="154"/>
      <c r="I2" s="154"/>
      <c r="J2" s="155"/>
    </row>
    <row r="3" spans="2:10" ht="19.5" thickBot="1" x14ac:dyDescent="0.3">
      <c r="B3" s="147"/>
      <c r="C3" s="148"/>
      <c r="D3" s="149"/>
      <c r="E3" s="159" t="s">
        <v>0</v>
      </c>
      <c r="F3" s="160"/>
      <c r="G3" s="160"/>
      <c r="H3" s="160"/>
      <c r="I3" s="160"/>
      <c r="J3" s="161"/>
    </row>
    <row r="4" spans="2:10" ht="19.5" thickBot="1" x14ac:dyDescent="0.3">
      <c r="B4" s="147"/>
      <c r="C4" s="148"/>
      <c r="D4" s="149"/>
      <c r="E4" s="159" t="s">
        <v>1</v>
      </c>
      <c r="F4" s="160"/>
      <c r="G4" s="160"/>
      <c r="H4" s="160"/>
      <c r="I4" s="160"/>
      <c r="J4" s="161"/>
    </row>
    <row r="5" spans="2:10" ht="19.5" thickBot="1" x14ac:dyDescent="0.3">
      <c r="B5" s="147"/>
      <c r="C5" s="148"/>
      <c r="D5" s="149"/>
      <c r="E5" s="156" t="s">
        <v>2</v>
      </c>
      <c r="F5" s="157"/>
      <c r="G5" s="157"/>
      <c r="H5" s="157"/>
      <c r="I5" s="157"/>
      <c r="J5" s="158"/>
    </row>
    <row r="6" spans="2:10" ht="15.75" thickBot="1" x14ac:dyDescent="0.3">
      <c r="B6" s="150"/>
      <c r="C6" s="151"/>
      <c r="D6" s="152"/>
      <c r="E6" s="153"/>
      <c r="F6" s="154"/>
      <c r="G6" s="154"/>
      <c r="H6" s="154"/>
      <c r="I6" s="154"/>
      <c r="J6" s="155"/>
    </row>
    <row r="7" spans="2:10" ht="15.75" thickBot="1" x14ac:dyDescent="0.3">
      <c r="B7" s="72"/>
      <c r="C7" s="72"/>
      <c r="D7" s="72"/>
      <c r="E7" s="72"/>
      <c r="F7" s="72"/>
      <c r="G7" s="72"/>
      <c r="H7" s="72"/>
      <c r="I7" s="72"/>
      <c r="J7" s="72"/>
    </row>
    <row r="8" spans="2:10" ht="15.75" thickBot="1" x14ac:dyDescent="0.3">
      <c r="B8" s="162" t="s">
        <v>170</v>
      </c>
      <c r="C8" s="163"/>
      <c r="D8" s="164">
        <v>2800000000</v>
      </c>
      <c r="E8" s="165"/>
      <c r="F8" s="72"/>
      <c r="G8" s="72"/>
      <c r="H8" s="72"/>
      <c r="I8" s="72"/>
      <c r="J8" s="72"/>
    </row>
    <row r="9" spans="2:10" ht="15.75" thickBot="1" x14ac:dyDescent="0.3"/>
    <row r="10" spans="2:10" ht="16.5" thickBot="1" x14ac:dyDescent="0.3">
      <c r="B10" s="138" t="s">
        <v>48</v>
      </c>
      <c r="C10" s="139"/>
      <c r="D10" s="139"/>
      <c r="E10" s="139"/>
      <c r="F10" s="139"/>
      <c r="G10" s="139"/>
      <c r="H10" s="139"/>
      <c r="I10" s="139"/>
      <c r="J10" s="140"/>
    </row>
    <row r="11" spans="2:10" x14ac:dyDescent="0.25">
      <c r="B11" s="24" t="s">
        <v>27</v>
      </c>
      <c r="C11" s="167" t="s">
        <v>28</v>
      </c>
      <c r="D11" s="167"/>
      <c r="E11" s="25" t="s">
        <v>49</v>
      </c>
      <c r="F11" s="25" t="s">
        <v>30</v>
      </c>
      <c r="G11" s="25" t="s">
        <v>31</v>
      </c>
      <c r="H11" s="25" t="s">
        <v>17</v>
      </c>
      <c r="I11" s="25" t="s">
        <v>32</v>
      </c>
      <c r="J11" s="26" t="s">
        <v>19</v>
      </c>
    </row>
    <row r="12" spans="2:10" x14ac:dyDescent="0.25">
      <c r="B12" s="41">
        <v>1</v>
      </c>
      <c r="C12" s="133" t="s">
        <v>50</v>
      </c>
      <c r="D12" s="133"/>
      <c r="E12" s="44">
        <v>44541</v>
      </c>
      <c r="F12" s="28" t="s">
        <v>51</v>
      </c>
      <c r="G12" s="50">
        <f>9289992.2/1.19</f>
        <v>7806716.1344537809</v>
      </c>
      <c r="H12" s="46" t="s">
        <v>172</v>
      </c>
      <c r="I12" s="46">
        <f>G12*0.19</f>
        <v>1483276.0655462183</v>
      </c>
      <c r="J12" s="47">
        <f>SUM(I12,G12)</f>
        <v>9289992.1999999993</v>
      </c>
    </row>
    <row r="13" spans="2:10" x14ac:dyDescent="0.25">
      <c r="B13" s="41">
        <v>2</v>
      </c>
      <c r="C13" s="133" t="s">
        <v>173</v>
      </c>
      <c r="D13" s="133"/>
      <c r="E13" s="44">
        <v>44566</v>
      </c>
      <c r="F13" s="28" t="s">
        <v>51</v>
      </c>
      <c r="G13" s="46">
        <v>99019178.15126051</v>
      </c>
      <c r="H13" s="46" t="s">
        <v>172</v>
      </c>
      <c r="I13" s="46">
        <v>18813643.84873949</v>
      </c>
      <c r="J13" s="47">
        <f>SUM(G13,I13)</f>
        <v>117832822</v>
      </c>
    </row>
    <row r="14" spans="2:10" x14ac:dyDescent="0.25">
      <c r="B14" s="41">
        <v>3</v>
      </c>
      <c r="C14" s="133"/>
      <c r="D14" s="133"/>
      <c r="E14" s="28"/>
      <c r="F14" s="28"/>
      <c r="G14" s="46"/>
      <c r="H14" s="46"/>
      <c r="I14" s="46"/>
      <c r="J14" s="47"/>
    </row>
    <row r="15" spans="2:10" x14ac:dyDescent="0.25">
      <c r="B15" s="41">
        <v>4</v>
      </c>
      <c r="C15" s="133"/>
      <c r="D15" s="133"/>
      <c r="E15" s="28"/>
      <c r="F15" s="28"/>
      <c r="G15" s="46"/>
      <c r="H15" s="46"/>
      <c r="I15" s="46"/>
      <c r="J15" s="47"/>
    </row>
    <row r="16" spans="2:10" x14ac:dyDescent="0.25">
      <c r="B16" s="41">
        <v>5</v>
      </c>
      <c r="C16" s="133"/>
      <c r="D16" s="133"/>
      <c r="E16" s="28"/>
      <c r="F16" s="28"/>
      <c r="G16" s="46"/>
      <c r="H16" s="46"/>
      <c r="I16" s="46"/>
      <c r="J16" s="47"/>
    </row>
    <row r="17" spans="2:10" x14ac:dyDescent="0.25">
      <c r="B17" s="41">
        <v>6</v>
      </c>
      <c r="C17" s="133"/>
      <c r="D17" s="133"/>
      <c r="E17" s="28"/>
      <c r="F17" s="28"/>
      <c r="G17" s="46"/>
      <c r="H17" s="46"/>
      <c r="I17" s="46"/>
      <c r="J17" s="47"/>
    </row>
    <row r="18" spans="2:10" x14ac:dyDescent="0.25">
      <c r="B18" s="41">
        <v>7</v>
      </c>
      <c r="C18" s="133"/>
      <c r="D18" s="133"/>
      <c r="E18" s="28"/>
      <c r="F18" s="28"/>
      <c r="G18" s="46"/>
      <c r="H18" s="46"/>
      <c r="I18" s="46"/>
      <c r="J18" s="47"/>
    </row>
    <row r="19" spans="2:10" x14ac:dyDescent="0.25">
      <c r="B19" s="41">
        <v>8</v>
      </c>
      <c r="C19" s="133"/>
      <c r="D19" s="133"/>
      <c r="E19" s="28"/>
      <c r="F19" s="28"/>
      <c r="G19" s="46"/>
      <c r="H19" s="46"/>
      <c r="I19" s="46"/>
      <c r="J19" s="47"/>
    </row>
    <row r="20" spans="2:10" x14ac:dyDescent="0.25">
      <c r="B20" s="41">
        <v>9</v>
      </c>
      <c r="C20" s="133"/>
      <c r="D20" s="133"/>
      <c r="E20" s="28"/>
      <c r="F20" s="28"/>
      <c r="G20" s="46"/>
      <c r="H20" s="46"/>
      <c r="I20" s="46"/>
      <c r="J20" s="47"/>
    </row>
    <row r="21" spans="2:10" ht="15.75" thickBot="1" x14ac:dyDescent="0.3">
      <c r="B21" s="42">
        <v>10</v>
      </c>
      <c r="C21" s="166"/>
      <c r="D21" s="166"/>
      <c r="E21" s="43"/>
      <c r="F21" s="43"/>
      <c r="G21" s="48"/>
      <c r="H21" s="48"/>
      <c r="I21" s="48"/>
      <c r="J21" s="49"/>
    </row>
  </sheetData>
  <mergeCells count="20">
    <mergeCell ref="C21:D21"/>
    <mergeCell ref="B10:J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B8:C8"/>
    <mergeCell ref="D8:E8"/>
    <mergeCell ref="B2:D6"/>
    <mergeCell ref="E2:J2"/>
    <mergeCell ref="E3:J3"/>
    <mergeCell ref="E4:J4"/>
    <mergeCell ref="E5:J5"/>
    <mergeCell ref="E6:J6"/>
  </mergeCells>
  <phoneticPr fontId="13" type="noConversion"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Materiales</vt:lpstr>
      <vt:lpstr>Corte de Obra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2022-02-15T03:32:35Z</dcterms:modified>
</cp:coreProperties>
</file>