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defaultThemeVersion="166925"/>
  <mc:AlternateContent xmlns:mc="http://schemas.openxmlformats.org/markup-compatibility/2006">
    <mc:Choice Requires="x15">
      <x15ac:absPath xmlns:x15ac="http://schemas.microsoft.com/office/spreadsheetml/2010/11/ac" url="C:\Users\user\Desktop\Costor Proyectos Desarrollados\"/>
    </mc:Choice>
  </mc:AlternateContent>
  <xr:revisionPtr revIDLastSave="0" documentId="13_ncr:1_{F7166063-14CB-488C-B89F-6467B020A5DF}" xr6:coauthVersionLast="47" xr6:coauthVersionMax="47" xr10:uidLastSave="{00000000-0000-0000-0000-000000000000}"/>
  <bookViews>
    <workbookView xWindow="-120" yWindow="-120" windowWidth="20730" windowHeight="11310" xr2:uid="{20DBDDCE-785B-4BE2-A583-02940395A41F}"/>
  </bookViews>
  <sheets>
    <sheet name="Resumen" sheetId="1" r:id="rId1"/>
    <sheet name="Materiales" sheetId="2" r:id="rId2"/>
  </sheets>
  <definedNames>
    <definedName name="_xlnm._FilterDatabase" localSheetId="1" hidden="1">Materiales!$A$36:$J$97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H19" i="2" l="1"/>
  <c r="I33" i="2" l="1"/>
  <c r="P70" i="2"/>
  <c r="Q70" i="2" s="1"/>
  <c r="R70" i="2" s="1"/>
  <c r="P69" i="2"/>
  <c r="Q69" i="2" s="1"/>
  <c r="R69" i="2" s="1"/>
  <c r="P68" i="2"/>
  <c r="Q68" i="2" s="1"/>
  <c r="R68" i="2" s="1"/>
  <c r="P67" i="2"/>
  <c r="Q67" i="2" s="1"/>
  <c r="R67" i="2" s="1"/>
  <c r="P66" i="2"/>
  <c r="Q66" i="2" s="1"/>
  <c r="R66" i="2" s="1"/>
  <c r="P65" i="2"/>
  <c r="Q65" i="2" s="1"/>
  <c r="R65" i="2" s="1"/>
  <c r="P64" i="2"/>
  <c r="Q64" i="2" s="1"/>
  <c r="R64" i="2" s="1"/>
  <c r="P63" i="2"/>
  <c r="Q63" i="2" s="1"/>
  <c r="R63" i="2" s="1"/>
  <c r="P62" i="2"/>
  <c r="Q62" i="2" s="1"/>
  <c r="R62" i="2" s="1"/>
  <c r="P61" i="2"/>
  <c r="Q61" i="2" s="1"/>
  <c r="R61" i="2" s="1"/>
  <c r="P60" i="2"/>
  <c r="Q60" i="2" s="1"/>
  <c r="R60" i="2" s="1"/>
  <c r="P59" i="2"/>
  <c r="Q59" i="2" s="1"/>
  <c r="R59" i="2" s="1"/>
  <c r="P58" i="2"/>
  <c r="Q58" i="2" s="1"/>
  <c r="R58" i="2" s="1"/>
  <c r="P57" i="2"/>
  <c r="Q57" i="2" s="1"/>
  <c r="R57" i="2" s="1"/>
  <c r="P56" i="2"/>
  <c r="Q56" i="2" s="1"/>
  <c r="R56" i="2" s="1"/>
  <c r="P55" i="2"/>
  <c r="Q55" i="2" s="1"/>
  <c r="R55" i="2" s="1"/>
  <c r="P54" i="2"/>
  <c r="Q54" i="2" s="1"/>
  <c r="R54" i="2" s="1"/>
  <c r="P53" i="2"/>
  <c r="Q53" i="2" s="1"/>
  <c r="R53" i="2" s="1"/>
  <c r="P52" i="2"/>
  <c r="Q52" i="2" s="1"/>
  <c r="R52" i="2" s="1"/>
  <c r="P51" i="2"/>
  <c r="Q51" i="2" s="1"/>
  <c r="R51" i="2" s="1"/>
  <c r="P50" i="2"/>
  <c r="Q50" i="2" s="1"/>
  <c r="R50" i="2" s="1"/>
  <c r="P49" i="2"/>
  <c r="Q49" i="2" s="1"/>
  <c r="R49" i="2" s="1"/>
  <c r="P48" i="2"/>
  <c r="Q48" i="2" s="1"/>
  <c r="R48" i="2" s="1"/>
  <c r="P47" i="2"/>
  <c r="Q47" i="2" s="1"/>
  <c r="R47" i="2" s="1"/>
  <c r="P46" i="2"/>
  <c r="Q46" i="2" s="1"/>
  <c r="R46" i="2" s="1"/>
  <c r="P45" i="2"/>
  <c r="Q45" i="2" s="1"/>
  <c r="R45" i="2" s="1"/>
  <c r="P44" i="2"/>
  <c r="Q44" i="2" s="1"/>
  <c r="R44" i="2" s="1"/>
  <c r="P43" i="2"/>
  <c r="Q43" i="2" s="1"/>
  <c r="R43" i="2" s="1"/>
  <c r="P42" i="2"/>
  <c r="Q42" i="2" s="1"/>
  <c r="R42" i="2" s="1"/>
  <c r="P41" i="2"/>
  <c r="Q41" i="2" s="1"/>
  <c r="R41" i="2" s="1"/>
  <c r="P40" i="2"/>
  <c r="Q40" i="2" s="1"/>
  <c r="R40" i="2" s="1"/>
  <c r="P39" i="2"/>
  <c r="Q39" i="2" s="1"/>
  <c r="R39" i="2" s="1"/>
  <c r="P38" i="2"/>
  <c r="Q38" i="2" s="1"/>
  <c r="R38" i="2" s="1"/>
  <c r="P37" i="2"/>
  <c r="Q37" i="2" s="1"/>
  <c r="R37" i="2" s="1"/>
  <c r="P36" i="2"/>
  <c r="Q36" i="2" s="1"/>
  <c r="R36" i="2" s="1"/>
  <c r="P35" i="2"/>
  <c r="Q35" i="2" s="1"/>
  <c r="R35" i="2" s="1"/>
  <c r="P34" i="2"/>
  <c r="Q34" i="2" s="1"/>
  <c r="R34" i="2" s="1"/>
  <c r="P33" i="2"/>
  <c r="Q33" i="2" s="1"/>
  <c r="R33" i="2" s="1"/>
  <c r="P32" i="2"/>
  <c r="Q32" i="2" s="1"/>
  <c r="R32" i="2" s="1"/>
  <c r="P31" i="2"/>
  <c r="Q31" i="2" s="1"/>
  <c r="R31" i="2" s="1"/>
  <c r="P30" i="2"/>
  <c r="Q30" i="2" s="1"/>
  <c r="R30" i="2" s="1"/>
  <c r="P29" i="2"/>
  <c r="Q29" i="2" s="1"/>
  <c r="R29" i="2" s="1"/>
  <c r="P28" i="2"/>
  <c r="Q28" i="2" s="1"/>
  <c r="R28" i="2" s="1"/>
  <c r="P27" i="2"/>
  <c r="Q27" i="2" s="1"/>
  <c r="R27" i="2" s="1"/>
  <c r="P26" i="2"/>
  <c r="Q26" i="2" s="1"/>
  <c r="R26" i="2" s="1"/>
  <c r="P25" i="2"/>
  <c r="Q25" i="2" s="1"/>
  <c r="R25" i="2" s="1"/>
  <c r="P24" i="2"/>
  <c r="Q24" i="2" s="1"/>
  <c r="R24" i="2" s="1"/>
  <c r="P23" i="2"/>
  <c r="Q23" i="2" s="1"/>
  <c r="R23" i="2" s="1"/>
  <c r="P22" i="2"/>
  <c r="Q22" i="2" s="1"/>
  <c r="R22" i="2" s="1"/>
  <c r="P21" i="2"/>
  <c r="P20" i="2"/>
  <c r="Q20" i="2" s="1"/>
  <c r="R20" i="2" s="1"/>
  <c r="P19" i="2"/>
  <c r="Q19" i="2" s="1"/>
  <c r="R19" i="2" s="1"/>
  <c r="P18" i="2"/>
  <c r="Q18" i="2" s="1"/>
  <c r="R18" i="2" s="1"/>
  <c r="P17" i="2"/>
  <c r="Q17" i="2" s="1"/>
  <c r="R17" i="2" s="1"/>
  <c r="P16" i="2"/>
  <c r="Q16" i="2" s="1"/>
  <c r="R16" i="2" s="1"/>
  <c r="P15" i="2"/>
  <c r="Q15" i="2" s="1"/>
  <c r="R15" i="2" s="1"/>
  <c r="P14" i="2"/>
  <c r="Q14" i="2" s="1"/>
  <c r="R14" i="2" s="1"/>
  <c r="P13" i="2"/>
  <c r="Q13" i="2" s="1"/>
  <c r="R13" i="2" s="1"/>
  <c r="P12" i="2"/>
  <c r="Q12" i="2" s="1"/>
  <c r="R12" i="2" s="1"/>
  <c r="P11" i="2"/>
  <c r="Q11" i="2" s="1"/>
  <c r="R11" i="2" s="1"/>
  <c r="G24" i="2"/>
  <c r="H24" i="2" s="1"/>
  <c r="I24" i="2" s="1"/>
  <c r="G23" i="2"/>
  <c r="H23" i="2" s="1"/>
  <c r="I23" i="2" s="1"/>
  <c r="G22" i="2"/>
  <c r="H22" i="2" s="1"/>
  <c r="I22" i="2" s="1"/>
  <c r="G21" i="2"/>
  <c r="H21" i="2" s="1"/>
  <c r="I21" i="2" s="1"/>
  <c r="G20" i="2"/>
  <c r="H20" i="2" s="1"/>
  <c r="I20" i="2" s="1"/>
  <c r="G19" i="2"/>
  <c r="I19" i="2" s="1"/>
  <c r="G18" i="2"/>
  <c r="H18" i="2" s="1"/>
  <c r="I18" i="2" s="1"/>
  <c r="G17" i="2"/>
  <c r="H17" i="2" s="1"/>
  <c r="I17" i="2" s="1"/>
  <c r="G16" i="2"/>
  <c r="H16" i="2" s="1"/>
  <c r="I16" i="2" s="1"/>
  <c r="G15" i="2"/>
  <c r="H15" i="2" s="1"/>
  <c r="I15" i="2" s="1"/>
  <c r="G14" i="2"/>
  <c r="H14" i="2" s="1"/>
  <c r="I14" i="2" s="1"/>
  <c r="G13" i="2"/>
  <c r="H13" i="2" s="1"/>
  <c r="I13" i="2" s="1"/>
  <c r="G12" i="2"/>
  <c r="H12" i="2" s="1"/>
  <c r="I12" i="2" s="1"/>
  <c r="G11" i="2"/>
  <c r="H11" i="2" s="1"/>
  <c r="I11" i="2" s="1"/>
  <c r="P71" i="2" l="1"/>
  <c r="Q71" i="2" s="1"/>
  <c r="Q21" i="2"/>
  <c r="R21" i="2" s="1"/>
  <c r="I25" i="2"/>
  <c r="R71" i="2" l="1"/>
  <c r="G32" i="2"/>
  <c r="H32" i="2" s="1"/>
  <c r="I32" i="2" s="1"/>
  <c r="G31" i="2"/>
  <c r="H31" i="2" s="1"/>
  <c r="I31" i="2" s="1"/>
  <c r="G30" i="2"/>
  <c r="H30" i="2" s="1"/>
  <c r="I30" i="2" s="1"/>
  <c r="G29" i="2"/>
  <c r="H29" i="2" s="1"/>
  <c r="I29" i="2" s="1"/>
  <c r="G28" i="2"/>
  <c r="G33" i="2" l="1"/>
  <c r="F39" i="1" s="1"/>
  <c r="H28" i="2"/>
  <c r="I28" i="2" l="1"/>
  <c r="H33" i="2"/>
  <c r="G39" i="1" l="1"/>
  <c r="H39" i="1" l="1"/>
  <c r="H25" i="2"/>
  <c r="G38" i="1" s="1"/>
  <c r="G40" i="1" s="1"/>
  <c r="G25" i="2"/>
  <c r="F38" i="1" s="1"/>
  <c r="F40" i="1" s="1"/>
  <c r="H38" i="1" l="1"/>
  <c r="H40" i="1" s="1"/>
</calcChain>
</file>

<file path=xl/sharedStrings.xml><?xml version="1.0" encoding="utf-8"?>
<sst xmlns="http://schemas.openxmlformats.org/spreadsheetml/2006/main" count="157" uniqueCount="117">
  <si>
    <t>Centro Costo</t>
  </si>
  <si>
    <t>Fabricante</t>
  </si>
  <si>
    <t>Responsable Obra</t>
  </si>
  <si>
    <t>Responsable En sitio</t>
  </si>
  <si>
    <t>Mano de Obra</t>
  </si>
  <si>
    <t>IVA</t>
  </si>
  <si>
    <t>Inicio de Operación</t>
  </si>
  <si>
    <t>Inicio de Preoperativo</t>
  </si>
  <si>
    <t>Item</t>
  </si>
  <si>
    <t>Cantidad</t>
  </si>
  <si>
    <t>Vida Util</t>
  </si>
  <si>
    <t>Tiempo de Fabrición</t>
  </si>
  <si>
    <t>Inicio Obra</t>
  </si>
  <si>
    <t>Fin de Obra</t>
  </si>
  <si>
    <t xml:space="preserve">CIPRODYSER S.A </t>
  </si>
  <si>
    <t>NIT 830.125.529-2</t>
  </si>
  <si>
    <t xml:space="preserve">Calle 4 #5-13, Samacá, Boyacá. Teléfono:7372148 </t>
  </si>
  <si>
    <t>Alcance</t>
  </si>
  <si>
    <t>Descripción</t>
  </si>
  <si>
    <t xml:space="preserve">Valor Total </t>
  </si>
  <si>
    <t xml:space="preserve">Valor Neto  </t>
  </si>
  <si>
    <t>Materiales y suministros</t>
  </si>
  <si>
    <t>COSTO TOTAL</t>
  </si>
  <si>
    <t xml:space="preserve">Descripción </t>
  </si>
  <si>
    <t>Destino</t>
  </si>
  <si>
    <t>Valor Unt.</t>
  </si>
  <si>
    <t xml:space="preserve">Valor Iva </t>
  </si>
  <si>
    <t>TOTAL</t>
  </si>
  <si>
    <t>Nombre de Proyecto</t>
  </si>
  <si>
    <t xml:space="preserve">Ing. Robinson Largo </t>
  </si>
  <si>
    <t xml:space="preserve">Hornos Colmena </t>
  </si>
  <si>
    <t>Cupula SAS</t>
  </si>
  <si>
    <t xml:space="preserve">Jorge Silva </t>
  </si>
  <si>
    <t xml:space="preserve">Vestier y Oficina </t>
  </si>
  <si>
    <t xml:space="preserve">Obras de Urbanismo </t>
  </si>
  <si>
    <t xml:space="preserve">Muro de Contencion de descargue </t>
  </si>
  <si>
    <t xml:space="preserve">Canalzacion de aguas Lluvias </t>
  </si>
  <si>
    <t xml:space="preserve">Obras Bobeda Chimenea </t>
  </si>
  <si>
    <t xml:space="preserve">Arenilla </t>
  </si>
  <si>
    <t>Varilla Corrugada 3/8 x 6 mt</t>
  </si>
  <si>
    <t>Varilla Corrugada 1/2 x 6 mt</t>
  </si>
  <si>
    <t>Varilla Corrugada 5/8 x 6 mt</t>
  </si>
  <si>
    <t xml:space="preserve">Cemento </t>
  </si>
  <si>
    <t xml:space="preserve">Piedra </t>
  </si>
  <si>
    <t xml:space="preserve">Arena Lavada </t>
  </si>
  <si>
    <t xml:space="preserve">Gravilla </t>
  </si>
  <si>
    <t xml:space="preserve">Ladrillo </t>
  </si>
  <si>
    <t xml:space="preserve">Recebo </t>
  </si>
  <si>
    <t xml:space="preserve">Arena Sucia </t>
  </si>
  <si>
    <t xml:space="preserve">Tableta </t>
  </si>
  <si>
    <t xml:space="preserve">Pintura Koraza </t>
  </si>
  <si>
    <t xml:space="preserve">RESUMEN MATERIALES SEGUNDA ETAPA HORNOS COLMENA </t>
  </si>
  <si>
    <t xml:space="preserve">RESUMEN CONSUMIBLES SEGUNDA ETAPA HORNOS COLMENA </t>
  </si>
  <si>
    <t xml:space="preserve">Caja Para Toma Trifasica 220v  </t>
  </si>
  <si>
    <t>Mini Breaker 32 Amp Trifasico</t>
  </si>
  <si>
    <t>Mini Breaker 32 Amp Monofasico</t>
  </si>
  <si>
    <t xml:space="preserve">Caja Electrica  5800 </t>
  </si>
  <si>
    <t>Terminal Pvc 1/2</t>
  </si>
  <si>
    <t xml:space="preserve">Toma Doble 110v-15 Amp  </t>
  </si>
  <si>
    <t xml:space="preserve">Toma Trifasica Hembra 50 Amp Codelca </t>
  </si>
  <si>
    <t xml:space="preserve">Tubo Electrico Emt 3/4 X 3 Mts </t>
  </si>
  <si>
    <t xml:space="preserve">Terminal Recta De 3/4  </t>
  </si>
  <si>
    <t xml:space="preserve">Union Emt 3/4 Lisa </t>
  </si>
  <si>
    <t>Cinta Aislante Economica Tem Flex</t>
  </si>
  <si>
    <t xml:space="preserve">Cable Encauchetado 4*10  </t>
  </si>
  <si>
    <t xml:space="preserve">Cable Encauchetado 4*6 </t>
  </si>
  <si>
    <t xml:space="preserve">Cable Encauchetado 3 X 10 Awg </t>
  </si>
  <si>
    <t>Tubo Silicona Roja 310 Ml Soudal</t>
  </si>
  <si>
    <t>Curva Electrica Pvc Pavco 3/4</t>
  </si>
  <si>
    <t>Teflon Industrial Rollo Aquavid</t>
  </si>
  <si>
    <t>Tornillo Hexagonal Negro G5 R.O 1/2 X 1 1/2</t>
  </si>
  <si>
    <t>Tuerca Hexagonal De Seguridad R.O 1/2</t>
  </si>
  <si>
    <t xml:space="preserve">Arandela Zincada 1/2  </t>
  </si>
  <si>
    <t xml:space="preserve">Tornillo Hexagonal Negro G5 R.O 3/8 X 2 </t>
  </si>
  <si>
    <t xml:space="preserve">Tuerca Hexagonal Seguridad G5 R.O 3/8 </t>
  </si>
  <si>
    <t xml:space="preserve">Arandela Zincada 3/8  </t>
  </si>
  <si>
    <t>Tornillo Hexagonal Negro G5 R.O 5/8 X 2</t>
  </si>
  <si>
    <t xml:space="preserve">Tuerca Hexagonal Seguridad R.O 5/8 </t>
  </si>
  <si>
    <t xml:space="preserve">Arandela Zincada 5/8  </t>
  </si>
  <si>
    <t>Platina 1/4 X 1 1/2</t>
  </si>
  <si>
    <t xml:space="preserve">Caja Polo  Tierra Cemento </t>
  </si>
  <si>
    <t>Terminales Emt 3/4</t>
  </si>
  <si>
    <t xml:space="preserve">Conduleta Tipo Ll 3/4  </t>
  </si>
  <si>
    <t xml:space="preserve">Conduleta Tipo Lr 3/4  </t>
  </si>
  <si>
    <t xml:space="preserve">Abrazadera Doble Ala 3/4 Emt  </t>
  </si>
  <si>
    <t>Tubo Electrico Pvc Pavco 1/2</t>
  </si>
  <si>
    <t>Curva Electrica Pvc Pavco 1/2</t>
  </si>
  <si>
    <t>Capacete 3/4</t>
  </si>
  <si>
    <t>Interruptor Mixto</t>
  </si>
  <si>
    <t xml:space="preserve">Puntilla Con Cabeza 3" El Caballo </t>
  </si>
  <si>
    <t xml:space="preserve">Puntilla Con Cabeza 2 1/2" El Caballo </t>
  </si>
  <si>
    <t xml:space="preserve">Alambre Negro </t>
  </si>
  <si>
    <t xml:space="preserve">Reflector Led 200w Sylvania </t>
  </si>
  <si>
    <t xml:space="preserve">Toma Doble Con Polo A Tierra 15 Amp  </t>
  </si>
  <si>
    <t>Breaker Taco 40 Amp Monofasico</t>
  </si>
  <si>
    <t xml:space="preserve">Roceta   </t>
  </si>
  <si>
    <t>Tuerca Hexagonal Negra Normal G5 R.O 1/2</t>
  </si>
  <si>
    <t xml:space="preserve">Tornillo Hexagonal Negro G5 R.O 5/16 X 1 1/2 </t>
  </si>
  <si>
    <t>Tubo Electrico Emt 1 X 6 Mts</t>
  </si>
  <si>
    <t xml:space="preserve">Tuerca Hexagonal Seguridad R.O 5/16 </t>
  </si>
  <si>
    <t>Tuerca Hexagonal Negra Normal G5 R.O 5/16</t>
  </si>
  <si>
    <t xml:space="preserve">Broca 7/32 Para Metal Incolma </t>
  </si>
  <si>
    <t>Broca 7/16 Para Metal Economica</t>
  </si>
  <si>
    <t xml:space="preserve">Broca 3/8 Para Metal </t>
  </si>
  <si>
    <t>Broca 1/2 Para Metal</t>
  </si>
  <si>
    <t xml:space="preserve">Tornillo Catg9  R.F 5/8 X 2 </t>
  </si>
  <si>
    <t>Tuerca Hexagonal Negra Normal G5 R.O 5/8</t>
  </si>
  <si>
    <t>Premier Disco De Corte 7*1/8</t>
  </si>
  <si>
    <t>Premier Disco De Pulir Premier 7 * 1/4</t>
  </si>
  <si>
    <t>Contactor 32 Amp</t>
  </si>
  <si>
    <t>Tapa Ciega Para Toma 110</t>
  </si>
  <si>
    <t xml:space="preserve">Wa Kilo De Soldadura West Arco 7018 En 1/8 </t>
  </si>
  <si>
    <t>Varilla Corrugada 5/8 X 6mts</t>
  </si>
  <si>
    <t>CUARTO DE CONTROL BÁSCULA(SEGUNDA ETAPA)</t>
  </si>
  <si>
    <t>Tabla 3m x 0.20m x 0.04m</t>
  </si>
  <si>
    <t>Hornos  Colmena</t>
  </si>
  <si>
    <t xml:space="preserve">El propósito del proyecto es la realizacion de nuevas instalaciones con el fin de poner en marcha el sistema de pesaje de vehiculos, tambien para brindar al personal que desempeña labores dentro de la empresa un lugar adecuado para su bienestar y cuidado de elementos personales; de igual forma la realizacion de cunetas de desague con el fin de captar y canalizar las aguas lluvias.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</si>
</sst>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quot;$&quot;#,##0;[Red]\-&quot;$&quot;#,##0"/>
    <numFmt numFmtId="165" formatCode="_-&quot;$&quot;\ * #,##0_-;\-&quot;$&quot;\ * #,##0_-;_-&quot;$&quot;\ *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Book Antiqua"/>
      <family val="1"/>
    </font>
    <font>
      <sz val="10"/>
      <color theme="1"/>
      <name val="Bodoni MT Condensed"/>
      <family val="1"/>
    </font>
    <font>
      <b/>
      <sz val="12"/>
      <color theme="1"/>
      <name val="Calibri"/>
      <family val="2"/>
      <scheme val="minor"/>
    </font>
    <font>
      <sz val="12"/>
      <color theme="1"/>
      <name val="Arial"/>
      <family val="2"/>
    </font>
    <font>
      <sz val="11"/>
      <color theme="1"/>
      <name val="Arial"/>
      <family val="2"/>
    </font>
    <font>
      <b/>
      <sz val="14"/>
      <color theme="1"/>
      <name val="Arial"/>
      <family val="2"/>
    </font>
    <font>
      <sz val="10"/>
      <color theme="1"/>
      <name val="Arial"/>
      <family val="2"/>
    </font>
    <font>
      <b/>
      <sz val="12"/>
      <color theme="1"/>
      <name val="Arial"/>
      <family val="2"/>
    </font>
    <font>
      <b/>
      <i/>
      <sz val="11"/>
      <color theme="1"/>
      <name val="Arial"/>
      <family val="2"/>
    </font>
    <font>
      <b/>
      <sz val="11"/>
      <color theme="1"/>
      <name val="Arial"/>
      <family val="2"/>
    </font>
    <font>
      <sz val="11"/>
      <color rgb="FF000000"/>
      <name val="Calibri"/>
      <family val="2"/>
      <scheme val="minor"/>
    </font>
    <font>
      <sz val="11"/>
      <name val="Calibri"/>
      <family val="2"/>
      <scheme val="minor"/>
    </font>
  </fonts>
  <fills count="3">
    <fill>
      <patternFill patternType="none"/>
    </fill>
    <fill>
      <patternFill patternType="gray125"/>
    </fill>
    <fill>
      <patternFill patternType="solid">
        <fgColor theme="0"/>
        <bgColor indexed="64"/>
      </patternFill>
    </fill>
  </fills>
  <borders count="4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44" fontId="1" fillId="0" borderId="0" applyFont="0" applyFill="0" applyBorder="0" applyAlignment="0" applyProtection="0"/>
  </cellStyleXfs>
  <cellXfs count="164">
    <xf numFmtId="0" fontId="0" fillId="0" borderId="0" xfId="0"/>
    <xf numFmtId="0" fontId="0" fillId="0" borderId="2" xfId="0" applyBorder="1"/>
    <xf numFmtId="0" fontId="0" fillId="0" borderId="0" xfId="0" applyBorder="1"/>
    <xf numFmtId="0" fontId="0" fillId="0" borderId="6" xfId="0" applyBorder="1"/>
    <xf numFmtId="0" fontId="0" fillId="0" borderId="7" xfId="0" applyBorder="1"/>
    <xf numFmtId="0" fontId="0" fillId="0" borderId="0" xfId="0" applyFill="1" applyBorder="1"/>
    <xf numFmtId="0" fontId="0" fillId="0" borderId="14" xfId="0" applyBorder="1"/>
    <xf numFmtId="0" fontId="0" fillId="0" borderId="1" xfId="0" applyFill="1" applyBorder="1"/>
    <xf numFmtId="0" fontId="0" fillId="0" borderId="2" xfId="0" applyFill="1" applyBorder="1"/>
    <xf numFmtId="0" fontId="0" fillId="0" borderId="4" xfId="0" applyFill="1" applyBorder="1"/>
    <xf numFmtId="0" fontId="0" fillId="0" borderId="6" xfId="0" applyFill="1" applyBorder="1"/>
    <xf numFmtId="0" fontId="0" fillId="0" borderId="7" xfId="0" applyFill="1" applyBorder="1"/>
    <xf numFmtId="0" fontId="0" fillId="0" borderId="11" xfId="0" applyBorder="1"/>
    <xf numFmtId="0" fontId="0" fillId="0" borderId="13" xfId="0" applyBorder="1"/>
    <xf numFmtId="0" fontId="2" fillId="0" borderId="28" xfId="0" applyFont="1" applyBorder="1" applyAlignment="1">
      <alignment horizontal="center"/>
    </xf>
    <xf numFmtId="0" fontId="2" fillId="0" borderId="23" xfId="0" applyFont="1" applyBorder="1" applyAlignment="1">
      <alignment horizontal="center"/>
    </xf>
    <xf numFmtId="165" fontId="0" fillId="0" borderId="0" xfId="1" applyNumberFormat="1" applyFont="1"/>
    <xf numFmtId="165" fontId="0" fillId="0" borderId="2" xfId="1" applyNumberFormat="1" applyFont="1" applyBorder="1"/>
    <xf numFmtId="165" fontId="0" fillId="0" borderId="7" xfId="1" applyNumberFormat="1" applyFont="1" applyBorder="1"/>
    <xf numFmtId="165" fontId="0" fillId="0" borderId="0" xfId="1" applyNumberFormat="1" applyFont="1" applyBorder="1"/>
    <xf numFmtId="165" fontId="2" fillId="0" borderId="23" xfId="1" applyNumberFormat="1" applyFont="1" applyFill="1" applyBorder="1" applyAlignment="1">
      <alignment horizontal="center"/>
    </xf>
    <xf numFmtId="165" fontId="2" fillId="0" borderId="23" xfId="1" applyNumberFormat="1" applyFont="1" applyBorder="1" applyAlignment="1">
      <alignment horizontal="center"/>
    </xf>
    <xf numFmtId="165" fontId="0" fillId="0" borderId="3" xfId="1" applyNumberFormat="1" applyFont="1" applyBorder="1"/>
    <xf numFmtId="165" fontId="0" fillId="0" borderId="8" xfId="1" applyNumberFormat="1" applyFont="1" applyBorder="1"/>
    <xf numFmtId="165" fontId="2" fillId="0" borderId="24" xfId="1" applyNumberFormat="1" applyFont="1" applyBorder="1" applyAlignment="1">
      <alignment horizontal="center"/>
    </xf>
    <xf numFmtId="165" fontId="2" fillId="0" borderId="29" xfId="1" applyNumberFormat="1" applyFont="1" applyBorder="1"/>
    <xf numFmtId="0" fontId="7" fillId="2" borderId="0" xfId="0" applyFont="1" applyFill="1" applyBorder="1" applyAlignment="1"/>
    <xf numFmtId="0" fontId="7" fillId="2" borderId="0" xfId="0" applyFont="1" applyFill="1" applyBorder="1"/>
    <xf numFmtId="0" fontId="7" fillId="2" borderId="5" xfId="0" applyFont="1" applyFill="1" applyBorder="1"/>
    <xf numFmtId="15" fontId="7" fillId="2" borderId="0" xfId="0" applyNumberFormat="1" applyFont="1" applyFill="1" applyBorder="1" applyAlignment="1"/>
    <xf numFmtId="15" fontId="7" fillId="2" borderId="0" xfId="0" applyNumberFormat="1" applyFont="1" applyFill="1" applyBorder="1" applyAlignment="1">
      <alignment horizontal="left"/>
    </xf>
    <xf numFmtId="0" fontId="7" fillId="2" borderId="0" xfId="0" applyFont="1" applyFill="1" applyBorder="1" applyAlignment="1">
      <alignment horizontal="left"/>
    </xf>
    <xf numFmtId="0" fontId="7" fillId="2" borderId="0" xfId="0" applyFont="1" applyFill="1"/>
    <xf numFmtId="0" fontId="7" fillId="0" borderId="0" xfId="0" applyFont="1"/>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6" xfId="0" applyFont="1" applyFill="1" applyBorder="1"/>
    <xf numFmtId="0" fontId="7" fillId="2" borderId="7" xfId="0" applyFont="1" applyFill="1" applyBorder="1"/>
    <xf numFmtId="0" fontId="7" fillId="2" borderId="8" xfId="0" applyFont="1" applyFill="1" applyBorder="1"/>
    <xf numFmtId="0" fontId="10" fillId="2" borderId="4" xfId="0" applyFont="1" applyFill="1" applyBorder="1"/>
    <xf numFmtId="0" fontId="7" fillId="2" borderId="2" xfId="0" applyFont="1" applyFill="1" applyBorder="1" applyAlignment="1">
      <alignment horizontal="left" wrapText="1"/>
    </xf>
    <xf numFmtId="0" fontId="7" fillId="2" borderId="3" xfId="0" applyFont="1" applyFill="1" applyBorder="1" applyAlignment="1">
      <alignment horizontal="left" wrapText="1"/>
    </xf>
    <xf numFmtId="15" fontId="7" fillId="0" borderId="0" xfId="0" applyNumberFormat="1" applyFont="1"/>
    <xf numFmtId="0" fontId="10" fillId="2" borderId="6" xfId="0" applyFont="1" applyFill="1" applyBorder="1"/>
    <xf numFmtId="0" fontId="11" fillId="2" borderId="22"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64" fontId="7" fillId="2" borderId="26" xfId="0" applyNumberFormat="1" applyFont="1" applyFill="1" applyBorder="1"/>
    <xf numFmtId="44" fontId="7" fillId="2" borderId="26" xfId="1" applyFont="1" applyFill="1" applyBorder="1"/>
    <xf numFmtId="164" fontId="7" fillId="2" borderId="27" xfId="0" applyNumberFormat="1" applyFont="1" applyFill="1" applyBorder="1"/>
    <xf numFmtId="164" fontId="7" fillId="2" borderId="20" xfId="0" applyNumberFormat="1" applyFont="1" applyFill="1" applyBorder="1"/>
    <xf numFmtId="44" fontId="7" fillId="2" borderId="20" xfId="1" applyFont="1" applyFill="1" applyBorder="1"/>
    <xf numFmtId="164" fontId="7" fillId="2" borderId="21" xfId="0" applyNumberFormat="1" applyFont="1" applyFill="1" applyBorder="1"/>
    <xf numFmtId="164" fontId="12" fillId="2" borderId="23" xfId="0" applyNumberFormat="1" applyFont="1" applyFill="1" applyBorder="1" applyAlignment="1"/>
    <xf numFmtId="164" fontId="12" fillId="2" borderId="24" xfId="0" applyNumberFormat="1" applyFont="1" applyFill="1" applyBorder="1" applyAlignment="1"/>
    <xf numFmtId="0" fontId="0" fillId="2" borderId="9" xfId="0" applyFill="1" applyBorder="1" applyAlignment="1">
      <alignment horizontal="center"/>
    </xf>
    <xf numFmtId="0" fontId="0" fillId="2" borderId="9" xfId="0" applyFill="1" applyBorder="1"/>
    <xf numFmtId="164" fontId="0" fillId="2" borderId="9" xfId="0" applyNumberFormat="1" applyFill="1" applyBorder="1"/>
    <xf numFmtId="165" fontId="0" fillId="2" borderId="9" xfId="1" applyNumberFormat="1" applyFont="1" applyFill="1" applyBorder="1"/>
    <xf numFmtId="165" fontId="0" fillId="2" borderId="10" xfId="1" applyNumberFormat="1" applyFont="1" applyFill="1" applyBorder="1"/>
    <xf numFmtId="0" fontId="0" fillId="2" borderId="11" xfId="0" applyFill="1" applyBorder="1" applyAlignment="1">
      <alignment horizontal="center"/>
    </xf>
    <xf numFmtId="0" fontId="0" fillId="2" borderId="11" xfId="0" applyFill="1" applyBorder="1"/>
    <xf numFmtId="164" fontId="0" fillId="2" borderId="11" xfId="0" applyNumberFormat="1" applyFill="1" applyBorder="1"/>
    <xf numFmtId="165" fontId="0" fillId="2" borderId="26" xfId="1" applyNumberFormat="1" applyFont="1" applyFill="1" applyBorder="1"/>
    <xf numFmtId="165" fontId="0" fillId="2" borderId="27" xfId="1" applyNumberFormat="1" applyFont="1" applyFill="1" applyBorder="1"/>
    <xf numFmtId="0" fontId="0" fillId="2" borderId="11" xfId="0" applyFill="1" applyBorder="1" applyAlignment="1">
      <alignment horizontal="center" vertical="center"/>
    </xf>
    <xf numFmtId="0" fontId="0" fillId="2" borderId="15" xfId="0" applyFill="1" applyBorder="1" applyAlignment="1">
      <alignment horizontal="center"/>
    </xf>
    <xf numFmtId="0" fontId="0" fillId="2" borderId="15" xfId="0" applyFill="1" applyBorder="1"/>
    <xf numFmtId="164" fontId="0" fillId="2" borderId="15" xfId="0" applyNumberFormat="1" applyFill="1" applyBorder="1"/>
    <xf numFmtId="165" fontId="0" fillId="2" borderId="15" xfId="1" applyNumberFormat="1" applyFont="1" applyFill="1" applyBorder="1"/>
    <xf numFmtId="165" fontId="0" fillId="2" borderId="16" xfId="1" applyNumberFormat="1" applyFont="1" applyFill="1" applyBorder="1"/>
    <xf numFmtId="0" fontId="0" fillId="0" borderId="32" xfId="0" applyBorder="1"/>
    <xf numFmtId="0" fontId="0" fillId="0" borderId="15" xfId="0" applyBorder="1"/>
    <xf numFmtId="165" fontId="0" fillId="0" borderId="15" xfId="1" applyNumberFormat="1" applyFont="1" applyBorder="1"/>
    <xf numFmtId="165" fontId="0" fillId="0" borderId="16" xfId="1" applyNumberFormat="1" applyFont="1" applyBorder="1"/>
    <xf numFmtId="165" fontId="0" fillId="0" borderId="11" xfId="1" applyNumberFormat="1" applyFont="1" applyBorder="1"/>
    <xf numFmtId="0" fontId="0" fillId="0" borderId="9" xfId="0" applyBorder="1"/>
    <xf numFmtId="165" fontId="0" fillId="0" borderId="9" xfId="1" applyNumberFormat="1" applyFont="1" applyBorder="1"/>
    <xf numFmtId="165" fontId="0" fillId="0" borderId="10" xfId="1" applyNumberFormat="1" applyFont="1" applyBorder="1"/>
    <xf numFmtId="165" fontId="0" fillId="0" borderId="12" xfId="1" applyNumberFormat="1" applyFont="1" applyBorder="1"/>
    <xf numFmtId="0" fontId="0" fillId="0" borderId="11" xfId="0" applyBorder="1"/>
    <xf numFmtId="0" fontId="0" fillId="0" borderId="15" xfId="0" applyBorder="1"/>
    <xf numFmtId="0" fontId="0" fillId="0" borderId="33" xfId="0" applyBorder="1"/>
    <xf numFmtId="0" fontId="2" fillId="0" borderId="35" xfId="0" applyFont="1" applyBorder="1" applyAlignment="1">
      <alignment horizontal="center"/>
    </xf>
    <xf numFmtId="0" fontId="2" fillId="0" borderId="34" xfId="0" applyFont="1" applyBorder="1" applyAlignment="1">
      <alignment horizontal="center"/>
    </xf>
    <xf numFmtId="165" fontId="2" fillId="0" borderId="34" xfId="1" applyNumberFormat="1" applyFont="1" applyFill="1" applyBorder="1" applyAlignment="1">
      <alignment horizontal="center"/>
    </xf>
    <xf numFmtId="165" fontId="2" fillId="0" borderId="34" xfId="1" applyNumberFormat="1" applyFont="1" applyBorder="1" applyAlignment="1">
      <alignment horizontal="center"/>
    </xf>
    <xf numFmtId="165" fontId="2" fillId="0" borderId="36" xfId="1" applyNumberFormat="1" applyFont="1" applyBorder="1" applyAlignment="1">
      <alignment horizontal="center"/>
    </xf>
    <xf numFmtId="0" fontId="0" fillId="0" borderId="37" xfId="0" applyBorder="1"/>
    <xf numFmtId="0" fontId="0" fillId="0" borderId="38" xfId="0" applyBorder="1"/>
    <xf numFmtId="0" fontId="0" fillId="0" borderId="39" xfId="0" applyBorder="1"/>
    <xf numFmtId="0" fontId="0" fillId="0" borderId="40" xfId="0" applyBorder="1"/>
    <xf numFmtId="0" fontId="0" fillId="0" borderId="33" xfId="0" applyFill="1" applyBorder="1"/>
    <xf numFmtId="0" fontId="0" fillId="0" borderId="41" xfId="0" applyBorder="1"/>
    <xf numFmtId="0" fontId="13" fillId="0" borderId="11" xfId="0" applyFont="1" applyBorder="1" applyAlignment="1">
      <alignment vertical="center"/>
    </xf>
    <xf numFmtId="165" fontId="2" fillId="0" borderId="6" xfId="1" applyNumberFormat="1" applyFont="1" applyBorder="1"/>
    <xf numFmtId="165" fontId="2" fillId="0" borderId="7" xfId="1" applyNumberFormat="1" applyFont="1" applyBorder="1"/>
    <xf numFmtId="165" fontId="2" fillId="0" borderId="8" xfId="1" applyNumberFormat="1" applyFont="1" applyBorder="1"/>
    <xf numFmtId="0" fontId="13" fillId="0" borderId="9" xfId="0" applyFont="1" applyBorder="1" applyAlignment="1">
      <alignment vertical="center"/>
    </xf>
    <xf numFmtId="0" fontId="13" fillId="0" borderId="15" xfId="0" applyFont="1" applyBorder="1" applyAlignment="1">
      <alignment vertical="center"/>
    </xf>
    <xf numFmtId="165" fontId="14" fillId="0" borderId="11" xfId="1" applyNumberFormat="1" applyFont="1" applyBorder="1"/>
    <xf numFmtId="165" fontId="14" fillId="0" borderId="11" xfId="1" applyNumberFormat="1" applyFont="1" applyFill="1" applyBorder="1"/>
    <xf numFmtId="165" fontId="14" fillId="0" borderId="15" xfId="1" applyNumberFormat="1" applyFont="1" applyBorder="1"/>
    <xf numFmtId="165" fontId="0" fillId="0" borderId="12" xfId="1" applyNumberFormat="1" applyFont="1" applyFill="1" applyBorder="1"/>
    <xf numFmtId="165" fontId="0" fillId="0" borderId="11" xfId="1" applyNumberFormat="1" applyFont="1" applyFill="1" applyBorder="1"/>
    <xf numFmtId="165" fontId="2" fillId="0" borderId="42" xfId="1" applyNumberFormat="1" applyFont="1" applyBorder="1"/>
    <xf numFmtId="0" fontId="0" fillId="2" borderId="13" xfId="0" applyFill="1" applyBorder="1" applyAlignment="1">
      <alignment horizontal="left" vertical="center" wrapText="1"/>
    </xf>
    <xf numFmtId="0" fontId="0" fillId="2" borderId="14" xfId="0" applyFill="1" applyBorder="1" applyAlignment="1">
      <alignment horizontal="left" vertical="center" wrapText="1"/>
    </xf>
    <xf numFmtId="0" fontId="0" fillId="2" borderId="32" xfId="0" applyFill="1" applyBorder="1" applyAlignment="1">
      <alignment horizontal="left" vertical="center" wrapText="1"/>
    </xf>
    <xf numFmtId="0" fontId="10" fillId="2" borderId="1"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8" xfId="0" applyFont="1" applyFill="1" applyBorder="1" applyAlignment="1">
      <alignment horizontal="center" vertical="center"/>
    </xf>
    <xf numFmtId="0" fontId="6" fillId="2" borderId="1" xfId="0" applyFont="1" applyFill="1" applyBorder="1" applyAlignment="1">
      <alignment horizontal="left" vertical="center"/>
    </xf>
    <xf numFmtId="0" fontId="6" fillId="2" borderId="2" xfId="0" applyFont="1" applyFill="1" applyBorder="1" applyAlignment="1">
      <alignment horizontal="left" vertical="center"/>
    </xf>
    <xf numFmtId="0" fontId="6" fillId="2" borderId="3" xfId="0" applyFont="1" applyFill="1" applyBorder="1" applyAlignment="1">
      <alignment horizontal="left" vertical="center"/>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6" fillId="2" borderId="8" xfId="0" applyFont="1" applyFill="1" applyBorder="1" applyAlignment="1">
      <alignment horizontal="left" vertical="center"/>
    </xf>
    <xf numFmtId="0" fontId="10" fillId="2" borderId="1" xfId="0" applyFont="1" applyFill="1" applyBorder="1" applyAlignment="1">
      <alignment horizontal="left" vertical="center"/>
    </xf>
    <xf numFmtId="0" fontId="10" fillId="2" borderId="2" xfId="0" applyFont="1" applyFill="1" applyBorder="1" applyAlignment="1">
      <alignment horizontal="left" vertical="center"/>
    </xf>
    <xf numFmtId="0" fontId="10" fillId="2" borderId="4" xfId="0" applyFont="1" applyFill="1" applyBorder="1" applyAlignment="1">
      <alignment horizontal="left" vertical="center"/>
    </xf>
    <xf numFmtId="0" fontId="10" fillId="2" borderId="0" xfId="0" applyFont="1" applyFill="1" applyBorder="1" applyAlignment="1">
      <alignment horizontal="left" vertical="center"/>
    </xf>
    <xf numFmtId="0" fontId="10" fillId="2" borderId="6" xfId="0" applyFont="1" applyFill="1" applyBorder="1" applyAlignment="1">
      <alignment horizontal="left" vertical="center"/>
    </xf>
    <xf numFmtId="0" fontId="10" fillId="2" borderId="7" xfId="0" applyFont="1" applyFill="1" applyBorder="1" applyAlignment="1">
      <alignment horizontal="left" vertical="center"/>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7" fillId="2" borderId="30" xfId="0" applyFont="1" applyFill="1" applyBorder="1"/>
    <xf numFmtId="0" fontId="7" fillId="2" borderId="31" xfId="0" applyFont="1" applyFill="1" applyBorder="1"/>
    <xf numFmtId="0" fontId="7" fillId="2" borderId="4" xfId="0" applyFont="1" applyFill="1" applyBorder="1"/>
    <xf numFmtId="0" fontId="7" fillId="2" borderId="17" xfId="0" applyFont="1" applyFill="1" applyBorder="1"/>
    <xf numFmtId="0" fontId="12" fillId="2" borderId="18" xfId="0" applyFont="1" applyFill="1" applyBorder="1" applyAlignment="1">
      <alignment horizontal="center"/>
    </xf>
    <xf numFmtId="0" fontId="12" fillId="2" borderId="22" xfId="0" applyFont="1" applyFill="1" applyBorder="1" applyAlignment="1">
      <alignment horizontal="center"/>
    </xf>
    <xf numFmtId="0" fontId="7" fillId="2" borderId="0" xfId="0" applyFont="1" applyFill="1" applyBorder="1" applyAlignment="1"/>
    <xf numFmtId="0" fontId="7" fillId="2" borderId="5" xfId="0" applyFont="1" applyFill="1" applyBorder="1" applyAlignment="1"/>
    <xf numFmtId="0" fontId="8" fillId="2" borderId="0" xfId="0" applyFont="1" applyFill="1" applyBorder="1" applyAlignment="1">
      <alignment horizontal="center" vertical="center"/>
    </xf>
    <xf numFmtId="0" fontId="8" fillId="2" borderId="5"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5" xfId="0" applyFont="1" applyFill="1" applyBorder="1" applyAlignment="1">
      <alignment horizontal="center" vertical="center"/>
    </xf>
    <xf numFmtId="0" fontId="7" fillId="2" borderId="0" xfId="0" applyFont="1" applyFill="1" applyBorder="1"/>
    <xf numFmtId="0" fontId="7" fillId="2" borderId="5" xfId="0" applyFont="1" applyFill="1" applyBorder="1"/>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0"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2" borderId="8" xfId="0" applyFont="1" applyFill="1" applyBorder="1" applyAlignment="1">
      <alignment horizontal="left" vertical="center" wrapText="1"/>
    </xf>
    <xf numFmtId="0" fontId="5" fillId="0" borderId="18" xfId="0" applyFont="1" applyFill="1" applyBorder="1" applyAlignment="1">
      <alignment horizontal="center"/>
    </xf>
    <xf numFmtId="0" fontId="5" fillId="0" borderId="25" xfId="0" applyFont="1" applyFill="1" applyBorder="1" applyAlignment="1">
      <alignment horizontal="center"/>
    </xf>
    <xf numFmtId="0" fontId="5" fillId="0" borderId="19" xfId="0" applyFont="1" applyFill="1" applyBorder="1" applyAlignment="1">
      <alignment horizontal="center"/>
    </xf>
    <xf numFmtId="0" fontId="2" fillId="0" borderId="18" xfId="0" applyFont="1" applyBorder="1" applyAlignment="1">
      <alignment horizontal="center"/>
    </xf>
    <xf numFmtId="0" fontId="2" fillId="0" borderId="25" xfId="0" applyFont="1" applyBorder="1" applyAlignment="1">
      <alignment horizontal="center"/>
    </xf>
    <xf numFmtId="0" fontId="2" fillId="0" borderId="19" xfId="0" applyFont="1" applyBorder="1" applyAlignment="1">
      <alignment horizontal="center"/>
    </xf>
    <xf numFmtId="0" fontId="3" fillId="0" borderId="0"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Border="1" applyAlignment="1">
      <alignment horizontal="center" vertical="center"/>
    </xf>
    <xf numFmtId="0" fontId="4" fillId="0" borderId="5" xfId="0" applyFont="1" applyBorder="1" applyAlignment="1">
      <alignment horizontal="center" vertical="center"/>
    </xf>
    <xf numFmtId="0" fontId="2" fillId="0" borderId="7" xfId="0" applyFont="1" applyBorder="1" applyAlignment="1">
      <alignment horizontal="center"/>
    </xf>
    <xf numFmtId="0" fontId="2" fillId="0" borderId="8" xfId="0" applyFont="1" applyBorder="1" applyAlignment="1">
      <alignment horizontal="center"/>
    </xf>
  </cellXfs>
  <cellStyles count="3">
    <cellStyle name="Moneda" xfId="1" builtinId="4"/>
    <cellStyle name="Moneda 2" xfId="2" xr:uid="{7691F5E0-1AAE-46C3-9ADF-F24FDA7FDB0C}"/>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1</xdr:row>
      <xdr:rowOff>47624</xdr:rowOff>
    </xdr:from>
    <xdr:to>
      <xdr:col>3</xdr:col>
      <xdr:colOff>561975</xdr:colOff>
      <xdr:row>5</xdr:row>
      <xdr:rowOff>142875</xdr:rowOff>
    </xdr:to>
    <xdr:pic>
      <xdr:nvPicPr>
        <xdr:cNvPr id="4" name="Imagen 3">
          <a:extLst>
            <a:ext uri="{FF2B5EF4-FFF2-40B4-BE49-F238E27FC236}">
              <a16:creationId xmlns:a16="http://schemas.microsoft.com/office/drawing/2014/main" id="{8D8CD9AE-2269-4184-B623-16156C686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180974"/>
          <a:ext cx="2171700" cy="914401"/>
        </a:xfrm>
        <a:prstGeom prst="rect">
          <a:avLst/>
        </a:prstGeom>
        <a:noFill/>
      </xdr:spPr>
    </xdr:pic>
    <xdr:clientData/>
  </xdr:twoCellAnchor>
  <xdr:twoCellAnchor editAs="oneCell">
    <xdr:from>
      <xdr:col>1</xdr:col>
      <xdr:colOff>28575</xdr:colOff>
      <xdr:row>9</xdr:row>
      <xdr:rowOff>47625</xdr:rowOff>
    </xdr:from>
    <xdr:to>
      <xdr:col>5</xdr:col>
      <xdr:colOff>152061</xdr:colOff>
      <xdr:row>19</xdr:row>
      <xdr:rowOff>285750</xdr:rowOff>
    </xdr:to>
    <xdr:pic>
      <xdr:nvPicPr>
        <xdr:cNvPr id="2" name="Imagen 1">
          <a:extLst>
            <a:ext uri="{FF2B5EF4-FFF2-40B4-BE49-F238E27FC236}">
              <a16:creationId xmlns:a16="http://schemas.microsoft.com/office/drawing/2014/main" id="{4D0DC7C9-B174-404B-BDAA-86AC34816EC5}"/>
            </a:ext>
          </a:extLst>
        </xdr:cNvPr>
        <xdr:cNvPicPr>
          <a:picLocks noChangeAspect="1"/>
        </xdr:cNvPicPr>
      </xdr:nvPicPr>
      <xdr:blipFill>
        <a:blip xmlns:r="http://schemas.openxmlformats.org/officeDocument/2006/relationships" r:embed="rId2"/>
        <a:stretch>
          <a:fillRect/>
        </a:stretch>
      </xdr:blipFill>
      <xdr:spPr>
        <a:xfrm>
          <a:off x="171450" y="1685925"/>
          <a:ext cx="3647736" cy="20669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66675</xdr:colOff>
      <xdr:row>1</xdr:row>
      <xdr:rowOff>47624</xdr:rowOff>
    </xdr:from>
    <xdr:to>
      <xdr:col>2</xdr:col>
      <xdr:colOff>1676400</xdr:colOff>
      <xdr:row>5</xdr:row>
      <xdr:rowOff>180975</xdr:rowOff>
    </xdr:to>
    <xdr:pic>
      <xdr:nvPicPr>
        <xdr:cNvPr id="2" name="Imagen 1">
          <a:extLst>
            <a:ext uri="{FF2B5EF4-FFF2-40B4-BE49-F238E27FC236}">
              <a16:creationId xmlns:a16="http://schemas.microsoft.com/office/drawing/2014/main" id="{77691379-A5B7-4555-ACC5-2B7220F7FF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 y="47624"/>
          <a:ext cx="1952625" cy="990601"/>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B8A96-226A-49F1-ADC2-11347647D0E9}">
  <sheetPr>
    <pageSetUpPr fitToPage="1"/>
  </sheetPr>
  <dimension ref="A1:N41"/>
  <sheetViews>
    <sheetView tabSelected="1" topLeftCell="A4" workbookViewId="0">
      <selection activeCell="D24" sqref="D24"/>
    </sheetView>
  </sheetViews>
  <sheetFormatPr baseColWidth="10" defaultRowHeight="14.25" x14ac:dyDescent="0.2"/>
  <cols>
    <col min="1" max="1" width="2.140625" style="33" customWidth="1"/>
    <col min="2" max="2" width="11.42578125" style="33"/>
    <col min="3" max="3" width="13.7109375" style="33" customWidth="1"/>
    <col min="4" max="4" width="12.140625" style="33" bestFit="1" customWidth="1"/>
    <col min="5" max="5" width="15.5703125" style="33" bestFit="1" customWidth="1"/>
    <col min="6" max="6" width="13.5703125" style="33" bestFit="1" customWidth="1"/>
    <col min="7" max="7" width="17.42578125" style="33" bestFit="1" customWidth="1"/>
    <col min="8" max="8" width="13.5703125" style="33" bestFit="1" customWidth="1"/>
    <col min="9" max="10" width="11.42578125" style="33"/>
    <col min="11" max="11" width="4" style="33" customWidth="1"/>
    <col min="12" max="16384" width="11.42578125" style="33"/>
  </cols>
  <sheetData>
    <row r="1" spans="1:10" ht="10.5" customHeight="1" thickBot="1" x14ac:dyDescent="0.25">
      <c r="A1" s="32"/>
      <c r="B1" s="32"/>
      <c r="C1" s="32"/>
      <c r="D1" s="32"/>
      <c r="E1" s="32"/>
      <c r="F1" s="32"/>
      <c r="G1" s="32"/>
      <c r="H1" s="32"/>
      <c r="I1" s="32"/>
      <c r="J1" s="32"/>
    </row>
    <row r="2" spans="1:10" x14ac:dyDescent="0.2">
      <c r="A2" s="32"/>
      <c r="B2" s="34"/>
      <c r="C2" s="35"/>
      <c r="D2" s="36"/>
      <c r="E2" s="35"/>
      <c r="F2" s="35"/>
      <c r="G2" s="35"/>
      <c r="H2" s="35"/>
      <c r="I2" s="35"/>
      <c r="J2" s="36"/>
    </row>
    <row r="3" spans="1:10" ht="18" x14ac:dyDescent="0.2">
      <c r="A3" s="32"/>
      <c r="B3" s="37"/>
      <c r="C3" s="27"/>
      <c r="D3" s="28"/>
      <c r="E3" s="137" t="s">
        <v>14</v>
      </c>
      <c r="F3" s="137"/>
      <c r="G3" s="137"/>
      <c r="H3" s="137"/>
      <c r="I3" s="137"/>
      <c r="J3" s="138"/>
    </row>
    <row r="4" spans="1:10" ht="18" x14ac:dyDescent="0.2">
      <c r="A4" s="32"/>
      <c r="B4" s="37"/>
      <c r="C4" s="27"/>
      <c r="D4" s="28"/>
      <c r="E4" s="137" t="s">
        <v>15</v>
      </c>
      <c r="F4" s="137"/>
      <c r="G4" s="137"/>
      <c r="H4" s="137"/>
      <c r="I4" s="137"/>
      <c r="J4" s="138"/>
    </row>
    <row r="5" spans="1:10" x14ac:dyDescent="0.2">
      <c r="A5" s="32"/>
      <c r="B5" s="37"/>
      <c r="C5" s="27"/>
      <c r="D5" s="28"/>
      <c r="E5" s="139" t="s">
        <v>16</v>
      </c>
      <c r="F5" s="139"/>
      <c r="G5" s="139"/>
      <c r="H5" s="139"/>
      <c r="I5" s="139"/>
      <c r="J5" s="140"/>
    </row>
    <row r="6" spans="1:10" ht="15" thickBot="1" x14ac:dyDescent="0.25">
      <c r="A6" s="32"/>
      <c r="B6" s="38"/>
      <c r="C6" s="39"/>
      <c r="D6" s="40"/>
      <c r="E6" s="39"/>
      <c r="F6" s="39"/>
      <c r="G6" s="39"/>
      <c r="H6" s="39"/>
      <c r="I6" s="39"/>
      <c r="J6" s="40"/>
    </row>
    <row r="7" spans="1:10" ht="15" customHeight="1" thickBot="1" x14ac:dyDescent="0.25">
      <c r="A7" s="32"/>
      <c r="B7" s="32"/>
      <c r="C7" s="32"/>
      <c r="D7" s="32"/>
      <c r="E7" s="32"/>
      <c r="F7" s="32"/>
      <c r="G7" s="32"/>
      <c r="H7" s="32"/>
      <c r="I7" s="32"/>
      <c r="J7" s="32"/>
    </row>
    <row r="8" spans="1:10" ht="8.25" customHeight="1" x14ac:dyDescent="0.2">
      <c r="A8" s="32"/>
      <c r="B8" s="111" t="s">
        <v>28</v>
      </c>
      <c r="C8" s="112"/>
      <c r="D8" s="115" t="s">
        <v>113</v>
      </c>
      <c r="E8" s="116"/>
      <c r="F8" s="116"/>
      <c r="G8" s="116"/>
      <c r="H8" s="116"/>
      <c r="I8" s="116"/>
      <c r="J8" s="117"/>
    </row>
    <row r="9" spans="1:10" ht="15.75" customHeight="1" thickBot="1" x14ac:dyDescent="0.25">
      <c r="A9" s="32"/>
      <c r="B9" s="113"/>
      <c r="C9" s="114"/>
      <c r="D9" s="118"/>
      <c r="E9" s="119"/>
      <c r="F9" s="119"/>
      <c r="G9" s="119"/>
      <c r="H9" s="119"/>
      <c r="I9" s="119"/>
      <c r="J9" s="120"/>
    </row>
    <row r="10" spans="1:10" x14ac:dyDescent="0.2">
      <c r="A10" s="32"/>
      <c r="B10" s="37"/>
      <c r="C10" s="27"/>
      <c r="D10" s="27"/>
      <c r="E10" s="27"/>
      <c r="F10" s="27"/>
      <c r="G10" s="27"/>
      <c r="H10" s="27"/>
      <c r="I10" s="27"/>
      <c r="J10" s="28"/>
    </row>
    <row r="11" spans="1:10" ht="15.75" x14ac:dyDescent="0.25">
      <c r="A11" s="32"/>
      <c r="B11" s="41"/>
      <c r="C11" s="27"/>
      <c r="D11" s="27"/>
      <c r="E11" s="27"/>
      <c r="F11" s="27"/>
      <c r="G11" s="27"/>
      <c r="H11" s="27"/>
      <c r="I11" s="27"/>
      <c r="J11" s="28"/>
    </row>
    <row r="12" spans="1:10" x14ac:dyDescent="0.2">
      <c r="A12" s="32"/>
      <c r="B12" s="37"/>
      <c r="C12" s="27"/>
      <c r="D12" s="27"/>
      <c r="E12" s="27"/>
      <c r="F12" s="27"/>
      <c r="G12" s="27"/>
      <c r="H12" s="27"/>
      <c r="I12" s="27"/>
      <c r="J12" s="28"/>
    </row>
    <row r="13" spans="1:10" x14ac:dyDescent="0.2">
      <c r="A13" s="32"/>
      <c r="B13" s="37"/>
      <c r="C13" s="27"/>
      <c r="D13" s="27"/>
      <c r="E13" s="27"/>
      <c r="F13" s="27"/>
      <c r="G13" s="27"/>
      <c r="H13" s="27"/>
      <c r="I13" s="27"/>
      <c r="J13" s="28"/>
    </row>
    <row r="14" spans="1:10" x14ac:dyDescent="0.2">
      <c r="A14" s="32"/>
      <c r="B14" s="37"/>
      <c r="C14" s="27"/>
      <c r="D14" s="27"/>
      <c r="E14" s="27"/>
      <c r="F14" s="27"/>
      <c r="G14" s="27"/>
      <c r="H14" s="27"/>
      <c r="I14" s="27"/>
      <c r="J14" s="28"/>
    </row>
    <row r="15" spans="1:10" x14ac:dyDescent="0.2">
      <c r="A15" s="32"/>
      <c r="B15" s="37"/>
      <c r="C15" s="27"/>
      <c r="D15" s="27"/>
      <c r="E15" s="27"/>
      <c r="F15" s="27"/>
      <c r="G15" s="27"/>
      <c r="H15" s="27"/>
      <c r="I15" s="27"/>
      <c r="J15" s="28"/>
    </row>
    <row r="16" spans="1:10" x14ac:dyDescent="0.2">
      <c r="A16" s="32"/>
      <c r="B16" s="37"/>
      <c r="C16" s="27"/>
      <c r="D16" s="27"/>
      <c r="E16" s="27"/>
      <c r="F16" s="27"/>
      <c r="G16" s="27"/>
      <c r="H16" s="27"/>
      <c r="I16" s="27"/>
      <c r="J16" s="28"/>
    </row>
    <row r="17" spans="1:10" x14ac:dyDescent="0.2">
      <c r="A17" s="32"/>
      <c r="B17" s="37"/>
      <c r="C17" s="27"/>
      <c r="D17" s="27"/>
      <c r="E17" s="27"/>
      <c r="F17" s="27"/>
      <c r="G17" s="27"/>
      <c r="H17" s="27"/>
      <c r="I17" s="27"/>
      <c r="J17" s="28"/>
    </row>
    <row r="18" spans="1:10" x14ac:dyDescent="0.2">
      <c r="A18" s="32"/>
      <c r="B18" s="37"/>
      <c r="C18" s="27"/>
      <c r="D18" s="27"/>
      <c r="E18" s="27"/>
      <c r="F18" s="27"/>
      <c r="G18" s="27"/>
      <c r="H18" s="27"/>
      <c r="I18" s="27"/>
      <c r="J18" s="28"/>
    </row>
    <row r="19" spans="1:10" x14ac:dyDescent="0.2">
      <c r="A19" s="32"/>
      <c r="B19" s="37"/>
      <c r="C19" s="27"/>
      <c r="D19" s="27"/>
      <c r="E19" s="27"/>
      <c r="F19" s="27"/>
      <c r="G19" s="27"/>
      <c r="H19" s="27"/>
      <c r="I19" s="27"/>
      <c r="J19" s="28"/>
    </row>
    <row r="20" spans="1:10" ht="26.25" customHeight="1" thickBot="1" x14ac:dyDescent="0.25">
      <c r="A20" s="32"/>
      <c r="B20" s="37"/>
      <c r="C20" s="27"/>
      <c r="D20" s="27"/>
      <c r="E20" s="27"/>
      <c r="F20" s="27"/>
      <c r="G20" s="27"/>
      <c r="H20" s="27"/>
      <c r="I20" s="27"/>
      <c r="J20" s="28"/>
    </row>
    <row r="21" spans="1:10" ht="15.75" customHeight="1" x14ac:dyDescent="0.2">
      <c r="A21" s="32"/>
      <c r="B21" s="121" t="s">
        <v>17</v>
      </c>
      <c r="C21" s="122"/>
      <c r="D21" s="143" t="s">
        <v>116</v>
      </c>
      <c r="E21" s="144"/>
      <c r="F21" s="144"/>
      <c r="G21" s="144"/>
      <c r="H21" s="144"/>
      <c r="I21" s="144"/>
      <c r="J21" s="145"/>
    </row>
    <row r="22" spans="1:10" ht="15" customHeight="1" x14ac:dyDescent="0.2">
      <c r="A22" s="32"/>
      <c r="B22" s="123"/>
      <c r="C22" s="124"/>
      <c r="D22" s="146"/>
      <c r="E22" s="147"/>
      <c r="F22" s="147"/>
      <c r="G22" s="147"/>
      <c r="H22" s="147"/>
      <c r="I22" s="147"/>
      <c r="J22" s="148"/>
    </row>
    <row r="23" spans="1:10" ht="27" customHeight="1" thickBot="1" x14ac:dyDescent="0.25">
      <c r="A23" s="32"/>
      <c r="B23" s="125"/>
      <c r="C23" s="126"/>
      <c r="D23" s="149"/>
      <c r="E23" s="150"/>
      <c r="F23" s="150"/>
      <c r="G23" s="150"/>
      <c r="H23" s="150"/>
      <c r="I23" s="150"/>
      <c r="J23" s="151"/>
    </row>
    <row r="24" spans="1:10" ht="6.75" customHeight="1" x14ac:dyDescent="0.2">
      <c r="A24" s="32"/>
      <c r="B24" s="34"/>
      <c r="C24" s="36"/>
      <c r="D24" s="42"/>
      <c r="E24" s="42"/>
      <c r="F24" s="42"/>
      <c r="G24" s="42"/>
      <c r="H24" s="42"/>
      <c r="I24" s="42"/>
      <c r="J24" s="43"/>
    </row>
    <row r="25" spans="1:10" ht="19.5" customHeight="1" x14ac:dyDescent="0.25">
      <c r="A25" s="32"/>
      <c r="B25" s="41" t="s">
        <v>0</v>
      </c>
      <c r="C25" s="28"/>
      <c r="D25" s="141" t="s">
        <v>30</v>
      </c>
      <c r="E25" s="141"/>
      <c r="F25" s="141"/>
      <c r="G25" s="141"/>
      <c r="H25" s="141"/>
      <c r="I25" s="141"/>
      <c r="J25" s="142"/>
    </row>
    <row r="26" spans="1:10" ht="19.5" customHeight="1" x14ac:dyDescent="0.25">
      <c r="A26" s="32"/>
      <c r="B26" s="41" t="s">
        <v>1</v>
      </c>
      <c r="C26" s="28"/>
      <c r="D26" s="141" t="s">
        <v>31</v>
      </c>
      <c r="E26" s="141"/>
      <c r="F26" s="141"/>
      <c r="G26" s="141"/>
      <c r="H26" s="141"/>
      <c r="I26" s="141"/>
      <c r="J26" s="142"/>
    </row>
    <row r="27" spans="1:10" ht="19.5" customHeight="1" x14ac:dyDescent="0.25">
      <c r="A27" s="32"/>
      <c r="B27" s="41" t="s">
        <v>2</v>
      </c>
      <c r="C27" s="28"/>
      <c r="D27" s="141" t="s">
        <v>29</v>
      </c>
      <c r="E27" s="141"/>
      <c r="F27" s="141"/>
      <c r="G27" s="141"/>
      <c r="H27" s="141"/>
      <c r="I27" s="141"/>
      <c r="J27" s="142"/>
    </row>
    <row r="28" spans="1:10" ht="19.5" customHeight="1" x14ac:dyDescent="0.25">
      <c r="A28" s="32"/>
      <c r="B28" s="41" t="s">
        <v>3</v>
      </c>
      <c r="C28" s="28"/>
      <c r="D28" s="135" t="s">
        <v>32</v>
      </c>
      <c r="E28" s="135"/>
      <c r="F28" s="135"/>
      <c r="G28" s="135"/>
      <c r="H28" s="135"/>
      <c r="I28" s="135"/>
      <c r="J28" s="136"/>
    </row>
    <row r="29" spans="1:10" ht="19.5" customHeight="1" x14ac:dyDescent="0.25">
      <c r="A29" s="32"/>
      <c r="B29" s="41" t="s">
        <v>7</v>
      </c>
      <c r="C29" s="28"/>
      <c r="D29" s="29"/>
      <c r="E29" s="27"/>
      <c r="F29" s="27"/>
      <c r="G29" s="27"/>
      <c r="H29" s="27"/>
      <c r="I29" s="27"/>
      <c r="J29" s="28"/>
    </row>
    <row r="30" spans="1:10" ht="19.5" customHeight="1" x14ac:dyDescent="0.25">
      <c r="A30" s="32"/>
      <c r="B30" s="41" t="s">
        <v>6</v>
      </c>
      <c r="C30" s="28"/>
      <c r="D30" s="30"/>
      <c r="E30" s="27"/>
      <c r="F30" s="27"/>
      <c r="G30" s="27"/>
      <c r="H30" s="27"/>
      <c r="I30" s="27"/>
      <c r="J30" s="28"/>
    </row>
    <row r="31" spans="1:10" ht="19.5" customHeight="1" x14ac:dyDescent="0.25">
      <c r="A31" s="32"/>
      <c r="B31" s="41" t="s">
        <v>10</v>
      </c>
      <c r="C31" s="28"/>
      <c r="D31" s="26"/>
      <c r="E31" s="27"/>
      <c r="F31" s="27"/>
      <c r="G31" s="27"/>
      <c r="H31" s="27"/>
      <c r="I31" s="27"/>
      <c r="J31" s="28"/>
    </row>
    <row r="32" spans="1:10" ht="19.5" customHeight="1" x14ac:dyDescent="0.25">
      <c r="A32" s="32"/>
      <c r="B32" s="41" t="s">
        <v>11</v>
      </c>
      <c r="C32" s="28"/>
      <c r="D32" s="31"/>
      <c r="E32" s="27"/>
      <c r="F32" s="27"/>
      <c r="G32" s="27"/>
      <c r="H32" s="27"/>
      <c r="I32" s="27"/>
      <c r="J32" s="28"/>
    </row>
    <row r="33" spans="1:14" ht="19.5" customHeight="1" x14ac:dyDescent="0.25">
      <c r="A33" s="32"/>
      <c r="B33" s="41" t="s">
        <v>12</v>
      </c>
      <c r="C33" s="28"/>
      <c r="D33" s="30"/>
      <c r="E33" s="27"/>
      <c r="F33" s="27"/>
      <c r="G33" s="27"/>
      <c r="H33" s="27"/>
      <c r="I33" s="27"/>
      <c r="J33" s="28"/>
    </row>
    <row r="34" spans="1:14" ht="19.5" customHeight="1" x14ac:dyDescent="0.25">
      <c r="A34" s="32"/>
      <c r="B34" s="41" t="s">
        <v>13</v>
      </c>
      <c r="C34" s="28"/>
      <c r="D34" s="30"/>
      <c r="E34" s="27"/>
      <c r="F34" s="27"/>
      <c r="G34" s="27"/>
      <c r="H34" s="27"/>
      <c r="I34" s="27"/>
      <c r="J34" s="28"/>
      <c r="N34" s="44"/>
    </row>
    <row r="35" spans="1:14" ht="6.75" customHeight="1" thickBot="1" x14ac:dyDescent="0.3">
      <c r="A35" s="32"/>
      <c r="B35" s="45"/>
      <c r="C35" s="40"/>
      <c r="D35" s="39"/>
      <c r="E35" s="39"/>
      <c r="F35" s="39"/>
      <c r="G35" s="39"/>
      <c r="H35" s="39"/>
      <c r="I35" s="39"/>
      <c r="J35" s="40"/>
    </row>
    <row r="36" spans="1:14" ht="8.25" customHeight="1" thickBot="1" x14ac:dyDescent="0.3">
      <c r="A36" s="32"/>
      <c r="B36" s="41"/>
      <c r="C36" s="27"/>
      <c r="D36" s="27"/>
      <c r="E36" s="27"/>
      <c r="F36" s="27"/>
      <c r="G36" s="27"/>
      <c r="H36" s="27"/>
      <c r="I36" s="27"/>
      <c r="J36" s="28"/>
    </row>
    <row r="37" spans="1:14" ht="15" thickBot="1" x14ac:dyDescent="0.25">
      <c r="A37" s="32"/>
      <c r="B37" s="37"/>
      <c r="C37" s="27"/>
      <c r="D37" s="127" t="s">
        <v>18</v>
      </c>
      <c r="E37" s="128"/>
      <c r="F37" s="46" t="s">
        <v>19</v>
      </c>
      <c r="G37" s="47" t="s">
        <v>5</v>
      </c>
      <c r="H37" s="48" t="s">
        <v>20</v>
      </c>
      <c r="I37" s="27"/>
      <c r="J37" s="28"/>
    </row>
    <row r="38" spans="1:14" ht="17.25" customHeight="1" x14ac:dyDescent="0.2">
      <c r="A38" s="32"/>
      <c r="B38" s="37"/>
      <c r="C38" s="27"/>
      <c r="D38" s="129" t="s">
        <v>21</v>
      </c>
      <c r="E38" s="130"/>
      <c r="F38" s="49">
        <f>+Materiales!G25+Materiales!P71</f>
        <v>86668781</v>
      </c>
      <c r="G38" s="50">
        <f>+Materiales!H25+Materiales!Q71</f>
        <v>8181168.3900000015</v>
      </c>
      <c r="H38" s="51">
        <f>SUM(F38:G38)</f>
        <v>94849949.390000001</v>
      </c>
      <c r="I38" s="27"/>
      <c r="J38" s="28"/>
    </row>
    <row r="39" spans="1:14" ht="17.25" customHeight="1" thickBot="1" x14ac:dyDescent="0.25">
      <c r="A39" s="32"/>
      <c r="B39" s="37"/>
      <c r="C39" s="27"/>
      <c r="D39" s="131" t="s">
        <v>4</v>
      </c>
      <c r="E39" s="132"/>
      <c r="F39" s="52">
        <f>+Materiales!G33</f>
        <v>78120370.420168072</v>
      </c>
      <c r="G39" s="53">
        <f>+F39*19%</f>
        <v>14842870.379831934</v>
      </c>
      <c r="H39" s="54">
        <f>SUM(F39:G39)</f>
        <v>92963240.800000012</v>
      </c>
      <c r="I39" s="27"/>
      <c r="J39" s="28"/>
    </row>
    <row r="40" spans="1:14" ht="15.75" thickBot="1" x14ac:dyDescent="0.3">
      <c r="A40" s="32"/>
      <c r="B40" s="37"/>
      <c r="C40" s="27"/>
      <c r="D40" s="133" t="s">
        <v>22</v>
      </c>
      <c r="E40" s="134"/>
      <c r="F40" s="55">
        <f>SUM(F38:F39)</f>
        <v>164789151.42016807</v>
      </c>
      <c r="G40" s="55">
        <f>SUM(G38:G39)</f>
        <v>23024038.769831937</v>
      </c>
      <c r="H40" s="56">
        <f>SUM(H38:H39)</f>
        <v>187813190.19</v>
      </c>
      <c r="I40" s="27"/>
      <c r="J40" s="28"/>
    </row>
    <row r="41" spans="1:14" ht="6" customHeight="1" thickBot="1" x14ac:dyDescent="0.25">
      <c r="A41" s="32"/>
      <c r="B41" s="38"/>
      <c r="C41" s="39"/>
      <c r="D41" s="39"/>
      <c r="E41" s="39"/>
      <c r="F41" s="39"/>
      <c r="G41" s="39"/>
      <c r="H41" s="39"/>
      <c r="I41" s="39"/>
      <c r="J41" s="40"/>
    </row>
  </sheetData>
  <mergeCells count="15">
    <mergeCell ref="D39:E39"/>
    <mergeCell ref="D40:E40"/>
    <mergeCell ref="D28:J28"/>
    <mergeCell ref="E3:J3"/>
    <mergeCell ref="E4:J4"/>
    <mergeCell ref="E5:J5"/>
    <mergeCell ref="D27:J27"/>
    <mergeCell ref="D26:J26"/>
    <mergeCell ref="D25:J25"/>
    <mergeCell ref="D21:J23"/>
    <mergeCell ref="B8:C9"/>
    <mergeCell ref="D8:J9"/>
    <mergeCell ref="B21:C23"/>
    <mergeCell ref="D37:E37"/>
    <mergeCell ref="D38:E38"/>
  </mergeCells>
  <pageMargins left="0.70866141732283472" right="0.70866141732283472" top="0.74803149606299213" bottom="0.74803149606299213" header="0.31496062992125984" footer="0.31496062992125984"/>
  <pageSetup paperSize="9" scale="74" orientation="portrait" horizontalDpi="360" verticalDpi="36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92279-D5B1-4D02-91C9-21AABFDF7CA4}">
  <dimension ref="A1:R100"/>
  <sheetViews>
    <sheetView topLeftCell="A4" workbookViewId="0">
      <selection activeCell="E14" sqref="E14"/>
    </sheetView>
  </sheetViews>
  <sheetFormatPr baseColWidth="10" defaultRowHeight="15" x14ac:dyDescent="0.25"/>
  <cols>
    <col min="1" max="1" width="3.140625" customWidth="1"/>
    <col min="2" max="2" width="5.140625" bestFit="1" customWidth="1"/>
    <col min="3" max="3" width="25.7109375" customWidth="1"/>
    <col min="4" max="4" width="8.85546875" bestFit="1" customWidth="1"/>
    <col min="5" max="5" width="20.85546875" bestFit="1" customWidth="1"/>
    <col min="6" max="6" width="13" style="16" bestFit="1" customWidth="1"/>
    <col min="7" max="7" width="14" style="16" bestFit="1" customWidth="1"/>
    <col min="8" max="8" width="13" style="16" bestFit="1" customWidth="1"/>
    <col min="9" max="9" width="14" style="16" bestFit="1" customWidth="1"/>
    <col min="10" max="10" width="14" bestFit="1" customWidth="1"/>
    <col min="11" max="11" width="5.140625" bestFit="1" customWidth="1"/>
    <col min="12" max="12" width="41.42578125" bestFit="1" customWidth="1"/>
    <col min="13" max="13" width="8.85546875" bestFit="1" customWidth="1"/>
    <col min="14" max="14" width="7.85546875" bestFit="1" customWidth="1"/>
    <col min="16" max="16" width="12.42578125" bestFit="1" customWidth="1"/>
    <col min="17" max="17" width="10.5703125" bestFit="1" customWidth="1"/>
    <col min="18" max="18" width="12.85546875" bestFit="1" customWidth="1"/>
  </cols>
  <sheetData>
    <row r="1" spans="1:18" ht="15.75" thickBot="1" x14ac:dyDescent="0.3"/>
    <row r="2" spans="1:18" x14ac:dyDescent="0.25">
      <c r="A2" s="2"/>
      <c r="B2" s="7"/>
      <c r="C2" s="8"/>
      <c r="D2" s="1"/>
      <c r="E2" s="1"/>
      <c r="F2" s="17"/>
      <c r="G2" s="17"/>
      <c r="H2" s="17"/>
      <c r="I2" s="22"/>
      <c r="J2" s="2"/>
    </row>
    <row r="3" spans="1:18" ht="18.75" x14ac:dyDescent="0.25">
      <c r="A3" s="2"/>
      <c r="B3" s="9"/>
      <c r="C3" s="5"/>
      <c r="D3" s="158" t="s">
        <v>14</v>
      </c>
      <c r="E3" s="158"/>
      <c r="F3" s="158"/>
      <c r="G3" s="158"/>
      <c r="H3" s="158"/>
      <c r="I3" s="159"/>
      <c r="J3" s="2"/>
    </row>
    <row r="4" spans="1:18" ht="18.75" x14ac:dyDescent="0.25">
      <c r="A4" s="2"/>
      <c r="B4" s="9"/>
      <c r="C4" s="5"/>
      <c r="D4" s="158" t="s">
        <v>15</v>
      </c>
      <c r="E4" s="158"/>
      <c r="F4" s="158"/>
      <c r="G4" s="158"/>
      <c r="H4" s="158"/>
      <c r="I4" s="159"/>
      <c r="J4" s="2"/>
    </row>
    <row r="5" spans="1:18" x14ac:dyDescent="0.25">
      <c r="A5" s="2"/>
      <c r="B5" s="9"/>
      <c r="C5" s="5"/>
      <c r="D5" s="160" t="s">
        <v>16</v>
      </c>
      <c r="E5" s="160"/>
      <c r="F5" s="160"/>
      <c r="G5" s="160"/>
      <c r="H5" s="160"/>
      <c r="I5" s="161"/>
      <c r="J5" s="2"/>
    </row>
    <row r="6" spans="1:18" ht="15.75" thickBot="1" x14ac:dyDescent="0.3">
      <c r="A6" s="2"/>
      <c r="B6" s="10"/>
      <c r="C6" s="11"/>
      <c r="D6" s="4"/>
      <c r="E6" s="4"/>
      <c r="F6" s="18"/>
      <c r="G6" s="18"/>
      <c r="H6" s="18"/>
      <c r="I6" s="23"/>
      <c r="J6" s="2"/>
    </row>
    <row r="7" spans="1:18" x14ac:dyDescent="0.25">
      <c r="A7" s="2"/>
      <c r="B7" s="5"/>
      <c r="C7" s="5"/>
      <c r="D7" s="5"/>
      <c r="E7" s="2"/>
      <c r="F7" s="19"/>
      <c r="G7" s="19"/>
      <c r="H7" s="19"/>
      <c r="I7" s="19"/>
      <c r="J7" s="2"/>
    </row>
    <row r="8" spans="1:18" ht="15.75" thickBot="1" x14ac:dyDescent="0.3">
      <c r="A8" s="2"/>
      <c r="B8" s="5"/>
      <c r="C8" s="5"/>
      <c r="D8" s="5"/>
      <c r="E8" s="2"/>
      <c r="F8" s="19"/>
      <c r="G8" s="19"/>
      <c r="H8" s="19"/>
      <c r="I8" s="19"/>
      <c r="J8" s="2"/>
    </row>
    <row r="9" spans="1:18" ht="16.5" thickBot="1" x14ac:dyDescent="0.3">
      <c r="A9" s="2"/>
      <c r="B9" s="152" t="s">
        <v>51</v>
      </c>
      <c r="C9" s="153"/>
      <c r="D9" s="153"/>
      <c r="E9" s="153"/>
      <c r="F9" s="153"/>
      <c r="G9" s="153"/>
      <c r="H9" s="153"/>
      <c r="I9" s="154"/>
      <c r="J9" s="2"/>
      <c r="K9" s="152" t="s">
        <v>52</v>
      </c>
      <c r="L9" s="153"/>
      <c r="M9" s="153"/>
      <c r="N9" s="153"/>
      <c r="O9" s="153"/>
      <c r="P9" s="153"/>
      <c r="Q9" s="153"/>
      <c r="R9" s="154"/>
    </row>
    <row r="10" spans="1:18" ht="15.75" thickBot="1" x14ac:dyDescent="0.3">
      <c r="A10" s="2"/>
      <c r="B10" s="14" t="s">
        <v>8</v>
      </c>
      <c r="C10" s="86" t="s">
        <v>23</v>
      </c>
      <c r="D10" s="86" t="s">
        <v>9</v>
      </c>
      <c r="E10" s="86" t="s">
        <v>24</v>
      </c>
      <c r="F10" s="87" t="s">
        <v>25</v>
      </c>
      <c r="G10" s="88" t="s">
        <v>19</v>
      </c>
      <c r="H10" s="88" t="s">
        <v>26</v>
      </c>
      <c r="I10" s="89" t="s">
        <v>20</v>
      </c>
      <c r="J10" s="2"/>
      <c r="K10" s="85" t="s">
        <v>8</v>
      </c>
      <c r="L10" s="86" t="s">
        <v>23</v>
      </c>
      <c r="M10" s="86" t="s">
        <v>9</v>
      </c>
      <c r="N10" s="86" t="s">
        <v>24</v>
      </c>
      <c r="O10" s="87" t="s">
        <v>25</v>
      </c>
      <c r="P10" s="88" t="s">
        <v>19</v>
      </c>
      <c r="Q10" s="88" t="s">
        <v>26</v>
      </c>
      <c r="R10" s="89" t="s">
        <v>20</v>
      </c>
    </row>
    <row r="11" spans="1:18" x14ac:dyDescent="0.25">
      <c r="A11" s="2"/>
      <c r="B11" s="90">
        <v>1</v>
      </c>
      <c r="C11" s="108" t="s">
        <v>38</v>
      </c>
      <c r="D11" s="57">
        <v>1</v>
      </c>
      <c r="E11" s="58" t="s">
        <v>115</v>
      </c>
      <c r="F11" s="59">
        <v>270000</v>
      </c>
      <c r="G11" s="60">
        <f>+F11*D11</f>
        <v>270000</v>
      </c>
      <c r="H11" s="60">
        <f>+G11*0%</f>
        <v>0</v>
      </c>
      <c r="I11" s="61">
        <f>+H11+G11</f>
        <v>270000</v>
      </c>
      <c r="J11" s="2"/>
      <c r="K11" s="90">
        <v>1</v>
      </c>
      <c r="L11" s="100" t="s">
        <v>53</v>
      </c>
      <c r="M11" s="93">
        <v>4</v>
      </c>
      <c r="N11" s="78"/>
      <c r="O11" s="79">
        <v>16000</v>
      </c>
      <c r="P11" s="79">
        <f>O11*M11</f>
        <v>64000</v>
      </c>
      <c r="Q11" s="79">
        <f>+P11*19%</f>
        <v>12160</v>
      </c>
      <c r="R11" s="80">
        <f>+Q11+P11</f>
        <v>76160</v>
      </c>
    </row>
    <row r="12" spans="1:18" x14ac:dyDescent="0.25">
      <c r="A12" s="2"/>
      <c r="B12" s="91">
        <v>2</v>
      </c>
      <c r="C12" s="109" t="s">
        <v>39</v>
      </c>
      <c r="D12" s="62">
        <v>417</v>
      </c>
      <c r="E12" s="63" t="s">
        <v>115</v>
      </c>
      <c r="F12" s="64">
        <v>12185</v>
      </c>
      <c r="G12" s="65">
        <f t="shared" ref="G12:G24" si="0">+F12*D12</f>
        <v>5081145</v>
      </c>
      <c r="H12" s="65">
        <f>+G12*19%</f>
        <v>965417.55</v>
      </c>
      <c r="I12" s="66">
        <f t="shared" ref="I12:I24" si="1">+H12+G12</f>
        <v>6046562.5499999998</v>
      </c>
      <c r="J12" s="2"/>
      <c r="K12" s="91">
        <v>2</v>
      </c>
      <c r="L12" s="96" t="s">
        <v>54</v>
      </c>
      <c r="M12" s="84">
        <v>4</v>
      </c>
      <c r="N12" s="82"/>
      <c r="O12" s="77">
        <v>252280</v>
      </c>
      <c r="P12" s="77">
        <f t="shared" ref="P12:P70" si="2">O12*M12</f>
        <v>1009120</v>
      </c>
      <c r="Q12" s="77">
        <f t="shared" ref="Q12:Q71" si="3">+P12*19%</f>
        <v>191732.8</v>
      </c>
      <c r="R12" s="81">
        <f t="shared" ref="R12:R71" si="4">+Q12+P12</f>
        <v>1200852.8</v>
      </c>
    </row>
    <row r="13" spans="1:18" x14ac:dyDescent="0.25">
      <c r="A13" s="2"/>
      <c r="B13" s="91">
        <v>3</v>
      </c>
      <c r="C13" s="109" t="s">
        <v>40</v>
      </c>
      <c r="D13" s="62">
        <v>265</v>
      </c>
      <c r="E13" s="63" t="s">
        <v>115</v>
      </c>
      <c r="F13" s="64">
        <v>21000</v>
      </c>
      <c r="G13" s="65">
        <f t="shared" si="0"/>
        <v>5565000</v>
      </c>
      <c r="H13" s="65">
        <f t="shared" ref="H13:H15" si="5">+G13*19%</f>
        <v>1057350</v>
      </c>
      <c r="I13" s="66">
        <f t="shared" si="1"/>
        <v>6622350</v>
      </c>
      <c r="J13" s="2"/>
      <c r="K13" s="91">
        <v>3</v>
      </c>
      <c r="L13" s="96" t="s">
        <v>55</v>
      </c>
      <c r="M13" s="84">
        <v>4</v>
      </c>
      <c r="N13" s="82"/>
      <c r="O13" s="106">
        <v>63000</v>
      </c>
      <c r="P13" s="77">
        <f t="shared" si="2"/>
        <v>252000</v>
      </c>
      <c r="Q13" s="77">
        <f t="shared" si="3"/>
        <v>47880</v>
      </c>
      <c r="R13" s="105">
        <f t="shared" si="4"/>
        <v>299880</v>
      </c>
    </row>
    <row r="14" spans="1:18" x14ac:dyDescent="0.25">
      <c r="A14" s="2"/>
      <c r="B14" s="91">
        <v>4</v>
      </c>
      <c r="C14" s="109" t="s">
        <v>41</v>
      </c>
      <c r="D14" s="62">
        <v>168</v>
      </c>
      <c r="E14" s="63" t="s">
        <v>115</v>
      </c>
      <c r="F14" s="64">
        <v>32760</v>
      </c>
      <c r="G14" s="65">
        <f t="shared" si="0"/>
        <v>5503680</v>
      </c>
      <c r="H14" s="65">
        <f t="shared" si="5"/>
        <v>1045699.2000000001</v>
      </c>
      <c r="I14" s="66">
        <f t="shared" si="1"/>
        <v>6549379.2000000002</v>
      </c>
      <c r="J14" s="2"/>
      <c r="K14" s="91">
        <v>4</v>
      </c>
      <c r="L14" s="96" t="s">
        <v>56</v>
      </c>
      <c r="M14" s="84">
        <v>10</v>
      </c>
      <c r="N14" s="82"/>
      <c r="O14" s="102">
        <v>1513</v>
      </c>
      <c r="P14" s="77">
        <f t="shared" si="2"/>
        <v>15130</v>
      </c>
      <c r="Q14" s="77">
        <f t="shared" si="3"/>
        <v>2874.7</v>
      </c>
      <c r="R14" s="81">
        <f t="shared" si="4"/>
        <v>18004.7</v>
      </c>
    </row>
    <row r="15" spans="1:18" x14ac:dyDescent="0.25">
      <c r="A15" s="2"/>
      <c r="B15" s="91">
        <v>5</v>
      </c>
      <c r="C15" s="109" t="s">
        <v>42</v>
      </c>
      <c r="D15" s="62">
        <v>812</v>
      </c>
      <c r="E15" s="63" t="s">
        <v>115</v>
      </c>
      <c r="F15" s="64">
        <v>20588</v>
      </c>
      <c r="G15" s="65">
        <f t="shared" si="0"/>
        <v>16717456</v>
      </c>
      <c r="H15" s="65">
        <f t="shared" si="5"/>
        <v>3176316.64</v>
      </c>
      <c r="I15" s="66">
        <f t="shared" si="1"/>
        <v>19893772.640000001</v>
      </c>
      <c r="J15" s="2"/>
      <c r="K15" s="91">
        <v>5</v>
      </c>
      <c r="L15" s="96" t="s">
        <v>57</v>
      </c>
      <c r="M15" s="84">
        <v>16</v>
      </c>
      <c r="N15" s="82"/>
      <c r="O15" s="102">
        <v>252</v>
      </c>
      <c r="P15" s="77">
        <f t="shared" si="2"/>
        <v>4032</v>
      </c>
      <c r="Q15" s="77">
        <f t="shared" si="3"/>
        <v>766.08</v>
      </c>
      <c r="R15" s="81">
        <f t="shared" si="4"/>
        <v>4798.08</v>
      </c>
    </row>
    <row r="16" spans="1:18" x14ac:dyDescent="0.25">
      <c r="A16" s="2"/>
      <c r="B16" s="91">
        <v>6</v>
      </c>
      <c r="C16" s="109" t="s">
        <v>43</v>
      </c>
      <c r="D16" s="62">
        <v>9</v>
      </c>
      <c r="E16" s="63" t="s">
        <v>115</v>
      </c>
      <c r="F16" s="64">
        <v>450000</v>
      </c>
      <c r="G16" s="65">
        <f t="shared" si="0"/>
        <v>4050000</v>
      </c>
      <c r="H16" s="65">
        <f>+G16*0%</f>
        <v>0</v>
      </c>
      <c r="I16" s="66">
        <f t="shared" si="1"/>
        <v>4050000</v>
      </c>
      <c r="J16" s="2"/>
      <c r="K16" s="91">
        <v>6</v>
      </c>
      <c r="L16" s="96" t="s">
        <v>58</v>
      </c>
      <c r="M16" s="84">
        <v>4</v>
      </c>
      <c r="N16" s="82"/>
      <c r="O16" s="102">
        <v>2508</v>
      </c>
      <c r="P16" s="77">
        <f t="shared" si="2"/>
        <v>10032</v>
      </c>
      <c r="Q16" s="77">
        <f t="shared" si="3"/>
        <v>1906.08</v>
      </c>
      <c r="R16" s="81">
        <f t="shared" si="4"/>
        <v>11938.08</v>
      </c>
    </row>
    <row r="17" spans="1:18" x14ac:dyDescent="0.25">
      <c r="A17" s="2"/>
      <c r="B17" s="91">
        <v>7</v>
      </c>
      <c r="C17" s="109" t="s">
        <v>44</v>
      </c>
      <c r="D17" s="62">
        <v>3</v>
      </c>
      <c r="E17" s="63" t="s">
        <v>115</v>
      </c>
      <c r="F17" s="64">
        <v>660000</v>
      </c>
      <c r="G17" s="65">
        <f t="shared" si="0"/>
        <v>1980000</v>
      </c>
      <c r="H17" s="65">
        <f t="shared" ref="H17" si="6">+G17*0%</f>
        <v>0</v>
      </c>
      <c r="I17" s="66">
        <f t="shared" si="1"/>
        <v>1980000</v>
      </c>
      <c r="J17" s="2"/>
      <c r="K17" s="91">
        <v>7</v>
      </c>
      <c r="L17" s="96" t="s">
        <v>59</v>
      </c>
      <c r="M17" s="84">
        <v>4</v>
      </c>
      <c r="N17" s="82"/>
      <c r="O17" s="102">
        <v>14337</v>
      </c>
      <c r="P17" s="77">
        <f t="shared" si="2"/>
        <v>57348</v>
      </c>
      <c r="Q17" s="77">
        <f t="shared" si="3"/>
        <v>10896.12</v>
      </c>
      <c r="R17" s="81">
        <f t="shared" si="4"/>
        <v>68244.12</v>
      </c>
    </row>
    <row r="18" spans="1:18" x14ac:dyDescent="0.25">
      <c r="A18" s="2"/>
      <c r="B18" s="91">
        <v>8</v>
      </c>
      <c r="C18" s="109" t="s">
        <v>45</v>
      </c>
      <c r="D18" s="62">
        <v>5</v>
      </c>
      <c r="E18" s="63" t="s">
        <v>115</v>
      </c>
      <c r="F18" s="64">
        <v>660000</v>
      </c>
      <c r="G18" s="65">
        <f t="shared" si="0"/>
        <v>3300000</v>
      </c>
      <c r="H18" s="65">
        <f>+G18*19%</f>
        <v>627000</v>
      </c>
      <c r="I18" s="66">
        <f t="shared" si="1"/>
        <v>3927000</v>
      </c>
      <c r="J18" s="2"/>
      <c r="K18" s="91">
        <v>8</v>
      </c>
      <c r="L18" s="96" t="s">
        <v>60</v>
      </c>
      <c r="M18" s="84">
        <v>4</v>
      </c>
      <c r="N18" s="82"/>
      <c r="O18" s="102">
        <v>30000</v>
      </c>
      <c r="P18" s="77">
        <f t="shared" si="2"/>
        <v>120000</v>
      </c>
      <c r="Q18" s="77">
        <f t="shared" si="3"/>
        <v>22800</v>
      </c>
      <c r="R18" s="81">
        <f t="shared" si="4"/>
        <v>142800</v>
      </c>
    </row>
    <row r="19" spans="1:18" x14ac:dyDescent="0.25">
      <c r="A19" s="2"/>
      <c r="B19" s="91">
        <v>9</v>
      </c>
      <c r="C19" s="109" t="s">
        <v>114</v>
      </c>
      <c r="D19" s="62">
        <v>61</v>
      </c>
      <c r="E19" s="63" t="s">
        <v>115</v>
      </c>
      <c r="F19" s="64">
        <v>12000</v>
      </c>
      <c r="G19" s="65">
        <f t="shared" si="0"/>
        <v>732000</v>
      </c>
      <c r="H19" s="65">
        <f>+G19*19%</f>
        <v>139080</v>
      </c>
      <c r="I19" s="66">
        <f t="shared" si="1"/>
        <v>871080</v>
      </c>
      <c r="J19" s="2"/>
      <c r="K19" s="91">
        <v>9</v>
      </c>
      <c r="L19" s="96" t="s">
        <v>61</v>
      </c>
      <c r="M19" s="84">
        <v>4</v>
      </c>
      <c r="N19" s="82"/>
      <c r="O19" s="102">
        <v>3500</v>
      </c>
      <c r="P19" s="77">
        <f t="shared" si="2"/>
        <v>14000</v>
      </c>
      <c r="Q19" s="77">
        <f t="shared" si="3"/>
        <v>2660</v>
      </c>
      <c r="R19" s="81">
        <f t="shared" si="4"/>
        <v>16660</v>
      </c>
    </row>
    <row r="20" spans="1:18" x14ac:dyDescent="0.25">
      <c r="A20" s="2"/>
      <c r="B20" s="91">
        <v>10</v>
      </c>
      <c r="C20" s="109" t="s">
        <v>46</v>
      </c>
      <c r="D20" s="62">
        <v>42200</v>
      </c>
      <c r="E20" s="63" t="s">
        <v>115</v>
      </c>
      <c r="F20" s="64">
        <v>850</v>
      </c>
      <c r="G20" s="65">
        <f t="shared" si="0"/>
        <v>35870000</v>
      </c>
      <c r="H20" s="65">
        <f>+G20*0%</f>
        <v>0</v>
      </c>
      <c r="I20" s="66">
        <f t="shared" si="1"/>
        <v>35870000</v>
      </c>
      <c r="J20" s="2"/>
      <c r="K20" s="91">
        <v>10</v>
      </c>
      <c r="L20" s="96" t="s">
        <v>62</v>
      </c>
      <c r="M20" s="84">
        <v>3</v>
      </c>
      <c r="N20" s="82"/>
      <c r="O20" s="102">
        <v>1400</v>
      </c>
      <c r="P20" s="77">
        <f t="shared" si="2"/>
        <v>4200</v>
      </c>
      <c r="Q20" s="77">
        <f t="shared" si="3"/>
        <v>798</v>
      </c>
      <c r="R20" s="81">
        <f t="shared" si="4"/>
        <v>4998</v>
      </c>
    </row>
    <row r="21" spans="1:18" x14ac:dyDescent="0.25">
      <c r="A21" s="2"/>
      <c r="B21" s="91">
        <v>11</v>
      </c>
      <c r="C21" s="109" t="s">
        <v>47</v>
      </c>
      <c r="D21" s="62">
        <v>9</v>
      </c>
      <c r="E21" s="63" t="s">
        <v>115</v>
      </c>
      <c r="F21" s="64">
        <v>80000</v>
      </c>
      <c r="G21" s="65">
        <f t="shared" si="0"/>
        <v>720000</v>
      </c>
      <c r="H21" s="65">
        <f t="shared" ref="H21:H22" si="7">+G21*0%</f>
        <v>0</v>
      </c>
      <c r="I21" s="66">
        <f t="shared" si="1"/>
        <v>720000</v>
      </c>
      <c r="J21" s="2"/>
      <c r="K21" s="91">
        <v>11</v>
      </c>
      <c r="L21" s="96" t="s">
        <v>63</v>
      </c>
      <c r="M21" s="84">
        <v>1</v>
      </c>
      <c r="N21" s="82"/>
      <c r="O21" s="103">
        <v>4498</v>
      </c>
      <c r="P21" s="77">
        <f t="shared" si="2"/>
        <v>4498</v>
      </c>
      <c r="Q21" s="77">
        <f t="shared" si="3"/>
        <v>854.62</v>
      </c>
      <c r="R21" s="81">
        <f t="shared" si="4"/>
        <v>5352.62</v>
      </c>
    </row>
    <row r="22" spans="1:18" x14ac:dyDescent="0.25">
      <c r="A22" s="2"/>
      <c r="B22" s="91">
        <v>12</v>
      </c>
      <c r="C22" s="109" t="s">
        <v>48</v>
      </c>
      <c r="D22" s="67">
        <v>2</v>
      </c>
      <c r="E22" s="63" t="s">
        <v>115</v>
      </c>
      <c r="F22" s="64">
        <v>360000</v>
      </c>
      <c r="G22" s="65">
        <f t="shared" si="0"/>
        <v>720000</v>
      </c>
      <c r="H22" s="65">
        <f t="shared" si="7"/>
        <v>0</v>
      </c>
      <c r="I22" s="66">
        <f t="shared" si="1"/>
        <v>720000</v>
      </c>
      <c r="J22" s="2"/>
      <c r="K22" s="91">
        <v>12</v>
      </c>
      <c r="L22" s="96" t="s">
        <v>64</v>
      </c>
      <c r="M22" s="84">
        <v>40</v>
      </c>
      <c r="N22" s="82"/>
      <c r="O22" s="102">
        <v>10700</v>
      </c>
      <c r="P22" s="77">
        <f t="shared" si="2"/>
        <v>428000</v>
      </c>
      <c r="Q22" s="77">
        <f t="shared" si="3"/>
        <v>81320</v>
      </c>
      <c r="R22" s="81">
        <f t="shared" si="4"/>
        <v>509320</v>
      </c>
    </row>
    <row r="23" spans="1:18" x14ac:dyDescent="0.25">
      <c r="A23" s="2"/>
      <c r="B23" s="91">
        <v>13</v>
      </c>
      <c r="C23" s="109" t="s">
        <v>50</v>
      </c>
      <c r="D23" s="67">
        <v>20</v>
      </c>
      <c r="E23" s="63" t="s">
        <v>115</v>
      </c>
      <c r="F23" s="64">
        <v>73613</v>
      </c>
      <c r="G23" s="65">
        <f t="shared" si="0"/>
        <v>1472260</v>
      </c>
      <c r="H23" s="65">
        <f>+G23*19%</f>
        <v>279729.40000000002</v>
      </c>
      <c r="I23" s="66">
        <f t="shared" si="1"/>
        <v>1751989.4</v>
      </c>
      <c r="J23" s="2"/>
      <c r="K23" s="91">
        <v>13</v>
      </c>
      <c r="L23" s="96" t="s">
        <v>65</v>
      </c>
      <c r="M23" s="84">
        <v>10</v>
      </c>
      <c r="N23" s="82"/>
      <c r="O23" s="102">
        <v>28300</v>
      </c>
      <c r="P23" s="77">
        <f t="shared" si="2"/>
        <v>283000</v>
      </c>
      <c r="Q23" s="77">
        <f t="shared" si="3"/>
        <v>53770</v>
      </c>
      <c r="R23" s="81">
        <f t="shared" si="4"/>
        <v>336770</v>
      </c>
    </row>
    <row r="24" spans="1:18" ht="15.75" thickBot="1" x14ac:dyDescent="0.3">
      <c r="A24" s="2"/>
      <c r="B24" s="3">
        <v>14</v>
      </c>
      <c r="C24" s="110" t="s">
        <v>49</v>
      </c>
      <c r="D24" s="68">
        <v>33</v>
      </c>
      <c r="E24" s="69" t="s">
        <v>115</v>
      </c>
      <c r="F24" s="70">
        <v>15966</v>
      </c>
      <c r="G24" s="71">
        <f t="shared" si="0"/>
        <v>526878</v>
      </c>
      <c r="H24" s="71">
        <f>+G24*19%</f>
        <v>100106.82</v>
      </c>
      <c r="I24" s="72">
        <f t="shared" si="1"/>
        <v>626984.82000000007</v>
      </c>
      <c r="J24" s="2"/>
      <c r="K24" s="91">
        <v>14</v>
      </c>
      <c r="L24" s="96" t="s">
        <v>66</v>
      </c>
      <c r="M24" s="84">
        <v>10</v>
      </c>
      <c r="N24" s="82"/>
      <c r="O24" s="102">
        <v>8700</v>
      </c>
      <c r="P24" s="77">
        <f t="shared" si="2"/>
        <v>87000</v>
      </c>
      <c r="Q24" s="77">
        <f t="shared" si="3"/>
        <v>16530</v>
      </c>
      <c r="R24" s="81">
        <f t="shared" si="4"/>
        <v>103530</v>
      </c>
    </row>
    <row r="25" spans="1:18" ht="15.75" thickBot="1" x14ac:dyDescent="0.3">
      <c r="A25" s="2"/>
      <c r="B25" s="155" t="s">
        <v>27</v>
      </c>
      <c r="C25" s="162"/>
      <c r="D25" s="162"/>
      <c r="E25" s="162"/>
      <c r="F25" s="163"/>
      <c r="G25" s="107">
        <f>SUM(G11:G24)</f>
        <v>82508419</v>
      </c>
      <c r="H25" s="107">
        <f>SUM(H11:H24)</f>
        <v>7390699.6100000013</v>
      </c>
      <c r="I25" s="107">
        <f>SUM(I11:I24)</f>
        <v>89899118.609999999</v>
      </c>
      <c r="J25" s="2"/>
      <c r="K25" s="91">
        <v>15</v>
      </c>
      <c r="L25" s="96" t="s">
        <v>67</v>
      </c>
      <c r="M25" s="94">
        <v>1</v>
      </c>
      <c r="N25" s="82"/>
      <c r="O25" s="102">
        <v>9496</v>
      </c>
      <c r="P25" s="77">
        <f t="shared" si="2"/>
        <v>9496</v>
      </c>
      <c r="Q25" s="77">
        <f t="shared" si="3"/>
        <v>1804.24</v>
      </c>
      <c r="R25" s="81">
        <f t="shared" si="4"/>
        <v>11300.24</v>
      </c>
    </row>
    <row r="26" spans="1:18" ht="15.75" thickBot="1" x14ac:dyDescent="0.3">
      <c r="A26" s="2"/>
      <c r="B26" s="2"/>
      <c r="C26" s="2"/>
      <c r="D26" s="2"/>
      <c r="E26" s="2"/>
      <c r="F26" s="19"/>
      <c r="G26" s="19"/>
      <c r="H26" s="19"/>
      <c r="I26" s="19"/>
      <c r="J26" s="2"/>
      <c r="K26" s="91">
        <v>16</v>
      </c>
      <c r="L26" s="96" t="s">
        <v>68</v>
      </c>
      <c r="M26" s="94">
        <v>4</v>
      </c>
      <c r="N26" s="82"/>
      <c r="O26" s="102">
        <v>336</v>
      </c>
      <c r="P26" s="77">
        <f t="shared" si="2"/>
        <v>1344</v>
      </c>
      <c r="Q26" s="77">
        <f t="shared" si="3"/>
        <v>255.36</v>
      </c>
      <c r="R26" s="81">
        <f t="shared" si="4"/>
        <v>1599.3600000000001</v>
      </c>
    </row>
    <row r="27" spans="1:18" ht="15.75" thickBot="1" x14ac:dyDescent="0.3">
      <c r="A27" s="2"/>
      <c r="B27" s="14" t="s">
        <v>8</v>
      </c>
      <c r="C27" s="15" t="s">
        <v>23</v>
      </c>
      <c r="D27" s="15" t="s">
        <v>9</v>
      </c>
      <c r="E27" s="15" t="s">
        <v>24</v>
      </c>
      <c r="F27" s="20" t="s">
        <v>25</v>
      </c>
      <c r="G27" s="21" t="s">
        <v>19</v>
      </c>
      <c r="H27" s="21" t="s">
        <v>26</v>
      </c>
      <c r="I27" s="24" t="s">
        <v>20</v>
      </c>
      <c r="J27" s="2"/>
      <c r="K27" s="91">
        <v>17</v>
      </c>
      <c r="L27" s="96" t="s">
        <v>69</v>
      </c>
      <c r="M27" s="94">
        <v>2</v>
      </c>
      <c r="N27" s="82"/>
      <c r="O27" s="102">
        <v>2101</v>
      </c>
      <c r="P27" s="77">
        <f t="shared" si="2"/>
        <v>4202</v>
      </c>
      <c r="Q27" s="77">
        <f t="shared" si="3"/>
        <v>798.38</v>
      </c>
      <c r="R27" s="81">
        <f t="shared" si="4"/>
        <v>5000.38</v>
      </c>
    </row>
    <row r="28" spans="1:18" x14ac:dyDescent="0.25">
      <c r="A28" s="2"/>
      <c r="B28" s="13">
        <v>1</v>
      </c>
      <c r="C28" s="78" t="s">
        <v>33</v>
      </c>
      <c r="D28" s="78">
        <v>1</v>
      </c>
      <c r="E28" s="78" t="s">
        <v>30</v>
      </c>
      <c r="F28" s="79">
        <v>12057801.218487395</v>
      </c>
      <c r="G28" s="79">
        <f>+F28*D28</f>
        <v>12057801.218487395</v>
      </c>
      <c r="H28" s="79">
        <f>+G28*19%</f>
        <v>2290982.2315126052</v>
      </c>
      <c r="I28" s="80">
        <f>+H28+G28</f>
        <v>14348783.449999999</v>
      </c>
      <c r="J28" s="2"/>
      <c r="K28" s="91">
        <v>18</v>
      </c>
      <c r="L28" s="96" t="s">
        <v>70</v>
      </c>
      <c r="M28" s="94">
        <v>28</v>
      </c>
      <c r="N28" s="82"/>
      <c r="O28" s="102">
        <v>846</v>
      </c>
      <c r="P28" s="77">
        <f t="shared" si="2"/>
        <v>23688</v>
      </c>
      <c r="Q28" s="77">
        <f t="shared" si="3"/>
        <v>4500.72</v>
      </c>
      <c r="R28" s="81">
        <f t="shared" si="4"/>
        <v>28188.720000000001</v>
      </c>
    </row>
    <row r="29" spans="1:18" x14ac:dyDescent="0.25">
      <c r="A29" s="2"/>
      <c r="B29" s="6">
        <v>2</v>
      </c>
      <c r="C29" s="12" t="s">
        <v>34</v>
      </c>
      <c r="D29" s="12">
        <v>1</v>
      </c>
      <c r="E29" s="12" t="s">
        <v>30</v>
      </c>
      <c r="F29" s="77">
        <v>7886881.6806722684</v>
      </c>
      <c r="G29" s="77">
        <f t="shared" ref="G29:G32" si="8">+F29*D29</f>
        <v>7886881.6806722684</v>
      </c>
      <c r="H29" s="77">
        <f t="shared" ref="H29:H32" si="9">+G29*19%</f>
        <v>1498507.5193277311</v>
      </c>
      <c r="I29" s="81">
        <f t="shared" ref="I29:I32" si="10">+H29+G29</f>
        <v>9385389.1999999993</v>
      </c>
      <c r="J29" s="2"/>
      <c r="K29" s="91">
        <v>19</v>
      </c>
      <c r="L29" s="96" t="s">
        <v>71</v>
      </c>
      <c r="M29" s="94">
        <v>18</v>
      </c>
      <c r="N29" s="82"/>
      <c r="O29" s="102">
        <v>311</v>
      </c>
      <c r="P29" s="77">
        <f t="shared" si="2"/>
        <v>5598</v>
      </c>
      <c r="Q29" s="77">
        <f t="shared" si="3"/>
        <v>1063.6200000000001</v>
      </c>
      <c r="R29" s="81">
        <f t="shared" si="4"/>
        <v>6661.62</v>
      </c>
    </row>
    <row r="30" spans="1:18" x14ac:dyDescent="0.25">
      <c r="A30" s="2"/>
      <c r="B30" s="6">
        <v>3</v>
      </c>
      <c r="C30" s="12" t="s">
        <v>35</v>
      </c>
      <c r="D30" s="12">
        <v>1</v>
      </c>
      <c r="E30" s="12" t="s">
        <v>30</v>
      </c>
      <c r="F30" s="77">
        <v>42696719.571428575</v>
      </c>
      <c r="G30" s="77">
        <f t="shared" si="8"/>
        <v>42696719.571428575</v>
      </c>
      <c r="H30" s="77">
        <f t="shared" si="9"/>
        <v>8112376.7185714291</v>
      </c>
      <c r="I30" s="81">
        <f t="shared" si="10"/>
        <v>50809096.290000007</v>
      </c>
      <c r="J30" s="2"/>
      <c r="K30" s="91">
        <v>20</v>
      </c>
      <c r="L30" s="96" t="s">
        <v>72</v>
      </c>
      <c r="M30" s="94">
        <v>16</v>
      </c>
      <c r="N30" s="82"/>
      <c r="O30" s="102">
        <v>294</v>
      </c>
      <c r="P30" s="77">
        <f t="shared" si="2"/>
        <v>4704</v>
      </c>
      <c r="Q30" s="77">
        <f t="shared" si="3"/>
        <v>893.76</v>
      </c>
      <c r="R30" s="81">
        <f t="shared" si="4"/>
        <v>5597.76</v>
      </c>
    </row>
    <row r="31" spans="1:18" x14ac:dyDescent="0.25">
      <c r="A31" s="2"/>
      <c r="B31" s="6">
        <v>4</v>
      </c>
      <c r="C31" s="12" t="s">
        <v>36</v>
      </c>
      <c r="D31" s="12">
        <v>1</v>
      </c>
      <c r="E31" s="12" t="s">
        <v>30</v>
      </c>
      <c r="F31" s="77">
        <v>15373317.218487395</v>
      </c>
      <c r="G31" s="77">
        <f t="shared" si="8"/>
        <v>15373317.218487395</v>
      </c>
      <c r="H31" s="77">
        <f t="shared" si="9"/>
        <v>2920930.2715126052</v>
      </c>
      <c r="I31" s="81">
        <f t="shared" si="10"/>
        <v>18294247.490000002</v>
      </c>
      <c r="J31" s="2"/>
      <c r="K31" s="91">
        <v>21</v>
      </c>
      <c r="L31" s="96" t="s">
        <v>73</v>
      </c>
      <c r="M31" s="94">
        <v>3</v>
      </c>
      <c r="N31" s="82"/>
      <c r="O31" s="102">
        <v>516</v>
      </c>
      <c r="P31" s="77">
        <f t="shared" si="2"/>
        <v>1548</v>
      </c>
      <c r="Q31" s="77">
        <f t="shared" si="3"/>
        <v>294.12</v>
      </c>
      <c r="R31" s="81">
        <f t="shared" si="4"/>
        <v>1842.12</v>
      </c>
    </row>
    <row r="32" spans="1:18" ht="15.75" thickBot="1" x14ac:dyDescent="0.3">
      <c r="A32" s="2"/>
      <c r="B32" s="73">
        <v>5</v>
      </c>
      <c r="C32" s="74" t="s">
        <v>37</v>
      </c>
      <c r="D32" s="74">
        <v>1</v>
      </c>
      <c r="E32" s="74" t="s">
        <v>30</v>
      </c>
      <c r="F32" s="75">
        <v>105650.73109243698</v>
      </c>
      <c r="G32" s="75">
        <f t="shared" si="8"/>
        <v>105650.73109243698</v>
      </c>
      <c r="H32" s="75">
        <f t="shared" si="9"/>
        <v>20073.638907563025</v>
      </c>
      <c r="I32" s="76">
        <f t="shared" si="10"/>
        <v>125724.37000000001</v>
      </c>
      <c r="J32" s="2"/>
      <c r="K32" s="91">
        <v>22</v>
      </c>
      <c r="L32" s="96" t="s">
        <v>74</v>
      </c>
      <c r="M32" s="94">
        <v>3</v>
      </c>
      <c r="N32" s="82"/>
      <c r="O32" s="103">
        <v>137</v>
      </c>
      <c r="P32" s="77">
        <f t="shared" si="2"/>
        <v>411</v>
      </c>
      <c r="Q32" s="77">
        <f t="shared" si="3"/>
        <v>78.09</v>
      </c>
      <c r="R32" s="81">
        <f t="shared" si="4"/>
        <v>489.09000000000003</v>
      </c>
    </row>
    <row r="33" spans="1:18" ht="15.75" thickBot="1" x14ac:dyDescent="0.3">
      <c r="A33" s="2"/>
      <c r="B33" s="155" t="s">
        <v>27</v>
      </c>
      <c r="C33" s="156"/>
      <c r="D33" s="156"/>
      <c r="E33" s="156"/>
      <c r="F33" s="157"/>
      <c r="G33" s="25">
        <f>SUM(G28:G32)</f>
        <v>78120370.420168072</v>
      </c>
      <c r="H33" s="25">
        <f>SUM(H28:H32)</f>
        <v>14842870.379831932</v>
      </c>
      <c r="I33" s="25">
        <f>SUM(I28:I32)</f>
        <v>92963240.800000012</v>
      </c>
      <c r="J33" s="2"/>
      <c r="K33" s="91">
        <v>23</v>
      </c>
      <c r="L33" s="96" t="s">
        <v>75</v>
      </c>
      <c r="M33" s="94">
        <v>3</v>
      </c>
      <c r="N33" s="82"/>
      <c r="O33" s="103">
        <v>168</v>
      </c>
      <c r="P33" s="77">
        <f t="shared" si="2"/>
        <v>504</v>
      </c>
      <c r="Q33" s="77">
        <f t="shared" si="3"/>
        <v>95.76</v>
      </c>
      <c r="R33" s="81">
        <f t="shared" si="4"/>
        <v>599.76</v>
      </c>
    </row>
    <row r="34" spans="1:18" ht="15.75" customHeight="1" x14ac:dyDescent="0.25">
      <c r="A34" s="2"/>
      <c r="B34" s="2"/>
      <c r="C34" s="2"/>
      <c r="D34" s="2"/>
      <c r="E34" s="2"/>
      <c r="F34" s="19"/>
      <c r="G34" s="19"/>
      <c r="H34" s="19"/>
      <c r="I34" s="19"/>
      <c r="J34" s="2"/>
      <c r="K34" s="91">
        <v>24</v>
      </c>
      <c r="L34" s="96" t="s">
        <v>76</v>
      </c>
      <c r="M34" s="94">
        <v>58</v>
      </c>
      <c r="N34" s="82"/>
      <c r="O34" s="103">
        <v>1975</v>
      </c>
      <c r="P34" s="77">
        <f t="shared" si="2"/>
        <v>114550</v>
      </c>
      <c r="Q34" s="77">
        <f t="shared" si="3"/>
        <v>21764.5</v>
      </c>
      <c r="R34" s="81">
        <f t="shared" si="4"/>
        <v>136314.5</v>
      </c>
    </row>
    <row r="35" spans="1:18" x14ac:dyDescent="0.25">
      <c r="A35" s="2"/>
      <c r="J35" s="2"/>
      <c r="K35" s="91">
        <v>25</v>
      </c>
      <c r="L35" s="96" t="s">
        <v>77</v>
      </c>
      <c r="M35" s="94">
        <v>58</v>
      </c>
      <c r="N35" s="82"/>
      <c r="O35" s="103">
        <v>566</v>
      </c>
      <c r="P35" s="77">
        <f t="shared" si="2"/>
        <v>32828</v>
      </c>
      <c r="Q35" s="77">
        <f t="shared" si="3"/>
        <v>6237.32</v>
      </c>
      <c r="R35" s="81">
        <f t="shared" si="4"/>
        <v>39065.32</v>
      </c>
    </row>
    <row r="36" spans="1:18" x14ac:dyDescent="0.25">
      <c r="A36" s="2"/>
      <c r="J36" s="2"/>
      <c r="K36" s="91">
        <v>26</v>
      </c>
      <c r="L36" s="96" t="s">
        <v>78</v>
      </c>
      <c r="M36" s="94">
        <v>108</v>
      </c>
      <c r="N36" s="82"/>
      <c r="O36" s="102">
        <v>336</v>
      </c>
      <c r="P36" s="77">
        <f t="shared" si="2"/>
        <v>36288</v>
      </c>
      <c r="Q36" s="77">
        <f t="shared" si="3"/>
        <v>6894.72</v>
      </c>
      <c r="R36" s="81">
        <f t="shared" si="4"/>
        <v>43182.720000000001</v>
      </c>
    </row>
    <row r="37" spans="1:18" x14ac:dyDescent="0.25">
      <c r="A37" s="2"/>
      <c r="J37" s="2"/>
      <c r="K37" s="91">
        <v>27</v>
      </c>
      <c r="L37" s="96" t="s">
        <v>79</v>
      </c>
      <c r="M37" s="94">
        <v>2</v>
      </c>
      <c r="N37" s="82"/>
      <c r="O37" s="102">
        <v>69001</v>
      </c>
      <c r="P37" s="77">
        <f t="shared" si="2"/>
        <v>138002</v>
      </c>
      <c r="Q37" s="77">
        <f t="shared" si="3"/>
        <v>26220.38</v>
      </c>
      <c r="R37" s="81">
        <f t="shared" si="4"/>
        <v>164222.38</v>
      </c>
    </row>
    <row r="38" spans="1:18" x14ac:dyDescent="0.25">
      <c r="A38" s="2"/>
      <c r="J38" s="2"/>
      <c r="K38" s="91">
        <v>28</v>
      </c>
      <c r="L38" s="96" t="s">
        <v>80</v>
      </c>
      <c r="M38" s="94">
        <v>1</v>
      </c>
      <c r="N38" s="82"/>
      <c r="O38" s="102">
        <v>29694</v>
      </c>
      <c r="P38" s="77">
        <f t="shared" si="2"/>
        <v>29694</v>
      </c>
      <c r="Q38" s="77">
        <f t="shared" si="3"/>
        <v>5641.86</v>
      </c>
      <c r="R38" s="81">
        <f t="shared" si="4"/>
        <v>35335.86</v>
      </c>
    </row>
    <row r="39" spans="1:18" x14ac:dyDescent="0.25">
      <c r="A39" s="2"/>
      <c r="J39" s="2"/>
      <c r="K39" s="91">
        <v>29</v>
      </c>
      <c r="L39" s="96" t="s">
        <v>81</v>
      </c>
      <c r="M39" s="94">
        <v>10</v>
      </c>
      <c r="N39" s="82"/>
      <c r="O39" s="102">
        <v>4100</v>
      </c>
      <c r="P39" s="77">
        <f t="shared" si="2"/>
        <v>41000</v>
      </c>
      <c r="Q39" s="77">
        <f t="shared" si="3"/>
        <v>7790</v>
      </c>
      <c r="R39" s="81">
        <f t="shared" si="4"/>
        <v>48790</v>
      </c>
    </row>
    <row r="40" spans="1:18" x14ac:dyDescent="0.25">
      <c r="A40" s="2"/>
      <c r="J40" s="2"/>
      <c r="K40" s="91">
        <v>30</v>
      </c>
      <c r="L40" s="96" t="s">
        <v>82</v>
      </c>
      <c r="M40" s="94">
        <v>1</v>
      </c>
      <c r="N40" s="82"/>
      <c r="O40" s="102">
        <v>6500</v>
      </c>
      <c r="P40" s="77">
        <f t="shared" si="2"/>
        <v>6500</v>
      </c>
      <c r="Q40" s="77">
        <f t="shared" si="3"/>
        <v>1235</v>
      </c>
      <c r="R40" s="81">
        <f t="shared" si="4"/>
        <v>7735</v>
      </c>
    </row>
    <row r="41" spans="1:18" x14ac:dyDescent="0.25">
      <c r="A41" s="2"/>
      <c r="J41" s="2"/>
      <c r="K41" s="91">
        <v>31</v>
      </c>
      <c r="L41" s="96" t="s">
        <v>83</v>
      </c>
      <c r="M41" s="94">
        <v>2</v>
      </c>
      <c r="N41" s="82"/>
      <c r="O41" s="102">
        <v>6500</v>
      </c>
      <c r="P41" s="77">
        <f t="shared" si="2"/>
        <v>13000</v>
      </c>
      <c r="Q41" s="77">
        <f t="shared" si="3"/>
        <v>2470</v>
      </c>
      <c r="R41" s="81">
        <f t="shared" si="4"/>
        <v>15470</v>
      </c>
    </row>
    <row r="42" spans="1:18" x14ac:dyDescent="0.25">
      <c r="A42" s="2"/>
      <c r="J42" s="2"/>
      <c r="K42" s="91">
        <v>32</v>
      </c>
      <c r="L42" s="96" t="s">
        <v>84</v>
      </c>
      <c r="M42" s="94">
        <v>10</v>
      </c>
      <c r="N42" s="82"/>
      <c r="O42" s="102">
        <v>650</v>
      </c>
      <c r="P42" s="77">
        <f t="shared" si="2"/>
        <v>6500</v>
      </c>
      <c r="Q42" s="77">
        <f t="shared" si="3"/>
        <v>1235</v>
      </c>
      <c r="R42" s="81">
        <f t="shared" si="4"/>
        <v>7735</v>
      </c>
    </row>
    <row r="43" spans="1:18" x14ac:dyDescent="0.25">
      <c r="A43" s="2"/>
      <c r="J43" s="2"/>
      <c r="K43" s="91">
        <v>33</v>
      </c>
      <c r="L43" s="96" t="s">
        <v>85</v>
      </c>
      <c r="M43" s="94">
        <v>5</v>
      </c>
      <c r="N43" s="82"/>
      <c r="O43" s="102">
        <v>1597</v>
      </c>
      <c r="P43" s="77">
        <f t="shared" si="2"/>
        <v>7985</v>
      </c>
      <c r="Q43" s="77">
        <f t="shared" si="3"/>
        <v>1517.15</v>
      </c>
      <c r="R43" s="81">
        <f t="shared" si="4"/>
        <v>9502.15</v>
      </c>
    </row>
    <row r="44" spans="1:18" x14ac:dyDescent="0.25">
      <c r="A44" s="2"/>
      <c r="J44" s="2"/>
      <c r="K44" s="91">
        <v>34</v>
      </c>
      <c r="L44" s="96" t="s">
        <v>86</v>
      </c>
      <c r="M44" s="94">
        <v>6</v>
      </c>
      <c r="N44" s="82"/>
      <c r="O44" s="102">
        <v>336</v>
      </c>
      <c r="P44" s="77">
        <f t="shared" si="2"/>
        <v>2016</v>
      </c>
      <c r="Q44" s="77">
        <f t="shared" si="3"/>
        <v>383.04</v>
      </c>
      <c r="R44" s="81">
        <f t="shared" si="4"/>
        <v>2399.04</v>
      </c>
    </row>
    <row r="45" spans="1:18" x14ac:dyDescent="0.25">
      <c r="A45" s="2"/>
      <c r="J45" s="2"/>
      <c r="K45" s="91">
        <v>35</v>
      </c>
      <c r="L45" s="96" t="s">
        <v>87</v>
      </c>
      <c r="M45" s="94">
        <v>1</v>
      </c>
      <c r="N45" s="82"/>
      <c r="O45" s="102">
        <v>2400</v>
      </c>
      <c r="P45" s="77">
        <f t="shared" si="2"/>
        <v>2400</v>
      </c>
      <c r="Q45" s="77">
        <f t="shared" si="3"/>
        <v>456</v>
      </c>
      <c r="R45" s="81">
        <f t="shared" si="4"/>
        <v>2856</v>
      </c>
    </row>
    <row r="46" spans="1:18" x14ac:dyDescent="0.25">
      <c r="A46" s="2"/>
      <c r="J46" s="2"/>
      <c r="K46" s="91">
        <v>36</v>
      </c>
      <c r="L46" s="96" t="s">
        <v>88</v>
      </c>
      <c r="M46" s="94">
        <v>2</v>
      </c>
      <c r="N46" s="82"/>
      <c r="O46" s="102">
        <v>5882</v>
      </c>
      <c r="P46" s="77">
        <f t="shared" si="2"/>
        <v>11764</v>
      </c>
      <c r="Q46" s="77">
        <f t="shared" si="3"/>
        <v>2235.16</v>
      </c>
      <c r="R46" s="81">
        <f t="shared" si="4"/>
        <v>13999.16</v>
      </c>
    </row>
    <row r="47" spans="1:18" x14ac:dyDescent="0.25">
      <c r="A47" s="2"/>
      <c r="J47" s="2"/>
      <c r="K47" s="91">
        <v>37</v>
      </c>
      <c r="L47" s="96" t="s">
        <v>89</v>
      </c>
      <c r="M47" s="94">
        <v>9</v>
      </c>
      <c r="N47" s="82"/>
      <c r="O47" s="103">
        <v>1937</v>
      </c>
      <c r="P47" s="77">
        <f t="shared" si="2"/>
        <v>17433</v>
      </c>
      <c r="Q47" s="77">
        <f t="shared" si="3"/>
        <v>3312.27</v>
      </c>
      <c r="R47" s="81">
        <f t="shared" si="4"/>
        <v>20745.27</v>
      </c>
    </row>
    <row r="48" spans="1:18" x14ac:dyDescent="0.25">
      <c r="A48" s="2"/>
      <c r="J48" s="2"/>
      <c r="K48" s="91">
        <v>38</v>
      </c>
      <c r="L48" s="96" t="s">
        <v>90</v>
      </c>
      <c r="M48" s="94">
        <v>3</v>
      </c>
      <c r="N48" s="82"/>
      <c r="O48" s="103">
        <v>1937</v>
      </c>
      <c r="P48" s="77">
        <f t="shared" si="2"/>
        <v>5811</v>
      </c>
      <c r="Q48" s="77">
        <f t="shared" si="3"/>
        <v>1104.0899999999999</v>
      </c>
      <c r="R48" s="81">
        <f t="shared" si="4"/>
        <v>6915.09</v>
      </c>
    </row>
    <row r="49" spans="1:18" x14ac:dyDescent="0.25">
      <c r="A49" s="2"/>
      <c r="J49" s="2"/>
      <c r="K49" s="91">
        <v>39</v>
      </c>
      <c r="L49" s="96" t="s">
        <v>91</v>
      </c>
      <c r="M49" s="94">
        <v>25</v>
      </c>
      <c r="N49" s="82"/>
      <c r="O49" s="102">
        <v>6820</v>
      </c>
      <c r="P49" s="77">
        <f t="shared" si="2"/>
        <v>170500</v>
      </c>
      <c r="Q49" s="77">
        <f t="shared" si="3"/>
        <v>32395</v>
      </c>
      <c r="R49" s="81">
        <f t="shared" si="4"/>
        <v>202895</v>
      </c>
    </row>
    <row r="50" spans="1:18" x14ac:dyDescent="0.25">
      <c r="A50" s="2"/>
      <c r="J50" s="2"/>
      <c r="K50" s="91">
        <v>40</v>
      </c>
      <c r="L50" s="96" t="s">
        <v>92</v>
      </c>
      <c r="M50" s="94">
        <v>2</v>
      </c>
      <c r="N50" s="82"/>
      <c r="O50" s="102">
        <v>237768</v>
      </c>
      <c r="P50" s="77">
        <f t="shared" si="2"/>
        <v>475536</v>
      </c>
      <c r="Q50" s="77">
        <f t="shared" si="3"/>
        <v>90351.84</v>
      </c>
      <c r="R50" s="81">
        <f t="shared" si="4"/>
        <v>565887.84</v>
      </c>
    </row>
    <row r="51" spans="1:18" x14ac:dyDescent="0.25">
      <c r="A51" s="2"/>
      <c r="J51" s="2"/>
      <c r="K51" s="91">
        <v>41</v>
      </c>
      <c r="L51" s="96" t="s">
        <v>93</v>
      </c>
      <c r="M51" s="94">
        <v>3</v>
      </c>
      <c r="N51" s="82"/>
      <c r="O51" s="102">
        <v>7563</v>
      </c>
      <c r="P51" s="77">
        <f t="shared" si="2"/>
        <v>22689</v>
      </c>
      <c r="Q51" s="77">
        <f t="shared" si="3"/>
        <v>4310.91</v>
      </c>
      <c r="R51" s="81">
        <f t="shared" si="4"/>
        <v>26999.91</v>
      </c>
    </row>
    <row r="52" spans="1:18" x14ac:dyDescent="0.25">
      <c r="A52" s="2"/>
      <c r="J52" s="2"/>
      <c r="K52" s="91">
        <v>42</v>
      </c>
      <c r="L52" s="96" t="s">
        <v>94</v>
      </c>
      <c r="M52" s="84">
        <v>1</v>
      </c>
      <c r="N52" s="82"/>
      <c r="O52" s="102">
        <v>50000</v>
      </c>
      <c r="P52" s="77">
        <f t="shared" si="2"/>
        <v>50000</v>
      </c>
      <c r="Q52" s="77">
        <f t="shared" si="3"/>
        <v>9500</v>
      </c>
      <c r="R52" s="81">
        <f t="shared" si="4"/>
        <v>59500</v>
      </c>
    </row>
    <row r="53" spans="1:18" x14ac:dyDescent="0.25">
      <c r="A53" s="2"/>
      <c r="J53" s="2"/>
      <c r="K53" s="91">
        <v>43</v>
      </c>
      <c r="L53" s="96" t="s">
        <v>95</v>
      </c>
      <c r="M53" s="84">
        <v>1</v>
      </c>
      <c r="N53" s="82"/>
      <c r="O53" s="102">
        <v>1933</v>
      </c>
      <c r="P53" s="77">
        <f t="shared" si="2"/>
        <v>1933</v>
      </c>
      <c r="Q53" s="77">
        <f t="shared" si="3"/>
        <v>367.27</v>
      </c>
      <c r="R53" s="81">
        <f t="shared" si="4"/>
        <v>2300.27</v>
      </c>
    </row>
    <row r="54" spans="1:18" x14ac:dyDescent="0.25">
      <c r="A54" s="2"/>
      <c r="J54" s="2"/>
      <c r="K54" s="91">
        <v>44</v>
      </c>
      <c r="L54" s="96" t="s">
        <v>96</v>
      </c>
      <c r="M54" s="84">
        <v>10</v>
      </c>
      <c r="N54" s="82"/>
      <c r="O54" s="102">
        <v>236</v>
      </c>
      <c r="P54" s="77">
        <f t="shared" si="2"/>
        <v>2360</v>
      </c>
      <c r="Q54" s="77">
        <f t="shared" si="3"/>
        <v>448.4</v>
      </c>
      <c r="R54" s="81">
        <f t="shared" si="4"/>
        <v>2808.4</v>
      </c>
    </row>
    <row r="55" spans="1:18" x14ac:dyDescent="0.25">
      <c r="A55" s="2"/>
      <c r="J55" s="2"/>
      <c r="K55" s="91">
        <v>45</v>
      </c>
      <c r="L55" s="96" t="s">
        <v>97</v>
      </c>
      <c r="M55" s="84">
        <v>40</v>
      </c>
      <c r="N55" s="82"/>
      <c r="O55" s="102">
        <v>218</v>
      </c>
      <c r="P55" s="77">
        <f t="shared" si="2"/>
        <v>8720</v>
      </c>
      <c r="Q55" s="77">
        <f t="shared" si="3"/>
        <v>1656.8</v>
      </c>
      <c r="R55" s="81">
        <f t="shared" si="4"/>
        <v>10376.799999999999</v>
      </c>
    </row>
    <row r="56" spans="1:18" x14ac:dyDescent="0.25">
      <c r="A56" s="2"/>
      <c r="J56" s="2"/>
      <c r="K56" s="91">
        <v>46</v>
      </c>
      <c r="L56" s="96" t="s">
        <v>98</v>
      </c>
      <c r="M56" s="84">
        <v>1</v>
      </c>
      <c r="N56" s="82"/>
      <c r="O56" s="102">
        <v>26236</v>
      </c>
      <c r="P56" s="77">
        <f t="shared" si="2"/>
        <v>26236</v>
      </c>
      <c r="Q56" s="77">
        <f t="shared" si="3"/>
        <v>4984.84</v>
      </c>
      <c r="R56" s="81">
        <f t="shared" si="4"/>
        <v>31220.84</v>
      </c>
    </row>
    <row r="57" spans="1:18" x14ac:dyDescent="0.25">
      <c r="A57" s="2"/>
      <c r="J57" s="2"/>
      <c r="K57" s="91">
        <v>47</v>
      </c>
      <c r="L57" s="96" t="s">
        <v>99</v>
      </c>
      <c r="M57" s="84">
        <v>10</v>
      </c>
      <c r="N57" s="82"/>
      <c r="O57" s="103">
        <v>61</v>
      </c>
      <c r="P57" s="77">
        <f t="shared" si="2"/>
        <v>610</v>
      </c>
      <c r="Q57" s="77">
        <f t="shared" si="3"/>
        <v>115.9</v>
      </c>
      <c r="R57" s="81">
        <f t="shared" si="4"/>
        <v>725.9</v>
      </c>
    </row>
    <row r="58" spans="1:18" x14ac:dyDescent="0.25">
      <c r="A58" s="2"/>
      <c r="J58" s="2"/>
      <c r="K58" s="91">
        <v>48</v>
      </c>
      <c r="L58" s="96" t="s">
        <v>100</v>
      </c>
      <c r="M58" s="84">
        <v>30</v>
      </c>
      <c r="N58" s="82"/>
      <c r="O58" s="102">
        <v>59</v>
      </c>
      <c r="P58" s="77">
        <f t="shared" si="2"/>
        <v>1770</v>
      </c>
      <c r="Q58" s="77">
        <f t="shared" si="3"/>
        <v>336.3</v>
      </c>
      <c r="R58" s="81">
        <f t="shared" si="4"/>
        <v>2106.3000000000002</v>
      </c>
    </row>
    <row r="59" spans="1:18" x14ac:dyDescent="0.25">
      <c r="A59" s="2"/>
      <c r="J59" s="2"/>
      <c r="K59" s="91">
        <v>49</v>
      </c>
      <c r="L59" s="96" t="s">
        <v>101</v>
      </c>
      <c r="M59" s="84">
        <v>1</v>
      </c>
      <c r="N59" s="82"/>
      <c r="O59" s="102">
        <v>17647</v>
      </c>
      <c r="P59" s="77">
        <f t="shared" si="2"/>
        <v>17647</v>
      </c>
      <c r="Q59" s="77">
        <f t="shared" si="3"/>
        <v>3352.93</v>
      </c>
      <c r="R59" s="81">
        <f t="shared" si="4"/>
        <v>20999.93</v>
      </c>
    </row>
    <row r="60" spans="1:18" x14ac:dyDescent="0.25">
      <c r="A60" s="2"/>
      <c r="J60" s="2"/>
      <c r="K60" s="91">
        <v>50</v>
      </c>
      <c r="L60" s="96" t="s">
        <v>102</v>
      </c>
      <c r="M60" s="84">
        <v>1</v>
      </c>
      <c r="N60" s="82"/>
      <c r="O60" s="102">
        <v>4790</v>
      </c>
      <c r="P60" s="77">
        <f t="shared" si="2"/>
        <v>4790</v>
      </c>
      <c r="Q60" s="77">
        <f t="shared" si="3"/>
        <v>910.1</v>
      </c>
      <c r="R60" s="81">
        <f t="shared" si="4"/>
        <v>5700.1</v>
      </c>
    </row>
    <row r="61" spans="1:18" x14ac:dyDescent="0.25">
      <c r="A61" s="2"/>
      <c r="J61" s="2"/>
      <c r="K61" s="91">
        <v>51</v>
      </c>
      <c r="L61" s="96" t="s">
        <v>103</v>
      </c>
      <c r="M61" s="84">
        <v>2</v>
      </c>
      <c r="N61" s="82"/>
      <c r="O61" s="102">
        <v>11393</v>
      </c>
      <c r="P61" s="77">
        <f t="shared" si="2"/>
        <v>22786</v>
      </c>
      <c r="Q61" s="77">
        <f t="shared" si="3"/>
        <v>4329.34</v>
      </c>
      <c r="R61" s="81">
        <f t="shared" si="4"/>
        <v>27115.34</v>
      </c>
    </row>
    <row r="62" spans="1:18" x14ac:dyDescent="0.25">
      <c r="A62" s="2"/>
      <c r="J62" s="2"/>
      <c r="K62" s="91">
        <v>52</v>
      </c>
      <c r="L62" s="96" t="s">
        <v>104</v>
      </c>
      <c r="M62" s="84">
        <v>1</v>
      </c>
      <c r="N62" s="82"/>
      <c r="O62" s="102">
        <v>23700</v>
      </c>
      <c r="P62" s="77">
        <f t="shared" si="2"/>
        <v>23700</v>
      </c>
      <c r="Q62" s="77">
        <f t="shared" si="3"/>
        <v>4503</v>
      </c>
      <c r="R62" s="81">
        <f t="shared" si="4"/>
        <v>28203</v>
      </c>
    </row>
    <row r="63" spans="1:18" x14ac:dyDescent="0.25">
      <c r="A63" s="2"/>
      <c r="J63" s="2"/>
      <c r="K63" s="91">
        <v>53</v>
      </c>
      <c r="L63" s="96" t="s">
        <v>105</v>
      </c>
      <c r="M63" s="84">
        <v>8</v>
      </c>
      <c r="N63" s="82"/>
      <c r="O63" s="103">
        <v>2900</v>
      </c>
      <c r="P63" s="77">
        <f t="shared" si="2"/>
        <v>23200</v>
      </c>
      <c r="Q63" s="77">
        <f t="shared" si="3"/>
        <v>4408</v>
      </c>
      <c r="R63" s="81">
        <f t="shared" si="4"/>
        <v>27608</v>
      </c>
    </row>
    <row r="64" spans="1:18" x14ac:dyDescent="0.25">
      <c r="A64" s="2"/>
      <c r="J64" s="2"/>
      <c r="K64" s="91">
        <v>54</v>
      </c>
      <c r="L64" s="96" t="s">
        <v>106</v>
      </c>
      <c r="M64" s="84">
        <v>8</v>
      </c>
      <c r="N64" s="82"/>
      <c r="O64" s="103">
        <v>418</v>
      </c>
      <c r="P64" s="77">
        <f t="shared" si="2"/>
        <v>3344</v>
      </c>
      <c r="Q64" s="77">
        <f t="shared" si="3"/>
        <v>635.36</v>
      </c>
      <c r="R64" s="81">
        <f t="shared" si="4"/>
        <v>3979.36</v>
      </c>
    </row>
    <row r="65" spans="1:18" x14ac:dyDescent="0.25">
      <c r="A65" s="2"/>
      <c r="J65" s="2"/>
      <c r="K65" s="91">
        <v>55</v>
      </c>
      <c r="L65" s="96" t="s">
        <v>107</v>
      </c>
      <c r="M65" s="84">
        <v>9</v>
      </c>
      <c r="N65" s="82"/>
      <c r="O65" s="102">
        <v>6723</v>
      </c>
      <c r="P65" s="77">
        <f t="shared" si="2"/>
        <v>60507</v>
      </c>
      <c r="Q65" s="77">
        <f t="shared" si="3"/>
        <v>11496.33</v>
      </c>
      <c r="R65" s="81">
        <f t="shared" si="4"/>
        <v>72003.33</v>
      </c>
    </row>
    <row r="66" spans="1:18" x14ac:dyDescent="0.25">
      <c r="A66" s="2"/>
      <c r="J66" s="2"/>
      <c r="K66" s="91">
        <v>56</v>
      </c>
      <c r="L66" s="96" t="s">
        <v>108</v>
      </c>
      <c r="M66" s="84">
        <v>3</v>
      </c>
      <c r="N66" s="82"/>
      <c r="O66" s="102">
        <v>7564</v>
      </c>
      <c r="P66" s="77">
        <f t="shared" si="2"/>
        <v>22692</v>
      </c>
      <c r="Q66" s="77">
        <f t="shared" si="3"/>
        <v>4311.4800000000005</v>
      </c>
      <c r="R66" s="81">
        <f t="shared" si="4"/>
        <v>27003.48</v>
      </c>
    </row>
    <row r="67" spans="1:18" x14ac:dyDescent="0.25">
      <c r="A67" s="2"/>
      <c r="J67" s="2"/>
      <c r="K67" s="91">
        <v>57</v>
      </c>
      <c r="L67" s="96" t="s">
        <v>109</v>
      </c>
      <c r="M67" s="84">
        <v>1</v>
      </c>
      <c r="N67" s="82"/>
      <c r="O67" s="102">
        <v>301902</v>
      </c>
      <c r="P67" s="77">
        <f t="shared" si="2"/>
        <v>301902</v>
      </c>
      <c r="Q67" s="77">
        <f t="shared" si="3"/>
        <v>57361.38</v>
      </c>
      <c r="R67" s="81">
        <f t="shared" si="4"/>
        <v>359263.38</v>
      </c>
    </row>
    <row r="68" spans="1:18" x14ac:dyDescent="0.25">
      <c r="A68" s="2"/>
      <c r="J68" s="2"/>
      <c r="K68" s="91">
        <v>58</v>
      </c>
      <c r="L68" s="96" t="s">
        <v>110</v>
      </c>
      <c r="M68" s="84">
        <v>2</v>
      </c>
      <c r="N68" s="82"/>
      <c r="O68" s="102">
        <v>860</v>
      </c>
      <c r="P68" s="77">
        <f t="shared" si="2"/>
        <v>1720</v>
      </c>
      <c r="Q68" s="77">
        <f t="shared" si="3"/>
        <v>326.8</v>
      </c>
      <c r="R68" s="81">
        <f t="shared" si="4"/>
        <v>2046.8</v>
      </c>
    </row>
    <row r="69" spans="1:18" x14ac:dyDescent="0.25">
      <c r="A69" s="2"/>
      <c r="J69" s="2"/>
      <c r="K69" s="91">
        <v>59</v>
      </c>
      <c r="L69" s="96" t="s">
        <v>111</v>
      </c>
      <c r="M69" s="84">
        <v>5</v>
      </c>
      <c r="N69" s="82"/>
      <c r="O69" s="102">
        <v>9350</v>
      </c>
      <c r="P69" s="77">
        <f t="shared" si="2"/>
        <v>46750</v>
      </c>
      <c r="Q69" s="77">
        <f t="shared" si="3"/>
        <v>8882.5</v>
      </c>
      <c r="R69" s="81">
        <f t="shared" si="4"/>
        <v>55632.5</v>
      </c>
    </row>
    <row r="70" spans="1:18" ht="15.75" thickBot="1" x14ac:dyDescent="0.3">
      <c r="A70" s="2"/>
      <c r="J70" s="2"/>
      <c r="K70" s="92">
        <v>60</v>
      </c>
      <c r="L70" s="101" t="s">
        <v>112</v>
      </c>
      <c r="M70" s="95">
        <v>4</v>
      </c>
      <c r="N70" s="83"/>
      <c r="O70" s="104">
        <v>336</v>
      </c>
      <c r="P70" s="75">
        <f t="shared" si="2"/>
        <v>1344</v>
      </c>
      <c r="Q70" s="75">
        <f t="shared" si="3"/>
        <v>255.36</v>
      </c>
      <c r="R70" s="76">
        <f t="shared" si="4"/>
        <v>1599.3600000000001</v>
      </c>
    </row>
    <row r="71" spans="1:18" ht="15.75" thickBot="1" x14ac:dyDescent="0.3">
      <c r="A71" s="2"/>
      <c r="J71" s="2"/>
      <c r="K71" s="2"/>
      <c r="L71" s="2"/>
      <c r="M71" s="2"/>
      <c r="N71" s="2"/>
      <c r="O71" s="19"/>
      <c r="P71" s="97">
        <f>SUM(P11:P70)</f>
        <v>4160362</v>
      </c>
      <c r="Q71" s="98">
        <f t="shared" si="3"/>
        <v>790468.78</v>
      </c>
      <c r="R71" s="99">
        <f t="shared" si="4"/>
        <v>4950830.78</v>
      </c>
    </row>
    <row r="72" spans="1:18" x14ac:dyDescent="0.25">
      <c r="A72" s="2"/>
      <c r="J72" s="2"/>
    </row>
    <row r="73" spans="1:18" x14ac:dyDescent="0.25">
      <c r="A73" s="2"/>
      <c r="J73" s="2"/>
    </row>
    <row r="74" spans="1:18" x14ac:dyDescent="0.25">
      <c r="A74" s="2"/>
      <c r="J74" s="2"/>
    </row>
    <row r="75" spans="1:18" x14ac:dyDescent="0.25">
      <c r="A75" s="2"/>
      <c r="J75" s="2"/>
    </row>
    <row r="76" spans="1:18" x14ac:dyDescent="0.25">
      <c r="A76" s="2"/>
      <c r="J76" s="2"/>
    </row>
    <row r="77" spans="1:18" x14ac:dyDescent="0.25">
      <c r="A77" s="2"/>
      <c r="J77" s="2"/>
    </row>
    <row r="78" spans="1:18" x14ac:dyDescent="0.25">
      <c r="A78" s="2"/>
      <c r="J78" s="2"/>
    </row>
    <row r="79" spans="1:18" x14ac:dyDescent="0.25">
      <c r="A79" s="2"/>
      <c r="J79" s="2"/>
    </row>
    <row r="80" spans="1:18" x14ac:dyDescent="0.25">
      <c r="A80" s="2"/>
      <c r="J80" s="2"/>
    </row>
    <row r="81" spans="1:10" x14ac:dyDescent="0.25">
      <c r="A81" s="2"/>
      <c r="J81" s="2"/>
    </row>
    <row r="82" spans="1:10" x14ac:dyDescent="0.25">
      <c r="A82" s="2"/>
      <c r="J82" s="2"/>
    </row>
    <row r="83" spans="1:10" x14ac:dyDescent="0.25">
      <c r="A83" s="2"/>
      <c r="J83" s="2"/>
    </row>
    <row r="84" spans="1:10" x14ac:dyDescent="0.25">
      <c r="A84" s="2"/>
      <c r="J84" s="2"/>
    </row>
    <row r="85" spans="1:10" x14ac:dyDescent="0.25">
      <c r="A85" s="2"/>
      <c r="J85" s="2"/>
    </row>
    <row r="86" spans="1:10" x14ac:dyDescent="0.25">
      <c r="A86" s="2"/>
      <c r="J86" s="2"/>
    </row>
    <row r="87" spans="1:10" x14ac:dyDescent="0.25">
      <c r="A87" s="2"/>
      <c r="J87" s="2"/>
    </row>
    <row r="88" spans="1:10" x14ac:dyDescent="0.25">
      <c r="A88" s="2"/>
      <c r="J88" s="2"/>
    </row>
    <row r="89" spans="1:10" x14ac:dyDescent="0.25">
      <c r="A89" s="2"/>
      <c r="J89" s="2"/>
    </row>
    <row r="90" spans="1:10" x14ac:dyDescent="0.25">
      <c r="A90" s="2"/>
      <c r="J90" s="2"/>
    </row>
    <row r="91" spans="1:10" x14ac:dyDescent="0.25">
      <c r="A91" s="2"/>
      <c r="J91" s="2"/>
    </row>
    <row r="92" spans="1:10" x14ac:dyDescent="0.25">
      <c r="A92" s="2"/>
      <c r="J92" s="2"/>
    </row>
    <row r="93" spans="1:10" x14ac:dyDescent="0.25">
      <c r="A93" s="2"/>
      <c r="J93" s="2"/>
    </row>
    <row r="94" spans="1:10" x14ac:dyDescent="0.25">
      <c r="A94" s="2"/>
      <c r="J94" s="2"/>
    </row>
    <row r="95" spans="1:10" x14ac:dyDescent="0.25">
      <c r="A95" s="2"/>
      <c r="J95" s="2"/>
    </row>
    <row r="96" spans="1:10" x14ac:dyDescent="0.25">
      <c r="A96" s="2"/>
      <c r="J96" s="2"/>
    </row>
    <row r="97" spans="1:10" x14ac:dyDescent="0.25">
      <c r="A97" s="2"/>
      <c r="J97" s="2"/>
    </row>
    <row r="98" spans="1:10" x14ac:dyDescent="0.25">
      <c r="A98" s="2"/>
      <c r="B98" s="2"/>
      <c r="C98" s="2"/>
      <c r="D98" s="2"/>
      <c r="E98" s="2"/>
      <c r="F98" s="19"/>
      <c r="G98" s="19"/>
      <c r="H98" s="19"/>
      <c r="I98" s="19"/>
      <c r="J98" s="2"/>
    </row>
    <row r="99" spans="1:10" x14ac:dyDescent="0.25">
      <c r="A99" s="2"/>
      <c r="B99" s="2"/>
      <c r="C99" s="2"/>
      <c r="D99" s="2"/>
      <c r="E99" s="2"/>
      <c r="F99" s="19"/>
      <c r="G99" s="19"/>
      <c r="H99" s="19"/>
      <c r="I99" s="19"/>
      <c r="J99" s="2"/>
    </row>
    <row r="100" spans="1:10" x14ac:dyDescent="0.25">
      <c r="A100" s="2"/>
      <c r="J100" s="2"/>
    </row>
  </sheetData>
  <mergeCells count="7">
    <mergeCell ref="K9:R9"/>
    <mergeCell ref="B33:F33"/>
    <mergeCell ref="D3:I3"/>
    <mergeCell ref="D4:I4"/>
    <mergeCell ref="D5:I5"/>
    <mergeCell ref="B25:F25"/>
    <mergeCell ref="B9:I9"/>
  </mergeCells>
  <pageMargins left="0.7" right="0.7" top="0.75" bottom="0.75" header="0.3" footer="0.3"/>
  <pageSetup paperSize="9" orientation="portrait"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Resumen</vt:lpstr>
      <vt:lpstr>Materiales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2021-10-12T17:43:32Z</cp:lastPrinted>
  <dcterms:created xsi:type="dcterms:W3CDTF">2021-10-05T16:31:25Z</dcterms:created>
  <dcterms:modified xsi:type="dcterms:W3CDTF">2022-02-15T21:44:21Z</dcterms:modified>
</cp:coreProperties>
</file>