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as\OneDrive\Desktop\proyecto de grado Tomas Reyes Holguin\anexos\"/>
    </mc:Choice>
  </mc:AlternateContent>
  <bookViews>
    <workbookView xWindow="0" yWindow="0" windowWidth="19200" windowHeight="7050"/>
  </bookViews>
  <sheets>
    <sheet name="Anexo 05 2021" sheetId="1" r:id="rId1"/>
    <sheet name="Anexo 05 2022" sheetId="2" r:id="rId2"/>
    <sheet name="Anexo 05 202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3" l="1"/>
  <c r="H33" i="2"/>
  <c r="H31" i="1"/>
  <c r="B21" i="3" l="1"/>
  <c r="B22" i="3"/>
  <c r="B23" i="3"/>
  <c r="B24" i="3"/>
  <c r="B25" i="3"/>
  <c r="B26" i="3"/>
  <c r="B27" i="3"/>
  <c r="B28" i="3"/>
  <c r="B29" i="3"/>
  <c r="B30" i="3"/>
  <c r="B31" i="3"/>
  <c r="B20" i="3"/>
  <c r="D4" i="3"/>
  <c r="D5" i="3"/>
  <c r="D6" i="3"/>
  <c r="D7" i="3"/>
  <c r="D8" i="3"/>
  <c r="D9" i="3"/>
  <c r="D10" i="3"/>
  <c r="D11" i="3"/>
  <c r="D12" i="3"/>
  <c r="D13" i="3"/>
  <c r="D14" i="3"/>
  <c r="D3" i="3"/>
  <c r="C14" i="3"/>
  <c r="C13" i="3"/>
  <c r="C12" i="3"/>
  <c r="C11" i="3"/>
  <c r="C10" i="3"/>
  <c r="C9" i="3"/>
  <c r="C8" i="3"/>
  <c r="C7" i="3"/>
  <c r="C6" i="3"/>
  <c r="C5" i="3"/>
  <c r="C4" i="3"/>
  <c r="C3" i="3"/>
  <c r="B4" i="3"/>
  <c r="B5" i="3"/>
  <c r="B6" i="3"/>
  <c r="B7" i="3"/>
  <c r="B8" i="3"/>
  <c r="B9" i="3"/>
  <c r="B10" i="3"/>
  <c r="B11" i="3"/>
  <c r="B12" i="3"/>
  <c r="B13" i="3"/>
  <c r="B14" i="3"/>
  <c r="B3" i="3"/>
  <c r="B22" i="2"/>
  <c r="B23" i="2"/>
  <c r="B24" i="2"/>
  <c r="B25" i="2"/>
  <c r="B26" i="2"/>
  <c r="B27" i="2"/>
  <c r="B28" i="2"/>
  <c r="B29" i="2"/>
  <c r="B30" i="2"/>
  <c r="B31" i="2"/>
  <c r="B32" i="2"/>
  <c r="B21" i="2"/>
  <c r="D4" i="2"/>
  <c r="D5" i="2"/>
  <c r="D6" i="2"/>
  <c r="D7" i="2"/>
  <c r="D8" i="2"/>
  <c r="D9" i="2"/>
  <c r="D10" i="2"/>
  <c r="D11" i="2"/>
  <c r="D12" i="2"/>
  <c r="D13" i="2"/>
  <c r="D14" i="2"/>
  <c r="D3" i="2"/>
  <c r="C4" i="2"/>
  <c r="C5" i="2"/>
  <c r="C6" i="2"/>
  <c r="C7" i="2"/>
  <c r="C8" i="2"/>
  <c r="C9" i="2"/>
  <c r="C10" i="2"/>
  <c r="C11" i="2"/>
  <c r="C12" i="2"/>
  <c r="C13" i="2"/>
  <c r="C14" i="2"/>
  <c r="C3" i="2"/>
  <c r="B4" i="2"/>
  <c r="B5" i="2"/>
  <c r="B6" i="2"/>
  <c r="B7" i="2"/>
  <c r="B8" i="2"/>
  <c r="B9" i="2"/>
  <c r="B10" i="2"/>
  <c r="B11" i="2"/>
  <c r="B12" i="2"/>
  <c r="B13" i="2"/>
  <c r="B14" i="2"/>
  <c r="B3" i="2"/>
  <c r="E14" i="3" l="1"/>
  <c r="E13" i="3"/>
  <c r="E12" i="3"/>
  <c r="E11" i="3"/>
  <c r="E10" i="3"/>
  <c r="E9" i="3"/>
  <c r="E8" i="3"/>
  <c r="E7" i="3"/>
  <c r="E6" i="3"/>
  <c r="E5" i="3"/>
  <c r="E4" i="3"/>
  <c r="E14" i="2"/>
  <c r="E13" i="2"/>
  <c r="E12" i="2"/>
  <c r="E11" i="2"/>
  <c r="E10" i="2"/>
  <c r="E9" i="2"/>
  <c r="E8" i="2"/>
  <c r="E7" i="2"/>
  <c r="E6" i="2"/>
  <c r="E5" i="2"/>
  <c r="E4" i="2"/>
  <c r="E3" i="3" l="1"/>
  <c r="F28" i="3" l="1"/>
  <c r="F24" i="3"/>
  <c r="F20" i="3"/>
  <c r="F31" i="3"/>
  <c r="E31" i="3"/>
  <c r="D31" i="3"/>
  <c r="C31" i="3"/>
  <c r="F30" i="3"/>
  <c r="E30" i="3"/>
  <c r="D30" i="3"/>
  <c r="C30" i="3"/>
  <c r="F29" i="3"/>
  <c r="E29" i="3"/>
  <c r="D29" i="3"/>
  <c r="C29" i="3"/>
  <c r="C28" i="3"/>
  <c r="F27" i="3"/>
  <c r="E27" i="3"/>
  <c r="D27" i="3"/>
  <c r="C27" i="3"/>
  <c r="G27" i="3" s="1"/>
  <c r="H27" i="3" s="1"/>
  <c r="F26" i="3"/>
  <c r="E26" i="3"/>
  <c r="D26" i="3"/>
  <c r="C26" i="3"/>
  <c r="G26" i="3" s="1"/>
  <c r="H26" i="3" s="1"/>
  <c r="F25" i="3"/>
  <c r="E25" i="3"/>
  <c r="D25" i="3"/>
  <c r="C25" i="3"/>
  <c r="G25" i="3" s="1"/>
  <c r="H25" i="3" s="1"/>
  <c r="C24" i="3"/>
  <c r="F23" i="3"/>
  <c r="E23" i="3"/>
  <c r="D23" i="3"/>
  <c r="C23" i="3"/>
  <c r="F22" i="3"/>
  <c r="E22" i="3"/>
  <c r="D22" i="3"/>
  <c r="C22" i="3"/>
  <c r="F21" i="3"/>
  <c r="E21" i="3"/>
  <c r="D21" i="3"/>
  <c r="C21" i="3"/>
  <c r="C20" i="3"/>
  <c r="F30" i="2"/>
  <c r="F29" i="2"/>
  <c r="F26" i="2"/>
  <c r="F25" i="2"/>
  <c r="F22" i="2"/>
  <c r="F21" i="2"/>
  <c r="F32" i="2"/>
  <c r="E32" i="2"/>
  <c r="D32" i="2"/>
  <c r="C32" i="2"/>
  <c r="F31" i="2"/>
  <c r="E31" i="2"/>
  <c r="D31" i="2"/>
  <c r="C31" i="2"/>
  <c r="D30" i="2"/>
  <c r="C30" i="2"/>
  <c r="C29" i="2"/>
  <c r="F28" i="2"/>
  <c r="E28" i="2"/>
  <c r="D28" i="2"/>
  <c r="C28" i="2"/>
  <c r="F27" i="2"/>
  <c r="E27" i="2"/>
  <c r="D27" i="2"/>
  <c r="C27" i="2"/>
  <c r="D26" i="2"/>
  <c r="C26" i="2"/>
  <c r="C25" i="2"/>
  <c r="F24" i="2"/>
  <c r="E24" i="2"/>
  <c r="D24" i="2"/>
  <c r="C24" i="2"/>
  <c r="F23" i="2"/>
  <c r="E23" i="2"/>
  <c r="D23" i="2"/>
  <c r="C23" i="2"/>
  <c r="D22" i="2"/>
  <c r="C22" i="2"/>
  <c r="C21" i="2"/>
  <c r="E4" i="1"/>
  <c r="E5" i="1"/>
  <c r="E6" i="1"/>
  <c r="E7" i="1"/>
  <c r="E8" i="1"/>
  <c r="E9" i="1"/>
  <c r="E10" i="1"/>
  <c r="E11" i="1"/>
  <c r="E12" i="1"/>
  <c r="E13" i="1"/>
  <c r="E14" i="1"/>
  <c r="E3" i="1"/>
  <c r="F30" i="1"/>
  <c r="F29" i="1"/>
  <c r="F28" i="1"/>
  <c r="F27" i="1"/>
  <c r="F26" i="1"/>
  <c r="F25" i="1"/>
  <c r="F24" i="1"/>
  <c r="F23" i="1"/>
  <c r="F22" i="1"/>
  <c r="F21" i="1"/>
  <c r="F20" i="1"/>
  <c r="F19" i="1"/>
  <c r="E30" i="1"/>
  <c r="E29" i="1"/>
  <c r="E28" i="1"/>
  <c r="E27" i="1"/>
  <c r="E26" i="1"/>
  <c r="E25" i="1"/>
  <c r="E24" i="1"/>
  <c r="E23" i="1"/>
  <c r="E22" i="1"/>
  <c r="E21" i="1"/>
  <c r="E20" i="1"/>
  <c r="E19" i="1"/>
  <c r="D20" i="1"/>
  <c r="D21" i="1"/>
  <c r="D22" i="1"/>
  <c r="D23" i="1"/>
  <c r="D24" i="1"/>
  <c r="D25" i="1"/>
  <c r="D26" i="1"/>
  <c r="D27" i="1"/>
  <c r="D28" i="1"/>
  <c r="D29" i="1"/>
  <c r="D30" i="1"/>
  <c r="D19" i="1"/>
  <c r="C20" i="1"/>
  <c r="C21" i="1"/>
  <c r="G21" i="1" s="1"/>
  <c r="H21" i="1" s="1"/>
  <c r="C22" i="1"/>
  <c r="C23" i="1"/>
  <c r="G23" i="1" s="1"/>
  <c r="H23" i="1" s="1"/>
  <c r="C24" i="1"/>
  <c r="C25" i="1"/>
  <c r="G25" i="1" s="1"/>
  <c r="H25" i="1" s="1"/>
  <c r="C26" i="1"/>
  <c r="C27" i="1"/>
  <c r="G27" i="1" s="1"/>
  <c r="H27" i="1" s="1"/>
  <c r="C28" i="1"/>
  <c r="C29" i="1"/>
  <c r="G29" i="1" s="1"/>
  <c r="H29" i="1" s="1"/>
  <c r="C30" i="1"/>
  <c r="C19" i="1"/>
  <c r="G19" i="1" s="1"/>
  <c r="H19" i="1" s="1"/>
  <c r="G28" i="1" l="1"/>
  <c r="H28" i="1" s="1"/>
  <c r="G24" i="1"/>
  <c r="H24" i="1" s="1"/>
  <c r="G20" i="1"/>
  <c r="H20" i="1" s="1"/>
  <c r="G22" i="1"/>
  <c r="H22" i="1" s="1"/>
  <c r="G26" i="1"/>
  <c r="H26" i="1" s="1"/>
  <c r="G30" i="1"/>
  <c r="H30" i="1" s="1"/>
  <c r="G29" i="3"/>
  <c r="H29" i="3" s="1"/>
  <c r="G31" i="3"/>
  <c r="H31" i="3" s="1"/>
  <c r="G30" i="3"/>
  <c r="H30" i="3" s="1"/>
  <c r="G21" i="3"/>
  <c r="H21" i="3" s="1"/>
  <c r="G22" i="3"/>
  <c r="H22" i="3" s="1"/>
  <c r="G23" i="3"/>
  <c r="H23" i="3" s="1"/>
  <c r="D20" i="3"/>
  <c r="D24" i="3"/>
  <c r="D28" i="3"/>
  <c r="G28" i="3" s="1"/>
  <c r="H28" i="3" s="1"/>
  <c r="E20" i="3"/>
  <c r="E24" i="3"/>
  <c r="E28" i="3"/>
  <c r="G31" i="2"/>
  <c r="H31" i="2" s="1"/>
  <c r="G32" i="2"/>
  <c r="H32" i="2" s="1"/>
  <c r="G27" i="2"/>
  <c r="H27" i="2" s="1"/>
  <c r="G28" i="2"/>
  <c r="H28" i="2" s="1"/>
  <c r="G23" i="2"/>
  <c r="H23" i="2" s="1"/>
  <c r="G24" i="2"/>
  <c r="H24" i="2" s="1"/>
  <c r="D21" i="2"/>
  <c r="D25" i="2"/>
  <c r="D29" i="2"/>
  <c r="E21" i="2"/>
  <c r="E22" i="2"/>
  <c r="G22" i="2" s="1"/>
  <c r="H22" i="2" s="1"/>
  <c r="E25" i="2"/>
  <c r="E26" i="2"/>
  <c r="G26" i="2" s="1"/>
  <c r="H26" i="2" s="1"/>
  <c r="E29" i="2"/>
  <c r="E30" i="2"/>
  <c r="G30" i="2" s="1"/>
  <c r="H30" i="2" s="1"/>
  <c r="G20" i="3" l="1"/>
  <c r="H20" i="3" s="1"/>
  <c r="G29" i="2"/>
  <c r="H29" i="2" s="1"/>
  <c r="G24" i="3"/>
  <c r="H24" i="3" s="1"/>
  <c r="G25" i="2"/>
  <c r="H25" i="2" s="1"/>
  <c r="G21" i="2"/>
  <c r="H21" i="2" s="1"/>
  <c r="E3" i="2" l="1"/>
</calcChain>
</file>

<file path=xl/sharedStrings.xml><?xml version="1.0" encoding="utf-8"?>
<sst xmlns="http://schemas.openxmlformats.org/spreadsheetml/2006/main" count="119" uniqueCount="31">
  <si>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</si>
  <si>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</si>
  <si>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</si>
  <si>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</si>
  <si>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</si>
  <si>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</si>
  <si>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</si>
  <si>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</si>
  <si>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</si>
  <si>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</si>
  <si>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</si>
  <si>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</si>
  <si>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ARL (0,522%)</t>
  </si>
  <si>
    <t>EPS (8,5%)</t>
  </si>
  <si>
    <t xml:space="preserve">aumento salarial estimado </t>
  </si>
  <si>
    <t>Pago nomina 2021</t>
  </si>
  <si>
    <t xml:space="preserve">Mes </t>
  </si>
  <si>
    <t>Gerente general</t>
  </si>
  <si>
    <t xml:space="preserve">Representante de ventas </t>
  </si>
  <si>
    <t>Técnico electricista</t>
  </si>
  <si>
    <t>Pago de nómina  mensual</t>
  </si>
  <si>
    <t>Pago nomina 2023</t>
  </si>
  <si>
    <t>Pago nomina 2022</t>
  </si>
  <si>
    <t xml:space="preserve">Total pago mensual prestaciones </t>
  </si>
  <si>
    <t xml:space="preserve">Total gastos de personal </t>
  </si>
  <si>
    <t xml:space="preserve">Pago de nómina mensual </t>
  </si>
  <si>
    <t>Caja de compensación (4%)</t>
  </si>
  <si>
    <t>Cesantías  (8,33%)</t>
  </si>
  <si>
    <t>Total pago de nomina 2021</t>
  </si>
  <si>
    <t>Total pago de nomina 2022</t>
  </si>
  <si>
    <t>Total pago de nomina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</si>
</sst>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* #,##0_-;\-&quot;$&quot;* #,##0_-;_-&quot;$&quot;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center"/>
    </xf>
    <xf numFmtId="42" fontId="2" fillId="0" borderId="1" xfId="1" applyFont="1" applyBorder="1" applyAlignment="1">
      <alignment horizontal="center"/>
    </xf>
    <xf numFmtId="42" fontId="2" fillId="0" borderId="1" xfId="1" applyFont="1" applyBorder="1"/>
    <xf numFmtId="42" fontId="0" fillId="0" borderId="0" xfId="0" applyNumberFormat="1"/>
    <xf numFmtId="42" fontId="2" fillId="0" borderId="1" xfId="0" applyNumberFormat="1" applyFont="1" applyBorder="1"/>
    <xf numFmtId="0" fontId="2" fillId="0" borderId="0" xfId="0" applyFont="1" applyBorder="1" applyAlignment="1">
      <alignment vertical="center"/>
    </xf>
    <xf numFmtId="42" fontId="2" fillId="0" borderId="0" xfId="0" applyNumberFormat="1" applyFont="1" applyBorder="1" applyAlignment="1">
      <alignment vertical="center"/>
    </xf>
    <xf numFmtId="0" fontId="0" fillId="0" borderId="0" xfId="0" applyBorder="1"/>
    <xf numFmtId="42" fontId="2" fillId="0" borderId="0" xfId="1" applyFont="1" applyBorder="1"/>
    <xf numFmtId="42" fontId="2" fillId="0" borderId="0" xfId="1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2" fontId="2" fillId="0" borderId="0" xfId="0" applyNumberFormat="1" applyFont="1" applyBorder="1"/>
    <xf numFmtId="9" fontId="2" fillId="0" borderId="1" xfId="0" applyNumberFormat="1" applyFont="1" applyBorder="1"/>
    <xf numFmtId="42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H19" sqref="H19:H30"/>
    </sheetView>
  </sheetViews>
  <sheetFormatPr baseColWidth="10" defaultRowHeight="14.5" x14ac:dyDescent="0.35"/>
  <cols>
    <col min="2" max="2" width="12.1796875" bestFit="1" customWidth="1"/>
    <col min="3" max="3" width="12.6328125" customWidth="1"/>
    <col min="4" max="4" width="13.1796875" bestFit="1" customWidth="1"/>
    <col min="5" max="5" width="14.81640625" customWidth="1"/>
    <col min="6" max="7" width="12.1796875" bestFit="1" customWidth="1"/>
    <col min="8" max="8" width="13.36328125" bestFit="1" customWidth="1"/>
  </cols>
  <sheetData>
    <row r="1" spans="1:8" ht="22" customHeight="1" x14ac:dyDescent="0.35">
      <c r="A1" s="21" t="s">
        <v>15</v>
      </c>
      <c r="B1" s="21"/>
      <c r="C1" s="21"/>
      <c r="D1" s="21"/>
      <c r="E1" s="21"/>
      <c r="F1" s="6"/>
      <c r="G1" s="6"/>
      <c r="H1" s="6"/>
    </row>
    <row r="2" spans="1:8" ht="28" x14ac:dyDescent="0.35">
      <c r="A2" s="11" t="s">
        <v>16</v>
      </c>
      <c r="B2" s="12" t="s">
        <v>17</v>
      </c>
      <c r="C2" s="12" t="s">
        <v>18</v>
      </c>
      <c r="D2" s="12" t="s">
        <v>19</v>
      </c>
      <c r="E2" s="13" t="s">
        <v>20</v>
      </c>
    </row>
    <row r="3" spans="1:8" x14ac:dyDescent="0.35">
      <c r="A3" s="1" t="s">
        <v>0</v>
      </c>
      <c r="B3" s="2">
        <v>2500000</v>
      </c>
      <c r="C3" s="3">
        <v>1300000</v>
      </c>
      <c r="D3" s="3">
        <v>1500000</v>
      </c>
      <c r="E3" s="5">
        <f t="shared" ref="E3:E14" si="0">SUM(B3:D3)</f>
        <v>5300000</v>
      </c>
    </row>
    <row r="4" spans="1:8" x14ac:dyDescent="0.35">
      <c r="A4" s="1" t="s">
        <v>1</v>
      </c>
      <c r="B4" s="2">
        <v>2500000</v>
      </c>
      <c r="C4" s="3">
        <v>1300000</v>
      </c>
      <c r="D4" s="3">
        <v>1500000</v>
      </c>
      <c r="E4" s="5">
        <f t="shared" si="0"/>
        <v>5300000</v>
      </c>
    </row>
    <row r="5" spans="1:8" x14ac:dyDescent="0.35">
      <c r="A5" s="1" t="s">
        <v>2</v>
      </c>
      <c r="B5" s="2">
        <v>2500000</v>
      </c>
      <c r="C5" s="3">
        <v>1300000</v>
      </c>
      <c r="D5" s="3">
        <v>1500000</v>
      </c>
      <c r="E5" s="5">
        <f t="shared" si="0"/>
        <v>5300000</v>
      </c>
    </row>
    <row r="6" spans="1:8" x14ac:dyDescent="0.35">
      <c r="A6" s="1" t="s">
        <v>3</v>
      </c>
      <c r="B6" s="2">
        <v>2500000</v>
      </c>
      <c r="C6" s="3">
        <v>1300000</v>
      </c>
      <c r="D6" s="3">
        <v>1500000</v>
      </c>
      <c r="E6" s="5">
        <f t="shared" si="0"/>
        <v>5300000</v>
      </c>
    </row>
    <row r="7" spans="1:8" x14ac:dyDescent="0.35">
      <c r="A7" s="1" t="s">
        <v>4</v>
      </c>
      <c r="B7" s="2">
        <v>2500000</v>
      </c>
      <c r="C7" s="3">
        <v>1300000</v>
      </c>
      <c r="D7" s="3">
        <v>1500000</v>
      </c>
      <c r="E7" s="5">
        <f t="shared" si="0"/>
        <v>5300000</v>
      </c>
    </row>
    <row r="8" spans="1:8" x14ac:dyDescent="0.35">
      <c r="A8" s="1" t="s">
        <v>5</v>
      </c>
      <c r="B8" s="2">
        <v>2500000</v>
      </c>
      <c r="C8" s="3">
        <v>1300000</v>
      </c>
      <c r="D8" s="3">
        <v>1500000</v>
      </c>
      <c r="E8" s="5">
        <f t="shared" si="0"/>
        <v>5300000</v>
      </c>
    </row>
    <row r="9" spans="1:8" x14ac:dyDescent="0.35">
      <c r="A9" s="1" t="s">
        <v>6</v>
      </c>
      <c r="B9" s="2">
        <v>2500000</v>
      </c>
      <c r="C9" s="3">
        <v>1300000</v>
      </c>
      <c r="D9" s="3">
        <v>1500000</v>
      </c>
      <c r="E9" s="5">
        <f t="shared" si="0"/>
        <v>5300000</v>
      </c>
    </row>
    <row r="10" spans="1:8" x14ac:dyDescent="0.35">
      <c r="A10" s="1" t="s">
        <v>7</v>
      </c>
      <c r="B10" s="2">
        <v>2500000</v>
      </c>
      <c r="C10" s="3">
        <v>1300000</v>
      </c>
      <c r="D10" s="3">
        <v>1500000</v>
      </c>
      <c r="E10" s="5">
        <f t="shared" si="0"/>
        <v>5300000</v>
      </c>
    </row>
    <row r="11" spans="1:8" x14ac:dyDescent="0.35">
      <c r="A11" s="1" t="s">
        <v>8</v>
      </c>
      <c r="B11" s="2">
        <v>2500000</v>
      </c>
      <c r="C11" s="3">
        <v>1300000</v>
      </c>
      <c r="D11" s="3">
        <v>1500000</v>
      </c>
      <c r="E11" s="5">
        <f t="shared" si="0"/>
        <v>5300000</v>
      </c>
    </row>
    <row r="12" spans="1:8" x14ac:dyDescent="0.35">
      <c r="A12" s="1" t="s">
        <v>9</v>
      </c>
      <c r="B12" s="2">
        <v>2500000</v>
      </c>
      <c r="C12" s="3">
        <v>1300000</v>
      </c>
      <c r="D12" s="3">
        <v>1500000</v>
      </c>
      <c r="E12" s="5">
        <f t="shared" si="0"/>
        <v>5300000</v>
      </c>
    </row>
    <row r="13" spans="1:8" x14ac:dyDescent="0.35">
      <c r="A13" s="1" t="s">
        <v>10</v>
      </c>
      <c r="B13" s="2">
        <v>2500000</v>
      </c>
      <c r="C13" s="3">
        <v>1300000</v>
      </c>
      <c r="D13" s="3">
        <v>1500000</v>
      </c>
      <c r="E13" s="5">
        <f t="shared" si="0"/>
        <v>5300000</v>
      </c>
    </row>
    <row r="14" spans="1:8" x14ac:dyDescent="0.35">
      <c r="A14" s="1" t="s">
        <v>11</v>
      </c>
      <c r="B14" s="2">
        <v>2500000</v>
      </c>
      <c r="C14" s="3">
        <v>1300000</v>
      </c>
      <c r="D14" s="3">
        <v>1500000</v>
      </c>
      <c r="E14" s="5">
        <f t="shared" si="0"/>
        <v>5300000</v>
      </c>
    </row>
    <row r="15" spans="1:8" ht="20" customHeight="1" x14ac:dyDescent="0.35">
      <c r="A15" s="6"/>
      <c r="B15" s="7"/>
      <c r="C15" s="7"/>
      <c r="D15" s="7"/>
      <c r="E15" s="7"/>
      <c r="F15" s="7"/>
      <c r="G15" s="7"/>
      <c r="H15" s="4"/>
    </row>
    <row r="16" spans="1:8" ht="14" customHeight="1" x14ac:dyDescent="0.35"/>
    <row r="17" spans="1:8" ht="14" customHeight="1" x14ac:dyDescent="0.35"/>
    <row r="18" spans="1:8" ht="42" x14ac:dyDescent="0.35">
      <c r="A18" s="15" t="s">
        <v>16</v>
      </c>
      <c r="B18" s="14" t="s">
        <v>25</v>
      </c>
      <c r="C18" s="15" t="s">
        <v>12</v>
      </c>
      <c r="D18" s="15" t="s">
        <v>13</v>
      </c>
      <c r="E18" s="14" t="s">
        <v>26</v>
      </c>
      <c r="F18" s="14" t="s">
        <v>27</v>
      </c>
      <c r="G18" s="14" t="s">
        <v>23</v>
      </c>
      <c r="H18" s="14" t="s">
        <v>24</v>
      </c>
    </row>
    <row r="19" spans="1:8" ht="14" customHeight="1" x14ac:dyDescent="0.35">
      <c r="A19" s="1" t="s">
        <v>0</v>
      </c>
      <c r="B19" s="5">
        <v>5300000</v>
      </c>
      <c r="C19" s="5">
        <f>B19*0.522%</f>
        <v>27666</v>
      </c>
      <c r="D19" s="5">
        <f>B19*8.5%</f>
        <v>450500.00000000006</v>
      </c>
      <c r="E19" s="5">
        <f>B19*4%</f>
        <v>212000</v>
      </c>
      <c r="F19" s="5">
        <f>B19*8.33%</f>
        <v>441490</v>
      </c>
      <c r="G19" s="5">
        <f>SUM(C19:F19)</f>
        <v>1131656</v>
      </c>
      <c r="H19" s="5">
        <f>B19+G19</f>
        <v>6431656</v>
      </c>
    </row>
    <row r="20" spans="1:8" ht="14" customHeight="1" x14ac:dyDescent="0.35">
      <c r="A20" s="1" t="s">
        <v>1</v>
      </c>
      <c r="B20" s="5">
        <v>5300000</v>
      </c>
      <c r="C20" s="5">
        <f t="shared" ref="C20:C30" si="1">B20*0.522%</f>
        <v>27666</v>
      </c>
      <c r="D20" s="5">
        <f t="shared" ref="D20:D30" si="2">B20*8.5%</f>
        <v>450500.00000000006</v>
      </c>
      <c r="E20" s="5">
        <f t="shared" ref="E20:E30" si="3">B20*4%</f>
        <v>212000</v>
      </c>
      <c r="F20" s="5">
        <f t="shared" ref="F20:F30" si="4">B20*8.33%</f>
        <v>441490</v>
      </c>
      <c r="G20" s="5">
        <f t="shared" ref="G20:G30" si="5">SUM(C20:F20)</f>
        <v>1131656</v>
      </c>
      <c r="H20" s="5">
        <f t="shared" ref="H20:H30" si="6">B20+G20</f>
        <v>6431656</v>
      </c>
    </row>
    <row r="21" spans="1:8" ht="14" customHeight="1" x14ac:dyDescent="0.35">
      <c r="A21" s="1" t="s">
        <v>2</v>
      </c>
      <c r="B21" s="5">
        <v>5300000</v>
      </c>
      <c r="C21" s="5">
        <f t="shared" si="1"/>
        <v>27666</v>
      </c>
      <c r="D21" s="5">
        <f t="shared" si="2"/>
        <v>450500.00000000006</v>
      </c>
      <c r="E21" s="5">
        <f t="shared" si="3"/>
        <v>212000</v>
      </c>
      <c r="F21" s="5">
        <f t="shared" si="4"/>
        <v>441490</v>
      </c>
      <c r="G21" s="5">
        <f t="shared" si="5"/>
        <v>1131656</v>
      </c>
      <c r="H21" s="5">
        <f t="shared" si="6"/>
        <v>6431656</v>
      </c>
    </row>
    <row r="22" spans="1:8" ht="14" customHeight="1" x14ac:dyDescent="0.35">
      <c r="A22" s="1" t="s">
        <v>3</v>
      </c>
      <c r="B22" s="5">
        <v>5300000</v>
      </c>
      <c r="C22" s="5">
        <f t="shared" si="1"/>
        <v>27666</v>
      </c>
      <c r="D22" s="5">
        <f t="shared" si="2"/>
        <v>450500.00000000006</v>
      </c>
      <c r="E22" s="5">
        <f t="shared" si="3"/>
        <v>212000</v>
      </c>
      <c r="F22" s="5">
        <f t="shared" si="4"/>
        <v>441490</v>
      </c>
      <c r="G22" s="5">
        <f t="shared" si="5"/>
        <v>1131656</v>
      </c>
      <c r="H22" s="5">
        <f t="shared" si="6"/>
        <v>6431656</v>
      </c>
    </row>
    <row r="23" spans="1:8" ht="14" customHeight="1" x14ac:dyDescent="0.35">
      <c r="A23" s="1" t="s">
        <v>4</v>
      </c>
      <c r="B23" s="5">
        <v>5300000</v>
      </c>
      <c r="C23" s="5">
        <f t="shared" si="1"/>
        <v>27666</v>
      </c>
      <c r="D23" s="5">
        <f t="shared" si="2"/>
        <v>450500.00000000006</v>
      </c>
      <c r="E23" s="5">
        <f t="shared" si="3"/>
        <v>212000</v>
      </c>
      <c r="F23" s="5">
        <f t="shared" si="4"/>
        <v>441490</v>
      </c>
      <c r="G23" s="5">
        <f t="shared" si="5"/>
        <v>1131656</v>
      </c>
      <c r="H23" s="5">
        <f t="shared" si="6"/>
        <v>6431656</v>
      </c>
    </row>
    <row r="24" spans="1:8" ht="14" customHeight="1" x14ac:dyDescent="0.35">
      <c r="A24" s="1" t="s">
        <v>5</v>
      </c>
      <c r="B24" s="5">
        <v>5300000</v>
      </c>
      <c r="C24" s="5">
        <f t="shared" si="1"/>
        <v>27666</v>
      </c>
      <c r="D24" s="5">
        <f t="shared" si="2"/>
        <v>450500.00000000006</v>
      </c>
      <c r="E24" s="5">
        <f t="shared" si="3"/>
        <v>212000</v>
      </c>
      <c r="F24" s="5">
        <f t="shared" si="4"/>
        <v>441490</v>
      </c>
      <c r="G24" s="5">
        <f t="shared" si="5"/>
        <v>1131656</v>
      </c>
      <c r="H24" s="5">
        <f t="shared" si="6"/>
        <v>6431656</v>
      </c>
    </row>
    <row r="25" spans="1:8" ht="14" customHeight="1" x14ac:dyDescent="0.35">
      <c r="A25" s="1" t="s">
        <v>6</v>
      </c>
      <c r="B25" s="5">
        <v>5300000</v>
      </c>
      <c r="C25" s="5">
        <f t="shared" si="1"/>
        <v>27666</v>
      </c>
      <c r="D25" s="5">
        <f t="shared" si="2"/>
        <v>450500.00000000006</v>
      </c>
      <c r="E25" s="5">
        <f t="shared" si="3"/>
        <v>212000</v>
      </c>
      <c r="F25" s="5">
        <f t="shared" si="4"/>
        <v>441490</v>
      </c>
      <c r="G25" s="5">
        <f t="shared" si="5"/>
        <v>1131656</v>
      </c>
      <c r="H25" s="5">
        <f t="shared" si="6"/>
        <v>6431656</v>
      </c>
    </row>
    <row r="26" spans="1:8" ht="14" customHeight="1" x14ac:dyDescent="0.35">
      <c r="A26" s="1" t="s">
        <v>7</v>
      </c>
      <c r="B26" s="5">
        <v>5300000</v>
      </c>
      <c r="C26" s="5">
        <f t="shared" si="1"/>
        <v>27666</v>
      </c>
      <c r="D26" s="5">
        <f t="shared" si="2"/>
        <v>450500.00000000006</v>
      </c>
      <c r="E26" s="5">
        <f t="shared" si="3"/>
        <v>212000</v>
      </c>
      <c r="F26" s="5">
        <f t="shared" si="4"/>
        <v>441490</v>
      </c>
      <c r="G26" s="5">
        <f t="shared" si="5"/>
        <v>1131656</v>
      </c>
      <c r="H26" s="5">
        <f t="shared" si="6"/>
        <v>6431656</v>
      </c>
    </row>
    <row r="27" spans="1:8" ht="14" customHeight="1" x14ac:dyDescent="0.35">
      <c r="A27" s="1" t="s">
        <v>8</v>
      </c>
      <c r="B27" s="5">
        <v>5300000</v>
      </c>
      <c r="C27" s="5">
        <f t="shared" si="1"/>
        <v>27666</v>
      </c>
      <c r="D27" s="5">
        <f t="shared" si="2"/>
        <v>450500.00000000006</v>
      </c>
      <c r="E27" s="5">
        <f t="shared" si="3"/>
        <v>212000</v>
      </c>
      <c r="F27" s="5">
        <f t="shared" si="4"/>
        <v>441490</v>
      </c>
      <c r="G27" s="5">
        <f t="shared" si="5"/>
        <v>1131656</v>
      </c>
      <c r="H27" s="5">
        <f>B27+G27</f>
        <v>6431656</v>
      </c>
    </row>
    <row r="28" spans="1:8" x14ac:dyDescent="0.35">
      <c r="A28" s="1" t="s">
        <v>9</v>
      </c>
      <c r="B28" s="5">
        <v>5300000</v>
      </c>
      <c r="C28" s="5">
        <f t="shared" si="1"/>
        <v>27666</v>
      </c>
      <c r="D28" s="5">
        <f t="shared" si="2"/>
        <v>450500.00000000006</v>
      </c>
      <c r="E28" s="5">
        <f t="shared" si="3"/>
        <v>212000</v>
      </c>
      <c r="F28" s="5">
        <f t="shared" si="4"/>
        <v>441490</v>
      </c>
      <c r="G28" s="5">
        <f t="shared" si="5"/>
        <v>1131656</v>
      </c>
      <c r="H28" s="5">
        <f t="shared" si="6"/>
        <v>6431656</v>
      </c>
    </row>
    <row r="29" spans="1:8" x14ac:dyDescent="0.35">
      <c r="A29" s="1" t="s">
        <v>10</v>
      </c>
      <c r="B29" s="5">
        <v>5300000</v>
      </c>
      <c r="C29" s="5">
        <f t="shared" si="1"/>
        <v>27666</v>
      </c>
      <c r="D29" s="5">
        <f t="shared" si="2"/>
        <v>450500.00000000006</v>
      </c>
      <c r="E29" s="5">
        <f t="shared" si="3"/>
        <v>212000</v>
      </c>
      <c r="F29" s="5">
        <f t="shared" si="4"/>
        <v>441490</v>
      </c>
      <c r="G29" s="5">
        <f t="shared" si="5"/>
        <v>1131656</v>
      </c>
      <c r="H29" s="5">
        <f t="shared" si="6"/>
        <v>6431656</v>
      </c>
    </row>
    <row r="30" spans="1:8" x14ac:dyDescent="0.35">
      <c r="A30" s="1" t="s">
        <v>11</v>
      </c>
      <c r="B30" s="5">
        <v>5300000</v>
      </c>
      <c r="C30" s="5">
        <f t="shared" si="1"/>
        <v>27666</v>
      </c>
      <c r="D30" s="5">
        <f t="shared" si="2"/>
        <v>450500.00000000006</v>
      </c>
      <c r="E30" s="5">
        <f t="shared" si="3"/>
        <v>212000</v>
      </c>
      <c r="F30" s="5">
        <f t="shared" si="4"/>
        <v>441490</v>
      </c>
      <c r="G30" s="5">
        <f t="shared" si="5"/>
        <v>1131656</v>
      </c>
      <c r="H30" s="5">
        <f t="shared" si="6"/>
        <v>6431656</v>
      </c>
    </row>
    <row r="31" spans="1:8" ht="20.5" customHeight="1" x14ac:dyDescent="0.35">
      <c r="A31" s="22" t="s">
        <v>28</v>
      </c>
      <c r="B31" s="22"/>
      <c r="C31" s="22"/>
      <c r="D31" s="22"/>
      <c r="E31" s="22"/>
      <c r="F31" s="22"/>
      <c r="G31" s="22"/>
      <c r="H31" s="20">
        <f>SUM(H19:H30)</f>
        <v>77179872</v>
      </c>
    </row>
    <row r="33" spans="8:8" x14ac:dyDescent="0.35">
      <c r="H33" s="4"/>
    </row>
  </sheetData>
  <mergeCells count="2">
    <mergeCell ref="A1:E1"/>
    <mergeCell ref="A31:G3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16" workbookViewId="0">
      <selection activeCell="M31" sqref="M31"/>
    </sheetView>
  </sheetViews>
  <sheetFormatPr baseColWidth="10" defaultRowHeight="14.5" x14ac:dyDescent="0.35"/>
  <cols>
    <col min="2" max="7" width="12.1796875" bestFit="1" customWidth="1"/>
    <col min="8" max="8" width="13.1796875" bestFit="1" customWidth="1"/>
    <col min="9" max="10" width="11.1796875" bestFit="1" customWidth="1"/>
  </cols>
  <sheetData>
    <row r="1" spans="1:10" ht="22" customHeight="1" x14ac:dyDescent="0.35">
      <c r="A1" s="21" t="s">
        <v>22</v>
      </c>
      <c r="B1" s="21"/>
      <c r="C1" s="21"/>
      <c r="D1" s="21"/>
      <c r="E1" s="21"/>
      <c r="F1" s="6"/>
      <c r="G1" s="6"/>
      <c r="H1" s="8"/>
    </row>
    <row r="2" spans="1:10" ht="42" x14ac:dyDescent="0.35">
      <c r="A2" s="11" t="s">
        <v>16</v>
      </c>
      <c r="B2" s="12" t="s">
        <v>17</v>
      </c>
      <c r="C2" s="12" t="s">
        <v>18</v>
      </c>
      <c r="D2" s="12" t="s">
        <v>19</v>
      </c>
      <c r="E2" s="13" t="s">
        <v>20</v>
      </c>
      <c r="F2" s="16"/>
      <c r="G2" s="16"/>
      <c r="H2" s="17"/>
    </row>
    <row r="3" spans="1:10" x14ac:dyDescent="0.35">
      <c r="A3" s="1" t="s">
        <v>0</v>
      </c>
      <c r="B3" s="2">
        <f>'Anexo 05 2021'!B3*(1+C$16)</f>
        <v>2575000</v>
      </c>
      <c r="C3" s="3">
        <f>'Anexo 05 2021'!C3*(1+'Anexo 05 2022'!C$16)</f>
        <v>1339000</v>
      </c>
      <c r="D3" s="3">
        <f>'Anexo 05 2021'!D3*(1+'Anexo 05 2022'!C$16)</f>
        <v>1545000</v>
      </c>
      <c r="E3" s="5">
        <f t="shared" ref="E3:E14" si="0">SUM(B3:D3)</f>
        <v>5459000</v>
      </c>
      <c r="F3" s="9"/>
      <c r="G3" s="9"/>
      <c r="H3" s="18"/>
      <c r="I3" s="4"/>
    </row>
    <row r="4" spans="1:10" x14ac:dyDescent="0.35">
      <c r="A4" s="1" t="s">
        <v>1</v>
      </c>
      <c r="B4" s="2">
        <f>'Anexo 05 2021'!B4*(1+C$16)</f>
        <v>2575000</v>
      </c>
      <c r="C4" s="3">
        <f>'Anexo 05 2021'!C4*(1+'Anexo 05 2022'!C$16)</f>
        <v>1339000</v>
      </c>
      <c r="D4" s="3">
        <f>'Anexo 05 2021'!D4*(1+'Anexo 05 2022'!C$16)</f>
        <v>1545000</v>
      </c>
      <c r="E4" s="5">
        <f t="shared" si="0"/>
        <v>5459000</v>
      </c>
      <c r="F4" s="9"/>
      <c r="G4" s="9"/>
      <c r="H4" s="18"/>
    </row>
    <row r="5" spans="1:10" x14ac:dyDescent="0.35">
      <c r="A5" s="1" t="s">
        <v>2</v>
      </c>
      <c r="B5" s="2">
        <f>'Anexo 05 2021'!B5*(1+C$16)</f>
        <v>2575000</v>
      </c>
      <c r="C5" s="3">
        <f>'Anexo 05 2021'!C5*(1+'Anexo 05 2022'!C$16)</f>
        <v>1339000</v>
      </c>
      <c r="D5" s="3">
        <f>'Anexo 05 2021'!D5*(1+'Anexo 05 2022'!C$16)</f>
        <v>1545000</v>
      </c>
      <c r="E5" s="5">
        <f t="shared" si="0"/>
        <v>5459000</v>
      </c>
      <c r="F5" s="9"/>
      <c r="G5" s="9"/>
      <c r="H5" s="18"/>
    </row>
    <row r="6" spans="1:10" x14ac:dyDescent="0.35">
      <c r="A6" s="1" t="s">
        <v>3</v>
      </c>
      <c r="B6" s="2">
        <f>'Anexo 05 2021'!B6*(1+C$16)</f>
        <v>2575000</v>
      </c>
      <c r="C6" s="3">
        <f>'Anexo 05 2021'!C6*(1+'Anexo 05 2022'!C$16)</f>
        <v>1339000</v>
      </c>
      <c r="D6" s="3">
        <f>'Anexo 05 2021'!D6*(1+'Anexo 05 2022'!C$16)</f>
        <v>1545000</v>
      </c>
      <c r="E6" s="5">
        <f t="shared" si="0"/>
        <v>5459000</v>
      </c>
      <c r="F6" s="9"/>
      <c r="G6" s="9"/>
      <c r="H6" s="18"/>
    </row>
    <row r="7" spans="1:10" x14ac:dyDescent="0.35">
      <c r="A7" s="1" t="s">
        <v>4</v>
      </c>
      <c r="B7" s="2">
        <f>'Anexo 05 2021'!B7*(1+C$16)</f>
        <v>2575000</v>
      </c>
      <c r="C7" s="3">
        <f>'Anexo 05 2021'!C7*(1+'Anexo 05 2022'!C$16)</f>
        <v>1339000</v>
      </c>
      <c r="D7" s="3">
        <f>'Anexo 05 2021'!D7*(1+'Anexo 05 2022'!C$16)</f>
        <v>1545000</v>
      </c>
      <c r="E7" s="5">
        <f t="shared" si="0"/>
        <v>5459000</v>
      </c>
      <c r="F7" s="9"/>
      <c r="G7" s="9"/>
      <c r="H7" s="18"/>
    </row>
    <row r="8" spans="1:10" x14ac:dyDescent="0.35">
      <c r="A8" s="1" t="s">
        <v>5</v>
      </c>
      <c r="B8" s="2">
        <f>'Anexo 05 2021'!B8*(1+C$16)</f>
        <v>2575000</v>
      </c>
      <c r="C8" s="3">
        <f>'Anexo 05 2021'!C8*(1+'Anexo 05 2022'!C$16)</f>
        <v>1339000</v>
      </c>
      <c r="D8" s="3">
        <f>'Anexo 05 2021'!D8*(1+'Anexo 05 2022'!C$16)</f>
        <v>1545000</v>
      </c>
      <c r="E8" s="5">
        <f t="shared" si="0"/>
        <v>5459000</v>
      </c>
      <c r="F8" s="9"/>
      <c r="G8" s="9"/>
      <c r="H8" s="18"/>
      <c r="J8" s="4"/>
    </row>
    <row r="9" spans="1:10" x14ac:dyDescent="0.35">
      <c r="A9" s="1" t="s">
        <v>6</v>
      </c>
      <c r="B9" s="2">
        <f>'Anexo 05 2021'!B9*(1+C$16)</f>
        <v>2575000</v>
      </c>
      <c r="C9" s="3">
        <f>'Anexo 05 2021'!C9*(1+'Anexo 05 2022'!C$16)</f>
        <v>1339000</v>
      </c>
      <c r="D9" s="3">
        <f>'Anexo 05 2021'!D9*(1+'Anexo 05 2022'!C$16)</f>
        <v>1545000</v>
      </c>
      <c r="E9" s="5">
        <f t="shared" si="0"/>
        <v>5459000</v>
      </c>
      <c r="F9" s="9"/>
      <c r="G9" s="9"/>
      <c r="H9" s="18"/>
    </row>
    <row r="10" spans="1:10" x14ac:dyDescent="0.35">
      <c r="A10" s="1" t="s">
        <v>7</v>
      </c>
      <c r="B10" s="2">
        <f>'Anexo 05 2021'!B10*(1+C$16)</f>
        <v>2575000</v>
      </c>
      <c r="C10" s="3">
        <f>'Anexo 05 2021'!C10*(1+'Anexo 05 2022'!C$16)</f>
        <v>1339000</v>
      </c>
      <c r="D10" s="3">
        <f>'Anexo 05 2021'!D10*(1+'Anexo 05 2022'!C$16)</f>
        <v>1545000</v>
      </c>
      <c r="E10" s="5">
        <f t="shared" si="0"/>
        <v>5459000</v>
      </c>
      <c r="F10" s="9"/>
      <c r="G10" s="9"/>
      <c r="H10" s="18"/>
    </row>
    <row r="11" spans="1:10" x14ac:dyDescent="0.35">
      <c r="A11" s="1" t="s">
        <v>8</v>
      </c>
      <c r="B11" s="2">
        <f>'Anexo 05 2021'!B11*(1+C$16)</f>
        <v>2575000</v>
      </c>
      <c r="C11" s="3">
        <f>'Anexo 05 2021'!C11*(1+'Anexo 05 2022'!C$16)</f>
        <v>1339000</v>
      </c>
      <c r="D11" s="3">
        <f>'Anexo 05 2021'!D11*(1+'Anexo 05 2022'!C$16)</f>
        <v>1545000</v>
      </c>
      <c r="E11" s="5">
        <f t="shared" si="0"/>
        <v>5459000</v>
      </c>
      <c r="F11" s="9"/>
      <c r="G11" s="9"/>
      <c r="H11" s="18"/>
      <c r="I11" s="4"/>
    </row>
    <row r="12" spans="1:10" x14ac:dyDescent="0.35">
      <c r="A12" s="1" t="s">
        <v>9</v>
      </c>
      <c r="B12" s="2">
        <f>'Anexo 05 2021'!B12*(1+C$16)</f>
        <v>2575000</v>
      </c>
      <c r="C12" s="3">
        <f>'Anexo 05 2021'!C12*(1+'Anexo 05 2022'!C$16)</f>
        <v>1339000</v>
      </c>
      <c r="D12" s="3">
        <f>'Anexo 05 2021'!D12*(1+'Anexo 05 2022'!C$16)</f>
        <v>1545000</v>
      </c>
      <c r="E12" s="5">
        <f t="shared" si="0"/>
        <v>5459000</v>
      </c>
      <c r="F12" s="9"/>
      <c r="G12" s="9"/>
      <c r="H12" s="18"/>
    </row>
    <row r="13" spans="1:10" x14ac:dyDescent="0.35">
      <c r="A13" s="1" t="s">
        <v>10</v>
      </c>
      <c r="B13" s="2">
        <f>'Anexo 05 2021'!B13*(1+C$16)</f>
        <v>2575000</v>
      </c>
      <c r="C13" s="3">
        <f>'Anexo 05 2021'!C13*(1+'Anexo 05 2022'!C$16)</f>
        <v>1339000</v>
      </c>
      <c r="D13" s="3">
        <f>'Anexo 05 2021'!D13*(1+'Anexo 05 2022'!C$16)</f>
        <v>1545000</v>
      </c>
      <c r="E13" s="5">
        <f t="shared" si="0"/>
        <v>5459000</v>
      </c>
      <c r="F13" s="9"/>
      <c r="G13" s="9"/>
      <c r="H13" s="18"/>
    </row>
    <row r="14" spans="1:10" x14ac:dyDescent="0.35">
      <c r="A14" s="1" t="s">
        <v>11</v>
      </c>
      <c r="B14" s="2">
        <f>'Anexo 05 2021'!B14*(1+C$16)</f>
        <v>2575000</v>
      </c>
      <c r="C14" s="3">
        <f>'Anexo 05 2021'!C14*(1+'Anexo 05 2022'!C$16)</f>
        <v>1339000</v>
      </c>
      <c r="D14" s="3">
        <f>'Anexo 05 2021'!D14*(1+'Anexo 05 2022'!C$16)</f>
        <v>1545000</v>
      </c>
      <c r="E14" s="5">
        <f t="shared" si="0"/>
        <v>5459000</v>
      </c>
      <c r="F14" s="9"/>
      <c r="G14" s="9"/>
      <c r="H14" s="18"/>
    </row>
    <row r="15" spans="1:10" ht="22" customHeight="1" x14ac:dyDescent="0.35">
      <c r="A15" s="6"/>
      <c r="B15" s="7"/>
      <c r="C15" s="7"/>
      <c r="D15" s="7"/>
      <c r="E15" s="7"/>
      <c r="F15" s="7"/>
      <c r="G15" s="7"/>
    </row>
    <row r="16" spans="1:10" x14ac:dyDescent="0.35">
      <c r="A16" s="23" t="s">
        <v>14</v>
      </c>
      <c r="B16" s="23"/>
      <c r="C16" s="19">
        <v>0.03</v>
      </c>
    </row>
    <row r="20" spans="1:8" ht="42" x14ac:dyDescent="0.35">
      <c r="A20" s="15" t="s">
        <v>16</v>
      </c>
      <c r="B20" s="14" t="s">
        <v>25</v>
      </c>
      <c r="C20" s="15" t="s">
        <v>12</v>
      </c>
      <c r="D20" s="15" t="s">
        <v>13</v>
      </c>
      <c r="E20" s="14" t="s">
        <v>26</v>
      </c>
      <c r="F20" s="14" t="s">
        <v>27</v>
      </c>
      <c r="G20" s="14" t="s">
        <v>23</v>
      </c>
      <c r="H20" s="14" t="s">
        <v>24</v>
      </c>
    </row>
    <row r="21" spans="1:8" x14ac:dyDescent="0.35">
      <c r="A21" s="1" t="s">
        <v>0</v>
      </c>
      <c r="B21" s="5">
        <f>E3</f>
        <v>5459000</v>
      </c>
      <c r="C21" s="5">
        <f>B21*0.522%</f>
        <v>28495.98</v>
      </c>
      <c r="D21" s="5">
        <f>B21*8.5%</f>
        <v>464015.00000000006</v>
      </c>
      <c r="E21" s="5">
        <f>B21*4%</f>
        <v>218360</v>
      </c>
      <c r="F21" s="5">
        <f>B21*8.33%</f>
        <v>454734.7</v>
      </c>
      <c r="G21" s="5">
        <f>SUM(C21:F21)</f>
        <v>1165605.68</v>
      </c>
      <c r="H21" s="5">
        <f>B21+G21</f>
        <v>6624605.6799999997</v>
      </c>
    </row>
    <row r="22" spans="1:8" x14ac:dyDescent="0.35">
      <c r="A22" s="1" t="s">
        <v>1</v>
      </c>
      <c r="B22" s="5">
        <f t="shared" ref="B22:B32" si="1">E4</f>
        <v>5459000</v>
      </c>
      <c r="C22" s="5">
        <f t="shared" ref="C22:C32" si="2">B22*0.522%</f>
        <v>28495.98</v>
      </c>
      <c r="D22" s="5">
        <f t="shared" ref="D22:D32" si="3">B22*8.5%</f>
        <v>464015.00000000006</v>
      </c>
      <c r="E22" s="5">
        <f t="shared" ref="E22:E32" si="4">B22*4%</f>
        <v>218360</v>
      </c>
      <c r="F22" s="5">
        <f t="shared" ref="F22:F32" si="5">B22*8.33%</f>
        <v>454734.7</v>
      </c>
      <c r="G22" s="5">
        <f t="shared" ref="G22:G32" si="6">SUM(C22:F22)</f>
        <v>1165605.68</v>
      </c>
      <c r="H22" s="5">
        <f t="shared" ref="H22:H32" si="7">B22+G22</f>
        <v>6624605.6799999997</v>
      </c>
    </row>
    <row r="23" spans="1:8" x14ac:dyDescent="0.35">
      <c r="A23" s="1" t="s">
        <v>2</v>
      </c>
      <c r="B23" s="5">
        <f t="shared" si="1"/>
        <v>5459000</v>
      </c>
      <c r="C23" s="5">
        <f t="shared" si="2"/>
        <v>28495.98</v>
      </c>
      <c r="D23" s="5">
        <f t="shared" si="3"/>
        <v>464015.00000000006</v>
      </c>
      <c r="E23" s="5">
        <f t="shared" si="4"/>
        <v>218360</v>
      </c>
      <c r="F23" s="5">
        <f t="shared" si="5"/>
        <v>454734.7</v>
      </c>
      <c r="G23" s="5">
        <f t="shared" si="6"/>
        <v>1165605.68</v>
      </c>
      <c r="H23" s="5">
        <f t="shared" si="7"/>
        <v>6624605.6799999997</v>
      </c>
    </row>
    <row r="24" spans="1:8" x14ac:dyDescent="0.35">
      <c r="A24" s="1" t="s">
        <v>3</v>
      </c>
      <c r="B24" s="5">
        <f t="shared" si="1"/>
        <v>5459000</v>
      </c>
      <c r="C24" s="5">
        <f t="shared" si="2"/>
        <v>28495.98</v>
      </c>
      <c r="D24" s="5">
        <f t="shared" si="3"/>
        <v>464015.00000000006</v>
      </c>
      <c r="E24" s="5">
        <f t="shared" si="4"/>
        <v>218360</v>
      </c>
      <c r="F24" s="5">
        <f t="shared" si="5"/>
        <v>454734.7</v>
      </c>
      <c r="G24" s="5">
        <f t="shared" si="6"/>
        <v>1165605.68</v>
      </c>
      <c r="H24" s="5">
        <f t="shared" si="7"/>
        <v>6624605.6799999997</v>
      </c>
    </row>
    <row r="25" spans="1:8" x14ac:dyDescent="0.35">
      <c r="A25" s="1" t="s">
        <v>4</v>
      </c>
      <c r="B25" s="5">
        <f t="shared" si="1"/>
        <v>5459000</v>
      </c>
      <c r="C25" s="5">
        <f t="shared" si="2"/>
        <v>28495.98</v>
      </c>
      <c r="D25" s="5">
        <f t="shared" si="3"/>
        <v>464015.00000000006</v>
      </c>
      <c r="E25" s="5">
        <f t="shared" si="4"/>
        <v>218360</v>
      </c>
      <c r="F25" s="5">
        <f t="shared" si="5"/>
        <v>454734.7</v>
      </c>
      <c r="G25" s="5">
        <f t="shared" si="6"/>
        <v>1165605.68</v>
      </c>
      <c r="H25" s="5">
        <f t="shared" si="7"/>
        <v>6624605.6799999997</v>
      </c>
    </row>
    <row r="26" spans="1:8" x14ac:dyDescent="0.35">
      <c r="A26" s="1" t="s">
        <v>5</v>
      </c>
      <c r="B26" s="5">
        <f t="shared" si="1"/>
        <v>5459000</v>
      </c>
      <c r="C26" s="5">
        <f t="shared" si="2"/>
        <v>28495.98</v>
      </c>
      <c r="D26" s="5">
        <f t="shared" si="3"/>
        <v>464015.00000000006</v>
      </c>
      <c r="E26" s="5">
        <f t="shared" si="4"/>
        <v>218360</v>
      </c>
      <c r="F26" s="5">
        <f t="shared" si="5"/>
        <v>454734.7</v>
      </c>
      <c r="G26" s="5">
        <f t="shared" si="6"/>
        <v>1165605.68</v>
      </c>
      <c r="H26" s="5">
        <f t="shared" si="7"/>
        <v>6624605.6799999997</v>
      </c>
    </row>
    <row r="27" spans="1:8" x14ac:dyDescent="0.35">
      <c r="A27" s="1" t="s">
        <v>6</v>
      </c>
      <c r="B27" s="5">
        <f t="shared" si="1"/>
        <v>5459000</v>
      </c>
      <c r="C27" s="5">
        <f t="shared" si="2"/>
        <v>28495.98</v>
      </c>
      <c r="D27" s="5">
        <f t="shared" si="3"/>
        <v>464015.00000000006</v>
      </c>
      <c r="E27" s="5">
        <f t="shared" si="4"/>
        <v>218360</v>
      </c>
      <c r="F27" s="5">
        <f t="shared" si="5"/>
        <v>454734.7</v>
      </c>
      <c r="G27" s="5">
        <f t="shared" si="6"/>
        <v>1165605.68</v>
      </c>
      <c r="H27" s="5">
        <f t="shared" si="7"/>
        <v>6624605.6799999997</v>
      </c>
    </row>
    <row r="28" spans="1:8" x14ac:dyDescent="0.35">
      <c r="A28" s="1" t="s">
        <v>7</v>
      </c>
      <c r="B28" s="5">
        <f t="shared" si="1"/>
        <v>5459000</v>
      </c>
      <c r="C28" s="5">
        <f t="shared" si="2"/>
        <v>28495.98</v>
      </c>
      <c r="D28" s="5">
        <f t="shared" si="3"/>
        <v>464015.00000000006</v>
      </c>
      <c r="E28" s="5">
        <f t="shared" si="4"/>
        <v>218360</v>
      </c>
      <c r="F28" s="5">
        <f t="shared" si="5"/>
        <v>454734.7</v>
      </c>
      <c r="G28" s="5">
        <f t="shared" si="6"/>
        <v>1165605.68</v>
      </c>
      <c r="H28" s="5">
        <f t="shared" si="7"/>
        <v>6624605.6799999997</v>
      </c>
    </row>
    <row r="29" spans="1:8" x14ac:dyDescent="0.35">
      <c r="A29" s="1" t="s">
        <v>8</v>
      </c>
      <c r="B29" s="5">
        <f t="shared" si="1"/>
        <v>5459000</v>
      </c>
      <c r="C29" s="5">
        <f t="shared" si="2"/>
        <v>28495.98</v>
      </c>
      <c r="D29" s="5">
        <f t="shared" si="3"/>
        <v>464015.00000000006</v>
      </c>
      <c r="E29" s="5">
        <f t="shared" si="4"/>
        <v>218360</v>
      </c>
      <c r="F29" s="5">
        <f t="shared" si="5"/>
        <v>454734.7</v>
      </c>
      <c r="G29" s="5">
        <f t="shared" si="6"/>
        <v>1165605.68</v>
      </c>
      <c r="H29" s="5">
        <f>B29+G29</f>
        <v>6624605.6799999997</v>
      </c>
    </row>
    <row r="30" spans="1:8" x14ac:dyDescent="0.35">
      <c r="A30" s="1" t="s">
        <v>9</v>
      </c>
      <c r="B30" s="5">
        <f t="shared" si="1"/>
        <v>5459000</v>
      </c>
      <c r="C30" s="5">
        <f t="shared" si="2"/>
        <v>28495.98</v>
      </c>
      <c r="D30" s="5">
        <f t="shared" si="3"/>
        <v>464015.00000000006</v>
      </c>
      <c r="E30" s="5">
        <f t="shared" si="4"/>
        <v>218360</v>
      </c>
      <c r="F30" s="5">
        <f t="shared" si="5"/>
        <v>454734.7</v>
      </c>
      <c r="G30" s="5">
        <f t="shared" si="6"/>
        <v>1165605.68</v>
      </c>
      <c r="H30" s="5">
        <f t="shared" si="7"/>
        <v>6624605.6799999997</v>
      </c>
    </row>
    <row r="31" spans="1:8" x14ac:dyDescent="0.35">
      <c r="A31" s="1" t="s">
        <v>10</v>
      </c>
      <c r="B31" s="5">
        <f t="shared" si="1"/>
        <v>5459000</v>
      </c>
      <c r="C31" s="5">
        <f t="shared" si="2"/>
        <v>28495.98</v>
      </c>
      <c r="D31" s="5">
        <f t="shared" si="3"/>
        <v>464015.00000000006</v>
      </c>
      <c r="E31" s="5">
        <f t="shared" si="4"/>
        <v>218360</v>
      </c>
      <c r="F31" s="5">
        <f t="shared" si="5"/>
        <v>454734.7</v>
      </c>
      <c r="G31" s="5">
        <f t="shared" si="6"/>
        <v>1165605.68</v>
      </c>
      <c r="H31" s="5">
        <f t="shared" si="7"/>
        <v>6624605.6799999997</v>
      </c>
    </row>
    <row r="32" spans="1:8" x14ac:dyDescent="0.35">
      <c r="A32" s="1" t="s">
        <v>11</v>
      </c>
      <c r="B32" s="5">
        <f t="shared" si="1"/>
        <v>5459000</v>
      </c>
      <c r="C32" s="5">
        <f t="shared" si="2"/>
        <v>28495.98</v>
      </c>
      <c r="D32" s="5">
        <f t="shared" si="3"/>
        <v>464015.00000000006</v>
      </c>
      <c r="E32" s="5">
        <f t="shared" si="4"/>
        <v>218360</v>
      </c>
      <c r="F32" s="5">
        <f t="shared" si="5"/>
        <v>454734.7</v>
      </c>
      <c r="G32" s="5">
        <f t="shared" si="6"/>
        <v>1165605.68</v>
      </c>
      <c r="H32" s="5">
        <f t="shared" si="7"/>
        <v>6624605.6799999997</v>
      </c>
    </row>
    <row r="33" spans="1:8" ht="21.5" customHeight="1" x14ac:dyDescent="0.35">
      <c r="A33" s="22" t="s">
        <v>29</v>
      </c>
      <c r="B33" s="22"/>
      <c r="C33" s="22"/>
      <c r="D33" s="22"/>
      <c r="E33" s="22"/>
      <c r="F33" s="22"/>
      <c r="G33" s="22"/>
      <c r="H33" s="20">
        <f>SUM(H21:H32)</f>
        <v>79495268.159999996</v>
      </c>
    </row>
    <row r="36" spans="1:8" x14ac:dyDescent="0.35">
      <c r="H36" s="4"/>
    </row>
  </sheetData>
  <mergeCells count="3">
    <mergeCell ref="A1:E1"/>
    <mergeCell ref="A16:B16"/>
    <mergeCell ref="A33:G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G15" sqref="G15"/>
    </sheetView>
  </sheetViews>
  <sheetFormatPr baseColWidth="10" defaultRowHeight="14.5" x14ac:dyDescent="0.35"/>
  <cols>
    <col min="2" max="7" width="12.1796875" bestFit="1" customWidth="1"/>
    <col min="8" max="8" width="13.1796875" bestFit="1" customWidth="1"/>
    <col min="9" max="13" width="11.1796875" bestFit="1" customWidth="1"/>
  </cols>
  <sheetData>
    <row r="1" spans="1:14" ht="22" customHeight="1" x14ac:dyDescent="0.35">
      <c r="A1" s="24" t="s">
        <v>21</v>
      </c>
      <c r="B1" s="25"/>
      <c r="C1" s="25"/>
      <c r="D1" s="25"/>
      <c r="E1" s="26"/>
      <c r="F1" s="6"/>
      <c r="G1" s="6"/>
      <c r="H1" s="8"/>
    </row>
    <row r="2" spans="1:14" ht="42" x14ac:dyDescent="0.35">
      <c r="A2" s="11" t="s">
        <v>16</v>
      </c>
      <c r="B2" s="12" t="s">
        <v>17</v>
      </c>
      <c r="C2" s="12" t="s">
        <v>18</v>
      </c>
      <c r="D2" s="12" t="s">
        <v>19</v>
      </c>
      <c r="E2" s="13" t="s">
        <v>20</v>
      </c>
      <c r="F2" s="16"/>
      <c r="G2" s="16"/>
      <c r="H2" s="17"/>
      <c r="I2" s="8"/>
      <c r="J2" s="9"/>
      <c r="K2" s="8"/>
      <c r="L2" s="8"/>
      <c r="M2" s="8"/>
    </row>
    <row r="3" spans="1:14" x14ac:dyDescent="0.35">
      <c r="A3" s="1" t="s">
        <v>0</v>
      </c>
      <c r="B3" s="2">
        <f>'Anexo 05 2022'!B3*(1+C$16)</f>
        <v>2652250</v>
      </c>
      <c r="C3" s="2">
        <f>'Anexo 05 2022'!C3*(1+C$16)</f>
        <v>1379170</v>
      </c>
      <c r="D3" s="2">
        <f>'Anexo 05 2022'!D3*(1+C$16)</f>
        <v>1591350</v>
      </c>
      <c r="E3" s="5">
        <f t="shared" ref="E3:E14" si="0">SUM(B3:D3)</f>
        <v>5622770</v>
      </c>
      <c r="F3" s="9"/>
      <c r="G3" s="9"/>
      <c r="H3" s="18"/>
      <c r="I3" s="9"/>
      <c r="J3" s="10"/>
      <c r="K3" s="9"/>
      <c r="L3" s="9"/>
      <c r="M3" s="9"/>
    </row>
    <row r="4" spans="1:14" x14ac:dyDescent="0.35">
      <c r="A4" s="1" t="s">
        <v>1</v>
      </c>
      <c r="B4" s="2">
        <f>'Anexo 05 2022'!B4*(1+C$16)</f>
        <v>2652250</v>
      </c>
      <c r="C4" s="2">
        <f>'Anexo 05 2022'!C4*(1+C$16)</f>
        <v>1379170</v>
      </c>
      <c r="D4" s="2">
        <f>'Anexo 05 2022'!D4*(1+C$16)</f>
        <v>1591350</v>
      </c>
      <c r="E4" s="5">
        <f t="shared" si="0"/>
        <v>5622770</v>
      </c>
      <c r="F4" s="9"/>
      <c r="G4" s="9"/>
      <c r="H4" s="18"/>
    </row>
    <row r="5" spans="1:14" x14ac:dyDescent="0.35">
      <c r="A5" s="1" t="s">
        <v>2</v>
      </c>
      <c r="B5" s="2">
        <f>'Anexo 05 2022'!B5*(1+C$16)</f>
        <v>2652250</v>
      </c>
      <c r="C5" s="2">
        <f>'Anexo 05 2022'!C5*(1+C$16)</f>
        <v>1379170</v>
      </c>
      <c r="D5" s="2">
        <f>'Anexo 05 2022'!D5*(1+C$16)</f>
        <v>1591350</v>
      </c>
      <c r="E5" s="5">
        <f t="shared" si="0"/>
        <v>5622770</v>
      </c>
      <c r="F5" s="9"/>
      <c r="G5" s="9"/>
      <c r="H5" s="18"/>
      <c r="I5" s="4"/>
      <c r="J5" s="4"/>
      <c r="K5" s="4"/>
      <c r="L5" s="4"/>
      <c r="M5" s="4"/>
      <c r="N5" s="4"/>
    </row>
    <row r="6" spans="1:14" x14ac:dyDescent="0.35">
      <c r="A6" s="1" t="s">
        <v>3</v>
      </c>
      <c r="B6" s="2">
        <f>'Anexo 05 2022'!B6*(1+C$16)</f>
        <v>2652250</v>
      </c>
      <c r="C6" s="2">
        <f>'Anexo 05 2022'!C6*(1+C$16)</f>
        <v>1379170</v>
      </c>
      <c r="D6" s="2">
        <f>'Anexo 05 2022'!D6*(1+C$16)</f>
        <v>1591350</v>
      </c>
      <c r="E6" s="5">
        <f t="shared" si="0"/>
        <v>5622770</v>
      </c>
      <c r="F6" s="9"/>
      <c r="G6" s="9"/>
      <c r="H6" s="18"/>
    </row>
    <row r="7" spans="1:14" x14ac:dyDescent="0.35">
      <c r="A7" s="1" t="s">
        <v>4</v>
      </c>
      <c r="B7" s="2">
        <f>'Anexo 05 2022'!B7*(1+C$16)</f>
        <v>2652250</v>
      </c>
      <c r="C7" s="2">
        <f>'Anexo 05 2022'!C7*(1+C$16)</f>
        <v>1379170</v>
      </c>
      <c r="D7" s="2">
        <f>'Anexo 05 2022'!D7*(1+C$16)</f>
        <v>1591350</v>
      </c>
      <c r="E7" s="5">
        <f t="shared" si="0"/>
        <v>5622770</v>
      </c>
      <c r="F7" s="9"/>
      <c r="G7" s="9"/>
      <c r="H7" s="18"/>
    </row>
    <row r="8" spans="1:14" x14ac:dyDescent="0.35">
      <c r="A8" s="1" t="s">
        <v>5</v>
      </c>
      <c r="B8" s="2">
        <f>'Anexo 05 2022'!B8*(1+C$16)</f>
        <v>2652250</v>
      </c>
      <c r="C8" s="2">
        <f>'Anexo 05 2022'!C8*(1+C$16)</f>
        <v>1379170</v>
      </c>
      <c r="D8" s="2">
        <f>'Anexo 05 2022'!D8*(1+C$16)</f>
        <v>1591350</v>
      </c>
      <c r="E8" s="5">
        <f t="shared" si="0"/>
        <v>5622770</v>
      </c>
      <c r="F8" s="9"/>
      <c r="G8" s="9"/>
      <c r="H8" s="18"/>
    </row>
    <row r="9" spans="1:14" x14ac:dyDescent="0.35">
      <c r="A9" s="1" t="s">
        <v>6</v>
      </c>
      <c r="B9" s="2">
        <f>'Anexo 05 2022'!B9*(1+C$16)</f>
        <v>2652250</v>
      </c>
      <c r="C9" s="2">
        <f>'Anexo 05 2022'!C9*(1+C$16)</f>
        <v>1379170</v>
      </c>
      <c r="D9" s="2">
        <f>'Anexo 05 2022'!D9*(1+C$16)</f>
        <v>1591350</v>
      </c>
      <c r="E9" s="5">
        <f t="shared" si="0"/>
        <v>5622770</v>
      </c>
      <c r="F9" s="9"/>
      <c r="G9" s="9"/>
      <c r="H9" s="18"/>
    </row>
    <row r="10" spans="1:14" x14ac:dyDescent="0.35">
      <c r="A10" s="1" t="s">
        <v>7</v>
      </c>
      <c r="B10" s="2">
        <f>'Anexo 05 2022'!B10*(1+C$16)</f>
        <v>2652250</v>
      </c>
      <c r="C10" s="2">
        <f>'Anexo 05 2022'!C10*(1+C$16)</f>
        <v>1379170</v>
      </c>
      <c r="D10" s="2">
        <f>'Anexo 05 2022'!D10*(1+C$16)</f>
        <v>1591350</v>
      </c>
      <c r="E10" s="5">
        <f t="shared" si="0"/>
        <v>5622770</v>
      </c>
      <c r="F10" s="9"/>
      <c r="G10" s="9"/>
      <c r="H10" s="18"/>
    </row>
    <row r="11" spans="1:14" x14ac:dyDescent="0.35">
      <c r="A11" s="1" t="s">
        <v>8</v>
      </c>
      <c r="B11" s="2">
        <f>'Anexo 05 2022'!B11*(1+C$16)</f>
        <v>2652250</v>
      </c>
      <c r="C11" s="2">
        <f>'Anexo 05 2022'!C11*(1+C$16)</f>
        <v>1379170</v>
      </c>
      <c r="D11" s="2">
        <f>'Anexo 05 2022'!D11*(1+C$16)</f>
        <v>1591350</v>
      </c>
      <c r="E11" s="5">
        <f t="shared" si="0"/>
        <v>5622770</v>
      </c>
      <c r="F11" s="9"/>
      <c r="G11" s="9"/>
      <c r="H11" s="18"/>
    </row>
    <row r="12" spans="1:14" x14ac:dyDescent="0.35">
      <c r="A12" s="1" t="s">
        <v>9</v>
      </c>
      <c r="B12" s="2">
        <f>'Anexo 05 2022'!B12*(1+C$16)</f>
        <v>2652250</v>
      </c>
      <c r="C12" s="2">
        <f>'Anexo 05 2022'!C12*(1+C$16)</f>
        <v>1379170</v>
      </c>
      <c r="D12" s="2">
        <f>'Anexo 05 2022'!D12*(1+C$16)</f>
        <v>1591350</v>
      </c>
      <c r="E12" s="5">
        <f t="shared" si="0"/>
        <v>5622770</v>
      </c>
      <c r="F12" s="9"/>
      <c r="G12" s="9"/>
      <c r="H12" s="18"/>
    </row>
    <row r="13" spans="1:14" x14ac:dyDescent="0.35">
      <c r="A13" s="1" t="s">
        <v>10</v>
      </c>
      <c r="B13" s="2">
        <f>'Anexo 05 2022'!B13*(1+C$16)</f>
        <v>2652250</v>
      </c>
      <c r="C13" s="2">
        <f>'Anexo 05 2022'!C13*(1+C$16)</f>
        <v>1379170</v>
      </c>
      <c r="D13" s="2">
        <f>'Anexo 05 2022'!D13*(1+C$16)</f>
        <v>1591350</v>
      </c>
      <c r="E13" s="5">
        <f t="shared" si="0"/>
        <v>5622770</v>
      </c>
      <c r="F13" s="9"/>
      <c r="G13" s="9"/>
      <c r="H13" s="18"/>
    </row>
    <row r="14" spans="1:14" x14ac:dyDescent="0.35">
      <c r="A14" s="1" t="s">
        <v>11</v>
      </c>
      <c r="B14" s="2">
        <f>'Anexo 05 2022'!B14*(1+C$16)</f>
        <v>2652250</v>
      </c>
      <c r="C14" s="2">
        <f>'Anexo 05 2022'!C14*(1+C$16)</f>
        <v>1379170</v>
      </c>
      <c r="D14" s="2">
        <f>'Anexo 05 2022'!D14*(1+C$16)</f>
        <v>1591350</v>
      </c>
      <c r="E14" s="5">
        <f t="shared" si="0"/>
        <v>5622770</v>
      </c>
      <c r="F14" s="9"/>
      <c r="G14" s="9"/>
      <c r="H14" s="18"/>
    </row>
    <row r="15" spans="1:14" ht="22" customHeight="1" x14ac:dyDescent="0.35">
      <c r="A15" s="6"/>
      <c r="B15" s="7"/>
      <c r="C15" s="7"/>
      <c r="D15" s="7"/>
      <c r="E15" s="7"/>
      <c r="F15" s="7"/>
      <c r="G15" s="7"/>
    </row>
    <row r="16" spans="1:14" x14ac:dyDescent="0.35">
      <c r="A16" s="23" t="s">
        <v>14</v>
      </c>
      <c r="B16" s="23"/>
      <c r="C16" s="19">
        <v>0.03</v>
      </c>
    </row>
    <row r="19" spans="1:8" ht="42" x14ac:dyDescent="0.35">
      <c r="A19" s="15" t="s">
        <v>16</v>
      </c>
      <c r="B19" s="14" t="s">
        <v>25</v>
      </c>
      <c r="C19" s="15" t="s">
        <v>12</v>
      </c>
      <c r="D19" s="15" t="s">
        <v>13</v>
      </c>
      <c r="E19" s="14" t="s">
        <v>26</v>
      </c>
      <c r="F19" s="14" t="s">
        <v>27</v>
      </c>
      <c r="G19" s="14" t="s">
        <v>23</v>
      </c>
      <c r="H19" s="14" t="s">
        <v>24</v>
      </c>
    </row>
    <row r="20" spans="1:8" x14ac:dyDescent="0.35">
      <c r="A20" s="1" t="s">
        <v>0</v>
      </c>
      <c r="B20" s="5">
        <f>E3</f>
        <v>5622770</v>
      </c>
      <c r="C20" s="5">
        <f>B20*0.522%</f>
        <v>29350.859399999998</v>
      </c>
      <c r="D20" s="5">
        <f>B20*8.5%</f>
        <v>477935.45</v>
      </c>
      <c r="E20" s="5">
        <f>B20*4%</f>
        <v>224910.80000000002</v>
      </c>
      <c r="F20" s="5">
        <f>B20*8.33%</f>
        <v>468376.74099999998</v>
      </c>
      <c r="G20" s="5">
        <f>SUM(C20:F20)</f>
        <v>1200573.8504000001</v>
      </c>
      <c r="H20" s="5">
        <f>B20+G20</f>
        <v>6823343.8503999999</v>
      </c>
    </row>
    <row r="21" spans="1:8" x14ac:dyDescent="0.35">
      <c r="A21" s="1" t="s">
        <v>1</v>
      </c>
      <c r="B21" s="5">
        <f t="shared" ref="B21:B31" si="1">E4</f>
        <v>5622770</v>
      </c>
      <c r="C21" s="5">
        <f t="shared" ref="C21:C31" si="2">B21*0.522%</f>
        <v>29350.859399999998</v>
      </c>
      <c r="D21" s="5">
        <f t="shared" ref="D21:D31" si="3">B21*8.5%</f>
        <v>477935.45</v>
      </c>
      <c r="E21" s="5">
        <f t="shared" ref="E21:E31" si="4">B21*4%</f>
        <v>224910.80000000002</v>
      </c>
      <c r="F21" s="5">
        <f t="shared" ref="F21:F31" si="5">B21*8.33%</f>
        <v>468376.74099999998</v>
      </c>
      <c r="G21" s="5">
        <f t="shared" ref="G21:G31" si="6">SUM(C21:F21)</f>
        <v>1200573.8504000001</v>
      </c>
      <c r="H21" s="5">
        <f t="shared" ref="H21:H31" si="7">B21+G21</f>
        <v>6823343.8503999999</v>
      </c>
    </row>
    <row r="22" spans="1:8" x14ac:dyDescent="0.35">
      <c r="A22" s="1" t="s">
        <v>2</v>
      </c>
      <c r="B22" s="5">
        <f t="shared" si="1"/>
        <v>5622770</v>
      </c>
      <c r="C22" s="5">
        <f t="shared" si="2"/>
        <v>29350.859399999998</v>
      </c>
      <c r="D22" s="5">
        <f t="shared" si="3"/>
        <v>477935.45</v>
      </c>
      <c r="E22" s="5">
        <f t="shared" si="4"/>
        <v>224910.80000000002</v>
      </c>
      <c r="F22" s="5">
        <f t="shared" si="5"/>
        <v>468376.74099999998</v>
      </c>
      <c r="G22" s="5">
        <f t="shared" si="6"/>
        <v>1200573.8504000001</v>
      </c>
      <c r="H22" s="5">
        <f t="shared" si="7"/>
        <v>6823343.8503999999</v>
      </c>
    </row>
    <row r="23" spans="1:8" x14ac:dyDescent="0.35">
      <c r="A23" s="1" t="s">
        <v>3</v>
      </c>
      <c r="B23" s="5">
        <f t="shared" si="1"/>
        <v>5622770</v>
      </c>
      <c r="C23" s="5">
        <f t="shared" si="2"/>
        <v>29350.859399999998</v>
      </c>
      <c r="D23" s="5">
        <f t="shared" si="3"/>
        <v>477935.45</v>
      </c>
      <c r="E23" s="5">
        <f t="shared" si="4"/>
        <v>224910.80000000002</v>
      </c>
      <c r="F23" s="5">
        <f t="shared" si="5"/>
        <v>468376.74099999998</v>
      </c>
      <c r="G23" s="5">
        <f t="shared" si="6"/>
        <v>1200573.8504000001</v>
      </c>
      <c r="H23" s="5">
        <f t="shared" si="7"/>
        <v>6823343.8503999999</v>
      </c>
    </row>
    <row r="24" spans="1:8" x14ac:dyDescent="0.35">
      <c r="A24" s="1" t="s">
        <v>4</v>
      </c>
      <c r="B24" s="5">
        <f t="shared" si="1"/>
        <v>5622770</v>
      </c>
      <c r="C24" s="5">
        <f t="shared" si="2"/>
        <v>29350.859399999998</v>
      </c>
      <c r="D24" s="5">
        <f t="shared" si="3"/>
        <v>477935.45</v>
      </c>
      <c r="E24" s="5">
        <f t="shared" si="4"/>
        <v>224910.80000000002</v>
      </c>
      <c r="F24" s="5">
        <f t="shared" si="5"/>
        <v>468376.74099999998</v>
      </c>
      <c r="G24" s="5">
        <f t="shared" si="6"/>
        <v>1200573.8504000001</v>
      </c>
      <c r="H24" s="5">
        <f t="shared" si="7"/>
        <v>6823343.8503999999</v>
      </c>
    </row>
    <row r="25" spans="1:8" x14ac:dyDescent="0.35">
      <c r="A25" s="1" t="s">
        <v>5</v>
      </c>
      <c r="B25" s="5">
        <f t="shared" si="1"/>
        <v>5622770</v>
      </c>
      <c r="C25" s="5">
        <f t="shared" si="2"/>
        <v>29350.859399999998</v>
      </c>
      <c r="D25" s="5">
        <f t="shared" si="3"/>
        <v>477935.45</v>
      </c>
      <c r="E25" s="5">
        <f t="shared" si="4"/>
        <v>224910.80000000002</v>
      </c>
      <c r="F25" s="5">
        <f t="shared" si="5"/>
        <v>468376.74099999998</v>
      </c>
      <c r="G25" s="5">
        <f t="shared" si="6"/>
        <v>1200573.8504000001</v>
      </c>
      <c r="H25" s="5">
        <f t="shared" si="7"/>
        <v>6823343.8503999999</v>
      </c>
    </row>
    <row r="26" spans="1:8" x14ac:dyDescent="0.35">
      <c r="A26" s="1" t="s">
        <v>6</v>
      </c>
      <c r="B26" s="5">
        <f t="shared" si="1"/>
        <v>5622770</v>
      </c>
      <c r="C26" s="5">
        <f t="shared" si="2"/>
        <v>29350.859399999998</v>
      </c>
      <c r="D26" s="5">
        <f t="shared" si="3"/>
        <v>477935.45</v>
      </c>
      <c r="E26" s="5">
        <f t="shared" si="4"/>
        <v>224910.80000000002</v>
      </c>
      <c r="F26" s="5">
        <f t="shared" si="5"/>
        <v>468376.74099999998</v>
      </c>
      <c r="G26" s="5">
        <f t="shared" si="6"/>
        <v>1200573.8504000001</v>
      </c>
      <c r="H26" s="5">
        <f t="shared" si="7"/>
        <v>6823343.8503999999</v>
      </c>
    </row>
    <row r="27" spans="1:8" x14ac:dyDescent="0.35">
      <c r="A27" s="1" t="s">
        <v>7</v>
      </c>
      <c r="B27" s="5">
        <f t="shared" si="1"/>
        <v>5622770</v>
      </c>
      <c r="C27" s="5">
        <f t="shared" si="2"/>
        <v>29350.859399999998</v>
      </c>
      <c r="D27" s="5">
        <f t="shared" si="3"/>
        <v>477935.45</v>
      </c>
      <c r="E27" s="5">
        <f t="shared" si="4"/>
        <v>224910.80000000002</v>
      </c>
      <c r="F27" s="5">
        <f t="shared" si="5"/>
        <v>468376.74099999998</v>
      </c>
      <c r="G27" s="5">
        <f t="shared" si="6"/>
        <v>1200573.8504000001</v>
      </c>
      <c r="H27" s="5">
        <f t="shared" si="7"/>
        <v>6823343.8503999999</v>
      </c>
    </row>
    <row r="28" spans="1:8" x14ac:dyDescent="0.35">
      <c r="A28" s="1" t="s">
        <v>8</v>
      </c>
      <c r="B28" s="5">
        <f t="shared" si="1"/>
        <v>5622770</v>
      </c>
      <c r="C28" s="5">
        <f t="shared" si="2"/>
        <v>29350.859399999998</v>
      </c>
      <c r="D28" s="5">
        <f t="shared" si="3"/>
        <v>477935.45</v>
      </c>
      <c r="E28" s="5">
        <f t="shared" si="4"/>
        <v>224910.80000000002</v>
      </c>
      <c r="F28" s="5">
        <f t="shared" si="5"/>
        <v>468376.74099999998</v>
      </c>
      <c r="G28" s="5">
        <f t="shared" si="6"/>
        <v>1200573.8504000001</v>
      </c>
      <c r="H28" s="5">
        <f>B28+G28</f>
        <v>6823343.8503999999</v>
      </c>
    </row>
    <row r="29" spans="1:8" x14ac:dyDescent="0.35">
      <c r="A29" s="1" t="s">
        <v>9</v>
      </c>
      <c r="B29" s="5">
        <f t="shared" si="1"/>
        <v>5622770</v>
      </c>
      <c r="C29" s="5">
        <f t="shared" si="2"/>
        <v>29350.859399999998</v>
      </c>
      <c r="D29" s="5">
        <f t="shared" si="3"/>
        <v>477935.45</v>
      </c>
      <c r="E29" s="5">
        <f t="shared" si="4"/>
        <v>224910.80000000002</v>
      </c>
      <c r="F29" s="5">
        <f t="shared" si="5"/>
        <v>468376.74099999998</v>
      </c>
      <c r="G29" s="5">
        <f t="shared" si="6"/>
        <v>1200573.8504000001</v>
      </c>
      <c r="H29" s="5">
        <f t="shared" si="7"/>
        <v>6823343.8503999999</v>
      </c>
    </row>
    <row r="30" spans="1:8" x14ac:dyDescent="0.35">
      <c r="A30" s="1" t="s">
        <v>10</v>
      </c>
      <c r="B30" s="5">
        <f t="shared" si="1"/>
        <v>5622770</v>
      </c>
      <c r="C30" s="5">
        <f t="shared" si="2"/>
        <v>29350.859399999998</v>
      </c>
      <c r="D30" s="5">
        <f t="shared" si="3"/>
        <v>477935.45</v>
      </c>
      <c r="E30" s="5">
        <f t="shared" si="4"/>
        <v>224910.80000000002</v>
      </c>
      <c r="F30" s="5">
        <f t="shared" si="5"/>
        <v>468376.74099999998</v>
      </c>
      <c r="G30" s="5">
        <f t="shared" si="6"/>
        <v>1200573.8504000001</v>
      </c>
      <c r="H30" s="5">
        <f t="shared" si="7"/>
        <v>6823343.8503999999</v>
      </c>
    </row>
    <row r="31" spans="1:8" x14ac:dyDescent="0.35">
      <c r="A31" s="1" t="s">
        <v>11</v>
      </c>
      <c r="B31" s="5">
        <f t="shared" si="1"/>
        <v>5622770</v>
      </c>
      <c r="C31" s="5">
        <f t="shared" si="2"/>
        <v>29350.859399999998</v>
      </c>
      <c r="D31" s="5">
        <f t="shared" si="3"/>
        <v>477935.45</v>
      </c>
      <c r="E31" s="5">
        <f t="shared" si="4"/>
        <v>224910.80000000002</v>
      </c>
      <c r="F31" s="5">
        <f t="shared" si="5"/>
        <v>468376.74099999998</v>
      </c>
      <c r="G31" s="5">
        <f t="shared" si="6"/>
        <v>1200573.8504000001</v>
      </c>
      <c r="H31" s="5">
        <f t="shared" si="7"/>
        <v>6823343.8503999999</v>
      </c>
    </row>
    <row r="32" spans="1:8" ht="22" customHeight="1" x14ac:dyDescent="0.35">
      <c r="A32" s="22" t="s">
        <v>30</v>
      </c>
      <c r="B32" s="22"/>
      <c r="C32" s="22"/>
      <c r="D32" s="22"/>
      <c r="E32" s="22"/>
      <c r="F32" s="22"/>
      <c r="G32" s="22"/>
      <c r="H32" s="20">
        <f>SUM(H20:H31)</f>
        <v>81880126.204799995</v>
      </c>
    </row>
    <row r="34" spans="8:8" x14ac:dyDescent="0.35">
      <c r="H34" s="4"/>
    </row>
  </sheetData>
  <mergeCells count="3">
    <mergeCell ref="A1:E1"/>
    <mergeCell ref="A16:B16"/>
    <mergeCell ref="A32:G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05 2021</vt:lpstr>
      <vt:lpstr>Anexo 05 2022</vt:lpstr>
      <vt:lpstr>Anexo 05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reyes holguin</dc:creator>
  <cp:lastModifiedBy>tomas reyes holguin</cp:lastModifiedBy>
  <dcterms:created xsi:type="dcterms:W3CDTF">2020-11-17T01:19:09Z</dcterms:created>
  <dcterms:modified xsi:type="dcterms:W3CDTF">2021-05-19T19:18:40Z</dcterms:modified>
</cp:coreProperties>
</file>