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5.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6.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17.xml" ContentType="application/vnd.openxmlformats-officedocument.drawingml.chartshapes+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style11.xml" ContentType="application/vnd.ms-office.chartstyle+xml"/>
  <Override PartName="/xl/charts/colors11.xml" ContentType="application/vnd.ms-office.chartcolorstyle+xml"/>
  <Override PartName="/xl/charts/chart20.xml" ContentType="application/vnd.openxmlformats-officedocument.drawingml.chart+xml"/>
  <Override PartName="/xl/charts/style12.xml" ContentType="application/vnd.ms-office.chartstyle+xml"/>
  <Override PartName="/xl/charts/colors12.xml" ContentType="application/vnd.ms-office.chartcolorstyle+xml"/>
  <Override PartName="/xl/charts/chart21.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8.xml" ContentType="application/vnd.openxmlformats-officedocument.drawing+xml"/>
  <Override PartName="/xl/charts/chart22.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9.xml" ContentType="application/vnd.openxmlformats-officedocument.drawing+xml"/>
  <Override PartName="/xl/charts/chart23.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0.xml" ContentType="application/vnd.openxmlformats-officedocument.drawing+xml"/>
  <Override PartName="/xl/charts/chart24.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1.xml" ContentType="application/vnd.openxmlformats-officedocument.drawing+xml"/>
  <Override PartName="/xl/charts/chart25.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2.xml" ContentType="application/vnd.openxmlformats-officedocument.drawing+xml"/>
  <Override PartName="/xl/charts/chart26.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3.xml" ContentType="application/vnd.openxmlformats-officedocument.drawing+xml"/>
  <Override PartName="/xl/charts/chart27.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4.xml" ContentType="application/vnd.openxmlformats-officedocument.drawing+xml"/>
  <Override PartName="/xl/charts/chart28.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5.xml" ContentType="application/vnd.openxmlformats-officedocument.drawing+xml"/>
  <Override PartName="/xl/charts/chart29.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6.xml" ContentType="application/vnd.openxmlformats-officedocument.drawing+xml"/>
  <Override PartName="/xl/charts/chart30.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7.xml" ContentType="application/vnd.openxmlformats-officedocument.drawing+xml"/>
  <Override PartName="/xl/charts/chart31.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8.xml" ContentType="application/vnd.openxmlformats-officedocument.drawing+xml"/>
  <Override PartName="/xl/charts/chart32.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9.xml" ContentType="application/vnd.openxmlformats-officedocument.drawing+xml"/>
  <Override PartName="/xl/charts/chart33.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30.xml" ContentType="application/vnd.openxmlformats-officedocument.drawing+xml"/>
  <Override PartName="/xl/charts/chart34.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1.xml" ContentType="application/vnd.openxmlformats-officedocument.drawing+xml"/>
  <Override PartName="/xl/charts/chart35.xml" ContentType="application/vnd.openxmlformats-officedocument.drawingml.chart+xml"/>
  <Override PartName="/xl/charts/style27.xml" ContentType="application/vnd.ms-office.chartstyle+xml"/>
  <Override PartName="/xl/charts/colors2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harts/chartEx1.xml" ContentType="application/vnd.ms-office.chartex+xml"/>
  <Override PartName="/xl/charts/colors50.xml" ContentType="application/vnd.ms-office.chartcolorstyle+xml"/>
  <Override PartName="/xl/charts/style50.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defaultThemeVersion="124226"/>
  <mc:AlternateContent xmlns:mc="http://schemas.openxmlformats.org/markup-compatibility/2006">
    <mc:Choice Requires="x15">
      <x15ac:absPath xmlns:x15ac="http://schemas.microsoft.com/office/spreadsheetml/2010/11/ac" url="C:\Users\prof.biblioteca\Downloads\Carlos Arias\"/>
    </mc:Choice>
  </mc:AlternateContent>
  <workbookProtection workbookAlgorithmName="SHA-512" workbookHashValue="ecAcM9F335siv/5IfG5aqboW+4S0628PG7MIIPNJH5QUQxNKvviqIDJS4iIbmw2MJscUVbTw5YabkgLnBAD70A==" workbookSaltValue="LYIRxcLop0mkFbUMzq2LXA==" workbookSpinCount="100000" lockStructure="1"/>
  <bookViews>
    <workbookView xWindow="0" yWindow="0" windowWidth="28800" windowHeight="12030" firstSheet="9" activeTab="9"/>
  </bookViews>
  <sheets>
    <sheet name="MATRIZ" sheetId="88" r:id="rId1"/>
    <sheet name="1. Politica " sheetId="73" r:id="rId2"/>
    <sheet name="2. Objetivos" sheetId="86" r:id="rId3"/>
    <sheet name="3. Plan de trabajo" sheetId="33" r:id="rId4"/>
    <sheet name="4. Responsabilidades" sheetId="74" r:id="rId5"/>
    <sheet name="5. Identificacion de Peligros" sheetId="72" r:id="rId6"/>
    <sheet name="6. Funcionamiento del Copasst" sheetId="71" r:id="rId7"/>
    <sheet name="7. Recursos" sheetId="63" r:id="rId8"/>
    <sheet name="8. Plan de Emergencias" sheetId="67" r:id="rId9"/>
    <sheet name="9. Capacitacion en SST" sheetId="81" r:id="rId10"/>
    <sheet name="10. Autoevaluacion" sheetId="64" r:id="rId11"/>
    <sheet name="11. Ejecucion del Plan de Traba" sheetId="82" r:id="rId12"/>
    <sheet name="12. Intervencion de Peligros" sheetId="75" r:id="rId13"/>
    <sheet name="13. Plan de Accidentalidad" sheetId="76" r:id="rId14"/>
    <sheet name="14. Investigacion de Accidentes" sheetId="78" r:id="rId15"/>
    <sheet name="15. Frecuencia Y Severidad" sheetId="91" r:id="rId16"/>
    <sheet name="16. Ausentismo" sheetId="92" r:id="rId17"/>
    <sheet name="17. Prevalencia EL" sheetId="93" r:id="rId18"/>
    <sheet name="18. AT Mortales" sheetId="94" r:id="rId19"/>
    <sheet name="19. Incidencia EL" sheetId="95" r:id="rId20"/>
    <sheet name="20. Simulacros" sheetId="77" r:id="rId21"/>
    <sheet name="21. % Tiempo Perdido" sheetId="80" r:id="rId22"/>
    <sheet name="22. Cobertura induccion" sheetId="32" r:id="rId23"/>
    <sheet name="23. % Cubrimiento EPP" sheetId="36" r:id="rId24"/>
    <sheet name="24. % Uso de EPP " sheetId="83" r:id="rId25"/>
    <sheet name="25. Inspecciones Planeadas" sheetId="68" r:id="rId26"/>
    <sheet name="26. % Condiciones Mejoradas" sheetId="79" r:id="rId27"/>
    <sheet name="27. Acciones correctivas" sheetId="34" r:id="rId28"/>
    <sheet name="28. Mortalidad" sheetId="89" r:id="rId29"/>
    <sheet name="29. Efectividad " sheetId="90" r:id="rId30"/>
  </sheets>
  <definedNames>
    <definedName name="_xlchart.v2.0" hidden="1">'8. Plan de Emergencias'!$A$16:$A$18</definedName>
    <definedName name="_xlchart.v2.1" hidden="1">'8. Plan de Emergencias'!$B$15</definedName>
    <definedName name="_xlchart.v2.2" hidden="1">'8. Plan de Emergencias'!$B$16:$B$18</definedName>
    <definedName name="_xlnm.Print_Area" localSheetId="0">MATRIZ!$A$5:$P$48</definedName>
    <definedName name="_xlnm.Print_Titles" localSheetId="1">'1. Politica '!$1:$4</definedName>
    <definedName name="_xlnm.Print_Titles" localSheetId="10">'10. Autoevaluacion'!$1:$4</definedName>
    <definedName name="_xlnm.Print_Titles" localSheetId="11">'11. Ejecucion del Plan de Traba'!$1:$4</definedName>
    <definedName name="_xlnm.Print_Titles" localSheetId="12">'12. Intervencion de Peligros'!$1:$4</definedName>
    <definedName name="_xlnm.Print_Titles" localSheetId="13">'13. Plan de Accidentalidad'!$1:$4</definedName>
    <definedName name="_xlnm.Print_Titles" localSheetId="14">'14. Investigacion de Accidentes'!$1:$4</definedName>
    <definedName name="_xlnm.Print_Titles" localSheetId="2">'2. Objetivos'!$1:$4</definedName>
    <definedName name="_xlnm.Print_Titles" localSheetId="20">'20. Simulacros'!$1:$4</definedName>
    <definedName name="_xlnm.Print_Titles" localSheetId="21">'21. % Tiempo Perdido'!$1:$4</definedName>
    <definedName name="_xlnm.Print_Titles" localSheetId="22">'22. Cobertura induccion'!$1:$4</definedName>
    <definedName name="_xlnm.Print_Titles" localSheetId="23">'23. % Cubrimiento EPP'!$1:$4</definedName>
    <definedName name="_xlnm.Print_Titles" localSheetId="24">'24. % Uso de EPP '!$1:$4</definedName>
    <definedName name="_xlnm.Print_Titles" localSheetId="25">'25. Inspecciones Planeadas'!$1:$4</definedName>
    <definedName name="_xlnm.Print_Titles" localSheetId="26">'26. % Condiciones Mejoradas'!$1:$4</definedName>
    <definedName name="_xlnm.Print_Titles" localSheetId="27">'27. Acciones correctivas'!$1:$4</definedName>
    <definedName name="_xlnm.Print_Titles" localSheetId="28">'28. Mortalidad'!$1:$4</definedName>
    <definedName name="_xlnm.Print_Titles" localSheetId="29">'29. Efectividad '!$1:$4</definedName>
    <definedName name="_xlnm.Print_Titles" localSheetId="3">'3. Plan de trabajo'!$1:$4</definedName>
    <definedName name="_xlnm.Print_Titles" localSheetId="4">'4. Responsabilidades'!$1:$4</definedName>
    <definedName name="_xlnm.Print_Titles" localSheetId="5">'5. Identificacion de Peligros'!$1:$4</definedName>
    <definedName name="_xlnm.Print_Titles" localSheetId="6">'6. Funcionamiento del Copasst'!$1:$4</definedName>
    <definedName name="_xlnm.Print_Titles" localSheetId="7">'7. Recursos'!$1:$4</definedName>
    <definedName name="_xlnm.Print_Titles" localSheetId="8">'8. Plan de Emergencias'!$1:$4</definedName>
    <definedName name="_xlnm.Print_Titles" localSheetId="9">'9. Capacitacion en SST'!$1:$4</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16" i="92" l="1"/>
  <c r="B55" i="92"/>
  <c r="B54" i="92"/>
  <c r="B53" i="92"/>
  <c r="B52" i="92"/>
  <c r="B51" i="92"/>
  <c r="B50" i="92"/>
  <c r="B49" i="92"/>
  <c r="B48" i="92"/>
  <c r="K15" i="92"/>
  <c r="L15" i="92"/>
  <c r="M15" i="92"/>
  <c r="N15" i="92"/>
  <c r="O15" i="92"/>
  <c r="P15" i="92"/>
  <c r="Q15" i="92"/>
  <c r="R15" i="92"/>
  <c r="B47" i="92" l="1"/>
  <c r="Q16" i="92"/>
  <c r="P16" i="92"/>
  <c r="O16" i="92"/>
  <c r="N16" i="92"/>
  <c r="M16" i="92"/>
  <c r="L16" i="92"/>
  <c r="K16" i="92"/>
  <c r="G16" i="92"/>
  <c r="J15" i="92"/>
  <c r="J16" i="92" s="1"/>
  <c r="I15" i="92"/>
  <c r="B46" i="92" s="1"/>
  <c r="H15" i="92"/>
  <c r="B45" i="92" s="1"/>
  <c r="G15" i="92"/>
  <c r="S15" i="92" s="1"/>
  <c r="S14" i="92"/>
  <c r="S13" i="92"/>
  <c r="S10" i="92"/>
  <c r="S9" i="92"/>
  <c r="C39" i="91"/>
  <c r="D39" i="91"/>
  <c r="E39" i="91"/>
  <c r="F39" i="91"/>
  <c r="O39" i="91" s="1"/>
  <c r="G39" i="91"/>
  <c r="H39" i="91"/>
  <c r="I39" i="91"/>
  <c r="J39" i="91"/>
  <c r="K39" i="91"/>
  <c r="L39" i="91"/>
  <c r="L109" i="91"/>
  <c r="K109" i="91"/>
  <c r="J109" i="91"/>
  <c r="H109" i="91"/>
  <c r="G109" i="91"/>
  <c r="F109" i="91"/>
  <c r="O109" i="91" s="1"/>
  <c r="D109" i="91"/>
  <c r="C109" i="91"/>
  <c r="R108" i="91"/>
  <c r="S108" i="91" s="1"/>
  <c r="O108" i="91"/>
  <c r="N108" i="91"/>
  <c r="M108" i="91"/>
  <c r="I108" i="91"/>
  <c r="P108" i="91" s="1"/>
  <c r="R107" i="91"/>
  <c r="S107" i="91" s="1"/>
  <c r="O107" i="91"/>
  <c r="N107" i="91"/>
  <c r="Q107" i="91" s="1"/>
  <c r="M107" i="91"/>
  <c r="I107" i="91"/>
  <c r="P107" i="91" s="1"/>
  <c r="R106" i="91"/>
  <c r="S106" i="91" s="1"/>
  <c r="O106" i="91"/>
  <c r="N106" i="91"/>
  <c r="M106" i="91"/>
  <c r="I106" i="91"/>
  <c r="P106" i="91" s="1"/>
  <c r="E106" i="91"/>
  <c r="P105" i="91"/>
  <c r="O105" i="91"/>
  <c r="M105" i="91"/>
  <c r="I105" i="91"/>
  <c r="E105" i="91"/>
  <c r="R104" i="91"/>
  <c r="S104" i="91" s="1"/>
  <c r="O104" i="91"/>
  <c r="N104" i="91"/>
  <c r="M104" i="91"/>
  <c r="I104" i="91"/>
  <c r="P104" i="91" s="1"/>
  <c r="Q104" i="91" s="1"/>
  <c r="E104" i="91"/>
  <c r="R103" i="91"/>
  <c r="S103" i="91" s="1"/>
  <c r="O103" i="91"/>
  <c r="N103" i="91"/>
  <c r="Q103" i="91" s="1"/>
  <c r="M103" i="91"/>
  <c r="I103" i="91"/>
  <c r="P103" i="91" s="1"/>
  <c r="E103" i="91"/>
  <c r="R102" i="91"/>
  <c r="S102" i="91" s="1"/>
  <c r="O102" i="91"/>
  <c r="N102" i="91"/>
  <c r="M102" i="91"/>
  <c r="I102" i="91"/>
  <c r="P102" i="91" s="1"/>
  <c r="E102" i="91"/>
  <c r="P101" i="91"/>
  <c r="O101" i="91"/>
  <c r="M101" i="91"/>
  <c r="I101" i="91"/>
  <c r="E101" i="91"/>
  <c r="R100" i="91"/>
  <c r="S100" i="91" s="1"/>
  <c r="O100" i="91"/>
  <c r="N100" i="91"/>
  <c r="M100" i="91"/>
  <c r="I100" i="91"/>
  <c r="P100" i="91" s="1"/>
  <c r="Q100" i="91" s="1"/>
  <c r="E100" i="91"/>
  <c r="R99" i="91"/>
  <c r="S99" i="91" s="1"/>
  <c r="O99" i="91"/>
  <c r="N99" i="91"/>
  <c r="Q99" i="91" s="1"/>
  <c r="M99" i="91"/>
  <c r="M109" i="91" s="1"/>
  <c r="I99" i="91"/>
  <c r="P99" i="91" s="1"/>
  <c r="E99" i="91"/>
  <c r="AB98" i="91"/>
  <c r="R98" i="91"/>
  <c r="S98" i="91" s="1"/>
  <c r="O98" i="91"/>
  <c r="N98" i="91"/>
  <c r="M98" i="91"/>
  <c r="I98" i="91"/>
  <c r="P98" i="91" s="1"/>
  <c r="Q98" i="91" s="1"/>
  <c r="E98" i="91"/>
  <c r="AB97" i="91"/>
  <c r="P97" i="91"/>
  <c r="O97" i="91"/>
  <c r="M97" i="91"/>
  <c r="I97" i="91"/>
  <c r="I109" i="91" s="1"/>
  <c r="P109" i="91" s="1"/>
  <c r="AA117" i="91" s="1"/>
  <c r="E97" i="91"/>
  <c r="E109" i="91" s="1"/>
  <c r="M93" i="91"/>
  <c r="J93" i="91"/>
  <c r="F93" i="91"/>
  <c r="O93" i="91" s="1"/>
  <c r="R92" i="91"/>
  <c r="S92" i="91" s="1"/>
  <c r="T92" i="91" s="1"/>
  <c r="P92" i="91"/>
  <c r="O92" i="91"/>
  <c r="N92" i="91"/>
  <c r="Q92" i="91" s="1"/>
  <c r="M92" i="91"/>
  <c r="R91" i="91"/>
  <c r="S91" i="91" s="1"/>
  <c r="T91" i="91" s="1"/>
  <c r="O91" i="91"/>
  <c r="N91" i="91"/>
  <c r="M91" i="91"/>
  <c r="I91" i="91"/>
  <c r="P91" i="91" s="1"/>
  <c r="Q91" i="91" s="1"/>
  <c r="S90" i="91"/>
  <c r="T90" i="91" s="1"/>
  <c r="R90" i="91"/>
  <c r="O90" i="91"/>
  <c r="N90" i="91"/>
  <c r="Q90" i="91" s="1"/>
  <c r="M90" i="91"/>
  <c r="I90" i="91"/>
  <c r="P90" i="91" s="1"/>
  <c r="P89" i="91"/>
  <c r="O89" i="91"/>
  <c r="M89" i="91"/>
  <c r="I89" i="91"/>
  <c r="E89" i="91"/>
  <c r="O88" i="91"/>
  <c r="N88" i="91"/>
  <c r="Q88" i="91" s="1"/>
  <c r="M88" i="91"/>
  <c r="I88" i="91"/>
  <c r="P88" i="91" s="1"/>
  <c r="E88" i="91"/>
  <c r="R88" i="91" s="1"/>
  <c r="S88" i="91" s="1"/>
  <c r="T88" i="91" s="1"/>
  <c r="P87" i="91"/>
  <c r="O87" i="91"/>
  <c r="M87" i="91"/>
  <c r="I87" i="91"/>
  <c r="E87" i="91"/>
  <c r="O86" i="91"/>
  <c r="N86" i="91"/>
  <c r="Q86" i="91" s="1"/>
  <c r="M86" i="91"/>
  <c r="I86" i="91"/>
  <c r="P86" i="91" s="1"/>
  <c r="E86" i="91"/>
  <c r="R86" i="91" s="1"/>
  <c r="S86" i="91" s="1"/>
  <c r="T86" i="91" s="1"/>
  <c r="P85" i="91"/>
  <c r="O85" i="91"/>
  <c r="M85" i="91"/>
  <c r="I85" i="91"/>
  <c r="E85" i="91"/>
  <c r="O84" i="91"/>
  <c r="N84" i="91"/>
  <c r="Q84" i="91" s="1"/>
  <c r="M84" i="91"/>
  <c r="I84" i="91"/>
  <c r="P84" i="91" s="1"/>
  <c r="E84" i="91"/>
  <c r="R84" i="91" s="1"/>
  <c r="S84" i="91" s="1"/>
  <c r="T84" i="91" s="1"/>
  <c r="P83" i="91"/>
  <c r="O83" i="91"/>
  <c r="M83" i="91"/>
  <c r="I83" i="91"/>
  <c r="E83" i="91"/>
  <c r="O82" i="91"/>
  <c r="N82" i="91"/>
  <c r="Q82" i="91" s="1"/>
  <c r="M82" i="91"/>
  <c r="I82" i="91"/>
  <c r="P82" i="91" s="1"/>
  <c r="E82" i="91"/>
  <c r="R82" i="91" s="1"/>
  <c r="S82" i="91" s="1"/>
  <c r="T82" i="91" s="1"/>
  <c r="P81" i="91"/>
  <c r="O81" i="91"/>
  <c r="M81" i="91"/>
  <c r="I81" i="91"/>
  <c r="E81" i="91"/>
  <c r="V39" i="91"/>
  <c r="U39" i="91"/>
  <c r="T39" i="91"/>
  <c r="R30" i="91"/>
  <c r="S30" i="91" s="1"/>
  <c r="O30" i="91"/>
  <c r="N30" i="91"/>
  <c r="M30" i="91"/>
  <c r="I30" i="91"/>
  <c r="P30" i="91" s="1"/>
  <c r="Q30" i="91" s="1"/>
  <c r="R29" i="91"/>
  <c r="S29" i="91" s="1"/>
  <c r="O29" i="91"/>
  <c r="N29" i="91"/>
  <c r="M29" i="91"/>
  <c r="I29" i="91"/>
  <c r="P29" i="91" s="1"/>
  <c r="Q29" i="91" s="1"/>
  <c r="R28" i="91"/>
  <c r="S28" i="91" s="1"/>
  <c r="O28" i="91"/>
  <c r="N28" i="91"/>
  <c r="Q28" i="91" s="1"/>
  <c r="M28" i="91"/>
  <c r="I28" i="91"/>
  <c r="P28" i="91" s="1"/>
  <c r="R27" i="91"/>
  <c r="S27" i="91" s="1"/>
  <c r="O27" i="91"/>
  <c r="N27" i="91"/>
  <c r="M27" i="91"/>
  <c r="I27" i="91"/>
  <c r="P27" i="91" s="1"/>
  <c r="Q27" i="91" s="1"/>
  <c r="L21" i="91"/>
  <c r="K21" i="91"/>
  <c r="J21" i="91"/>
  <c r="H21" i="91"/>
  <c r="G21" i="91"/>
  <c r="F21" i="91"/>
  <c r="D21" i="91"/>
  <c r="O21" i="91" s="1"/>
  <c r="C21" i="91"/>
  <c r="U20" i="91"/>
  <c r="R20" i="91"/>
  <c r="S20" i="91" s="1"/>
  <c r="O20" i="91"/>
  <c r="N20" i="91"/>
  <c r="Q20" i="91" s="1"/>
  <c r="M20" i="91"/>
  <c r="I20" i="91"/>
  <c r="P20" i="91" s="1"/>
  <c r="U19" i="91"/>
  <c r="S19" i="91"/>
  <c r="R19" i="91"/>
  <c r="O19" i="91"/>
  <c r="N19" i="91"/>
  <c r="M19" i="91"/>
  <c r="I19" i="91"/>
  <c r="P19" i="91" s="1"/>
  <c r="Q19" i="91" s="1"/>
  <c r="U18" i="91"/>
  <c r="O18" i="91"/>
  <c r="M18" i="91"/>
  <c r="I18" i="91"/>
  <c r="P18" i="91" s="1"/>
  <c r="E18" i="91"/>
  <c r="N18" i="91" s="1"/>
  <c r="U17" i="91"/>
  <c r="R17" i="91"/>
  <c r="S17" i="91" s="1"/>
  <c r="O17" i="91"/>
  <c r="N17" i="91"/>
  <c r="M17" i="91"/>
  <c r="I17" i="91"/>
  <c r="P17" i="91" s="1"/>
  <c r="Q17" i="91" s="1"/>
  <c r="E17" i="91"/>
  <c r="U16" i="91"/>
  <c r="R16" i="91"/>
  <c r="S16" i="91" s="1"/>
  <c r="O16" i="91"/>
  <c r="N16" i="91"/>
  <c r="M16" i="91"/>
  <c r="I16" i="91"/>
  <c r="P16" i="91" s="1"/>
  <c r="E16" i="91"/>
  <c r="U15" i="91"/>
  <c r="R15" i="91"/>
  <c r="S15" i="91" s="1"/>
  <c r="O15" i="91"/>
  <c r="N15" i="91"/>
  <c r="Q15" i="91" s="1"/>
  <c r="M15" i="91"/>
  <c r="I15" i="91"/>
  <c r="P15" i="91" s="1"/>
  <c r="E15" i="91"/>
  <c r="U14" i="91"/>
  <c r="O14" i="91"/>
  <c r="M14" i="91"/>
  <c r="I14" i="91"/>
  <c r="P14" i="91" s="1"/>
  <c r="E14" i="91"/>
  <c r="N14" i="91" s="1"/>
  <c r="Q14" i="91" s="1"/>
  <c r="U13" i="91"/>
  <c r="R13" i="91"/>
  <c r="S13" i="91" s="1"/>
  <c r="O13" i="91"/>
  <c r="N13" i="91"/>
  <c r="M13" i="91"/>
  <c r="I13" i="91"/>
  <c r="P13" i="91" s="1"/>
  <c r="Q13" i="91" s="1"/>
  <c r="E13" i="91"/>
  <c r="U12" i="91"/>
  <c r="R12" i="91"/>
  <c r="S12" i="91" s="1"/>
  <c r="O12" i="91"/>
  <c r="N12" i="91"/>
  <c r="M12" i="91"/>
  <c r="I12" i="91"/>
  <c r="P12" i="91" s="1"/>
  <c r="E12" i="91"/>
  <c r="U11" i="91"/>
  <c r="R11" i="91"/>
  <c r="S11" i="91" s="1"/>
  <c r="O11" i="91"/>
  <c r="N11" i="91"/>
  <c r="M11" i="91"/>
  <c r="I11" i="91"/>
  <c r="P11" i="91" s="1"/>
  <c r="E11" i="91"/>
  <c r="U10" i="91"/>
  <c r="O10" i="91"/>
  <c r="M10" i="91"/>
  <c r="I10" i="91"/>
  <c r="P10" i="91" s="1"/>
  <c r="E10" i="91"/>
  <c r="N10" i="91" s="1"/>
  <c r="U9" i="91"/>
  <c r="R9" i="91"/>
  <c r="S9" i="91" s="1"/>
  <c r="O9" i="91"/>
  <c r="N9" i="91"/>
  <c r="M9" i="91"/>
  <c r="M21" i="91" s="1"/>
  <c r="I9" i="91"/>
  <c r="I21" i="91" s="1"/>
  <c r="P21" i="91" s="1"/>
  <c r="E9" i="91"/>
  <c r="S16" i="92" l="1"/>
  <c r="H16" i="92"/>
  <c r="B44" i="92"/>
  <c r="I16" i="92"/>
  <c r="M39" i="91"/>
  <c r="R109" i="91"/>
  <c r="S109" i="91" s="1"/>
  <c r="N109" i="91"/>
  <c r="Q10" i="91"/>
  <c r="Q11" i="91"/>
  <c r="Q18" i="91"/>
  <c r="R89" i="91"/>
  <c r="S89" i="91" s="1"/>
  <c r="T89" i="91" s="1"/>
  <c r="N89" i="91"/>
  <c r="Q89" i="91" s="1"/>
  <c r="P39" i="91"/>
  <c r="R81" i="91"/>
  <c r="S81" i="91" s="1"/>
  <c r="T81" i="91" s="1"/>
  <c r="N81" i="91"/>
  <c r="Q81" i="91" s="1"/>
  <c r="R85" i="91"/>
  <c r="S85" i="91" s="1"/>
  <c r="T85" i="91" s="1"/>
  <c r="N85" i="91"/>
  <c r="Q85" i="91" s="1"/>
  <c r="E93" i="91"/>
  <c r="R101" i="91"/>
  <c r="S101" i="91" s="1"/>
  <c r="N101" i="91"/>
  <c r="Q101" i="91" s="1"/>
  <c r="R105" i="91"/>
  <c r="S105" i="91" s="1"/>
  <c r="N105" i="91"/>
  <c r="Q105" i="91" s="1"/>
  <c r="R10" i="91"/>
  <c r="S10" i="91" s="1"/>
  <c r="R14" i="91"/>
  <c r="S14" i="91" s="1"/>
  <c r="R18" i="91"/>
  <c r="S18" i="91" s="1"/>
  <c r="I93" i="91"/>
  <c r="P93" i="91" s="1"/>
  <c r="AA116" i="91" s="1"/>
  <c r="Q102" i="91"/>
  <c r="Q106" i="91"/>
  <c r="Q108" i="91"/>
  <c r="P9" i="91"/>
  <c r="Q9" i="91" s="1"/>
  <c r="Q12" i="91"/>
  <c r="Q16" i="91"/>
  <c r="R83" i="91"/>
  <c r="S83" i="91" s="1"/>
  <c r="T83" i="91" s="1"/>
  <c r="N83" i="91"/>
  <c r="Q83" i="91" s="1"/>
  <c r="R87" i="91"/>
  <c r="S87" i="91" s="1"/>
  <c r="T87" i="91" s="1"/>
  <c r="N87" i="91"/>
  <c r="Q87" i="91" s="1"/>
  <c r="E21" i="91"/>
  <c r="R97" i="91"/>
  <c r="S97" i="91" s="1"/>
  <c r="N97" i="91"/>
  <c r="Q97" i="91" s="1"/>
  <c r="R39" i="91"/>
  <c r="S39" i="91" s="1"/>
  <c r="N39" i="91"/>
  <c r="Q39" i="91" s="1"/>
  <c r="AA140" i="91" l="1"/>
  <c r="Q109" i="91"/>
  <c r="Z98" i="91" s="1"/>
  <c r="R93" i="91"/>
  <c r="S93" i="91" s="1"/>
  <c r="T93" i="91" s="1"/>
  <c r="N93" i="91"/>
  <c r="R21" i="91"/>
  <c r="S21" i="91" s="1"/>
  <c r="T21" i="91" s="1"/>
  <c r="U21" i="91" s="1"/>
  <c r="N21" i="91"/>
  <c r="Q21" i="91" s="1"/>
  <c r="AA139" i="91" l="1"/>
  <c r="Q93" i="91"/>
  <c r="Z97" i="91" s="1"/>
  <c r="B20" i="90" l="1"/>
  <c r="O13" i="90"/>
  <c r="O13" i="89"/>
  <c r="C13" i="89"/>
  <c r="M13" i="83"/>
  <c r="L13" i="83"/>
  <c r="K13" i="36"/>
  <c r="J13" i="36"/>
  <c r="I13" i="36"/>
  <c r="K13" i="83"/>
  <c r="J13" i="83"/>
  <c r="I13" i="83"/>
  <c r="C13" i="34"/>
  <c r="C13" i="80"/>
  <c r="C13" i="82"/>
  <c r="O13" i="82"/>
  <c r="B21" i="82"/>
  <c r="C13" i="81"/>
  <c r="C13" i="67"/>
  <c r="C13" i="63"/>
  <c r="I13" i="71"/>
  <c r="I13" i="33"/>
  <c r="C13" i="79"/>
  <c r="I13" i="77"/>
  <c r="I13" i="76"/>
  <c r="I13" i="75"/>
  <c r="I13" i="78"/>
  <c r="C13" i="74"/>
  <c r="A13" i="75"/>
  <c r="A13" i="79"/>
  <c r="A13" i="68"/>
  <c r="A13" i="36"/>
  <c r="A13" i="32"/>
  <c r="A13" i="77"/>
  <c r="A13" i="78"/>
  <c r="A13" i="76"/>
  <c r="A13" i="64"/>
  <c r="A13" i="81"/>
  <c r="A13" i="67"/>
  <c r="A13" i="63"/>
  <c r="O13" i="71"/>
  <c r="A13" i="72"/>
  <c r="O13" i="83"/>
  <c r="O13" i="81"/>
  <c r="O13" i="80"/>
  <c r="O13" i="79"/>
  <c r="O13" i="78"/>
  <c r="O13" i="77"/>
  <c r="O13" i="76"/>
  <c r="O13" i="75"/>
  <c r="O13" i="74"/>
  <c r="O13" i="68"/>
  <c r="O13" i="67"/>
  <c r="O13" i="64"/>
  <c r="O13" i="63"/>
  <c r="O13" i="36"/>
  <c r="O13" i="34"/>
  <c r="O13" i="33"/>
  <c r="O13" i="32"/>
</calcChain>
</file>

<file path=xl/sharedStrings.xml><?xml version="1.0" encoding="utf-8"?>
<sst xmlns="http://schemas.openxmlformats.org/spreadsheetml/2006/main" count="1505" uniqueCount="514">
  <si>
    <t>TIPO DE INDICADOR</t>
  </si>
  <si>
    <t>NOMBRE INDICADOR</t>
  </si>
  <si>
    <t>DEFINICION</t>
  </si>
  <si>
    <t>COMO SE MIDE</t>
  </si>
  <si>
    <t xml:space="preserve">FUENTE DE  INFORMACIÓN </t>
  </si>
  <si>
    <t>RESPONSABLE</t>
  </si>
  <si>
    <t xml:space="preserve">FRECUENCIA DE MEDICIÓN </t>
  </si>
  <si>
    <t xml:space="preserve">UNIDAD </t>
  </si>
  <si>
    <t>INTERPRETACION</t>
  </si>
  <si>
    <t>RESULTADO</t>
  </si>
  <si>
    <t>Mensual</t>
  </si>
  <si>
    <t>Indice de Frecuencia de Accidentes de Trabajo</t>
  </si>
  <si>
    <t xml:space="preserve">Es la relacion entre el numero total de A.T con y sin incapacidad, registrados en un periodo y el total de las HHT durante un periodo multiplicado por K (constante igual a 240.000). El resultado se interpreta como numero de AT ocurridos durante el ultimo año por cada 100 trabajadores de tiempo completo. </t>
  </si>
  <si>
    <t xml:space="preserve">Anual </t>
  </si>
  <si>
    <t>Número</t>
  </si>
  <si>
    <t>Indice de Frecuencia de Accidentes de Trabajo con Incapacidad</t>
  </si>
  <si>
    <t>Expresa el total de AT incapacitantes ocurridos durante el ultimo año, por cada 100 trabajadores de tiempo completo.</t>
  </si>
  <si>
    <t>IFIAT= (N° DE A.T EN EL AÑO CON INCAPACIDAD / N° HHT AÑO)*K</t>
  </si>
  <si>
    <t>Indice de Severidad de Accidentes de Trabajo</t>
  </si>
  <si>
    <t>Es la relacion entre el numero de dias perdidos y cargados por accidentes de Trabajo, durante un periodo y el total de HHT durante un periodo y multiplicado por K</t>
  </si>
  <si>
    <t>ISAT= (N° DIAS PERDIDOS Y CARGADOS POR A.T AÑO / N° HHT AÑO)*K</t>
  </si>
  <si>
    <t>por XXX horas trabajadas al año se pierden por accidente de trabajo XX dias (365,68 horas)</t>
  </si>
  <si>
    <t>Indice de Lesiones Incapacitantes por A.T</t>
  </si>
  <si>
    <t>Corresponde a la relacion entre los indices de frecuencia y severidad de Accidentes de Trabajo con Incapacidad. Es un indice global de comportamiento de lesiones incapacitantes que no tiene unidad, su utilidad radica en la comparacion entre diferentes periodos.</t>
  </si>
  <si>
    <t>Tasa Accidentalidad</t>
  </si>
  <si>
    <t xml:space="preserve">Relación del número de casos de accidentes de trabajo, ocurridos durante el período con el número promedio de trabajadores en el mismo período 
</t>
  </si>
  <si>
    <t>TA = N° AT / N° PROMEDIO DE TRABAJADORES</t>
  </si>
  <si>
    <t>Indice de Frecuecia de Ausentismo</t>
  </si>
  <si>
    <t>Incluye Enfermedad Comun, enfermedad profesional, accidente de trabajo y consulta de salud.</t>
  </si>
  <si>
    <t>Indice de Severidad del Ausentismo</t>
  </si>
  <si>
    <t>Es la relacion entre los dias de incapacidad por enfermedad comun y el total de HHT, multiplicado por 240.000</t>
  </si>
  <si>
    <t>por XXXX horas programadas en el año se pierden XXX dias por incapacidad de enfermedad comun ( XXX horas)</t>
  </si>
  <si>
    <t>Porcentaje de Tiempo Perdido</t>
  </si>
  <si>
    <t>Muestra el porcentaje perdido en un año con relacion al tiempo programado.</t>
  </si>
  <si>
    <t>Se perdio en el 2014, el XX% de tiempo por incapacidades.</t>
  </si>
  <si>
    <t>Cobertura Induccion</t>
  </si>
  <si>
    <t>Muestra el porcentaje de personas que reciben la induccion</t>
  </si>
  <si>
    <t>Porcentaje</t>
  </si>
  <si>
    <t>XX % de las personas nuevas aaistieron a la induccion</t>
  </si>
  <si>
    <t xml:space="preserve">% Cubrimiento EPP </t>
  </si>
  <si>
    <t>Proporción de trabajadores que reciben los EPP</t>
  </si>
  <si>
    <t>XX% de los EPP requeridos  fueron entregados</t>
  </si>
  <si>
    <t>%Inspecciones realizadas</t>
  </si>
  <si>
    <t xml:space="preserve">Muestra el porcentaje de Inspecciones </t>
  </si>
  <si>
    <t>El XX% de las inspecciones planeadas se realizaron</t>
  </si>
  <si>
    <t>% Condiciones mejoradas</t>
  </si>
  <si>
    <t>Muestra el porcentaje de condiciones mejoradas</t>
  </si>
  <si>
    <t>XX% de loa EPP requeridos  fueron entregados</t>
  </si>
  <si>
    <t>Acciones correctivas</t>
  </si>
  <si>
    <t xml:space="preserve"> XX% de las no conformidades tienen acciones    X       correctivas</t>
  </si>
  <si>
    <t>ESTRUCTURA</t>
  </si>
  <si>
    <t>Política de SST</t>
  </si>
  <si>
    <t>Divulgación de la política de SST</t>
  </si>
  <si>
    <t>Documento de la Política de SST firmada, divulgada y fechada.
Cumplimiento de requisitos de norma.</t>
  </si>
  <si>
    <t>Cumplimiento</t>
  </si>
  <si>
    <t>El documento de la Política de SST se firmada, divulgada y fechada.</t>
  </si>
  <si>
    <t>Objetivos y metas</t>
  </si>
  <si>
    <t>Objetivos y metas de seguridad divulgados</t>
  </si>
  <si>
    <t>Objetivos y metas de seguridad  escritos y divulgados.</t>
  </si>
  <si>
    <t>Los objetivos y metas de seguridad  se encuentran escritos y divulgados.</t>
  </si>
  <si>
    <t>Plan de trabajo anual</t>
  </si>
  <si>
    <t>Áreas con Plan de Trabajo anual en SST</t>
  </si>
  <si>
    <t>N° de áreas de la empresa con Plan anual de trabajo en SST/Total áreas de la empresa.</t>
  </si>
  <si>
    <t>Semestral</t>
  </si>
  <si>
    <t>Número de actividades del plan anual de trabajo cumplidos</t>
  </si>
  <si>
    <t>Identificación de peligros y riesgos</t>
  </si>
  <si>
    <t>Método definido para la identificación de peligros</t>
  </si>
  <si>
    <t>Método definido para la identificación de peligros.</t>
  </si>
  <si>
    <t>Indentificación de peligros realizado</t>
  </si>
  <si>
    <t>Funcionamiento del Copasst</t>
  </si>
  <si>
    <t>Funcionamiento del COPASST</t>
  </si>
  <si>
    <t>La empresa cuenta con un COPASST en funcionamiento y con delegación de funciones.</t>
  </si>
  <si>
    <t>Copasst</t>
  </si>
  <si>
    <t>Número de reuniones anuales del Copasst</t>
  </si>
  <si>
    <t>Recursos</t>
  </si>
  <si>
    <t>Asignación de Recursos Humanos</t>
  </si>
  <si>
    <t>N° de recursos humanos disponibles según tamaño de la empresa.</t>
  </si>
  <si>
    <t>Gerente
Jefes de Área
COPASST
Coordinador SST</t>
  </si>
  <si>
    <t>Número de Comités en funcionamiento y número de encargados del SGSST</t>
  </si>
  <si>
    <t>PROCESO</t>
  </si>
  <si>
    <t>Autoevaluación</t>
  </si>
  <si>
    <t>Evaluación inicial del SG-SST</t>
  </si>
  <si>
    <t>SUMATORIA DE PORCENTAJE POR CADA UNO DE LOS ITEMS EVALUADOS</t>
  </si>
  <si>
    <t>EVALUACIÓN INICIAL DEL SGSST</t>
  </si>
  <si>
    <t>Coordinador de SST
Copasst 
Otras áreas</t>
  </si>
  <si>
    <t xml:space="preserve"> XX% de cumplimiento del SG SST</t>
  </si>
  <si>
    <t>Ejecución del plan de trabajo</t>
  </si>
  <si>
    <t>Ejecución del plan de trabajo en el SGSST</t>
  </si>
  <si>
    <t>(N° DE ACTIVIDADES DESARROLLADAS  EN EL PERIODOEN EL PLAN/NRO DE ACTIVIDADES PROPUESTASEN EL PERIODO EN EL PLAN DE TRABAJO) X 100</t>
  </si>
  <si>
    <t>PLANA ANUAL  DE TRABAJO EN SST</t>
  </si>
  <si>
    <t>SEMESTRAL</t>
  </si>
  <si>
    <t xml:space="preserve"> XX% de actividades cumplidas del plan de trabajo</t>
  </si>
  <si>
    <t>Intervención de peligros y riesgos</t>
  </si>
  <si>
    <t>Intervención de los peligros identificados</t>
  </si>
  <si>
    <t>N° TOTAL DE PELIGROS INTERVENIDOS EN EL PERIODO/TOTAL DE PELIGROS IDENTIFICADOS</t>
  </si>
  <si>
    <t>INSPECCIONES DE SEGURIDAD
MATRIZ DE RIESGOS
INVESTIGACIONES DE AT
REPORTES DEL COPASST</t>
  </si>
  <si>
    <t xml:space="preserve"> XX% de peligros intervenidos</t>
  </si>
  <si>
    <t>Plan de accidentalidad</t>
  </si>
  <si>
    <t>Ejecución del plan de intervención de la accidentalidad</t>
  </si>
  <si>
    <t>N° DE ACTIVIDADES DESARROLLADAS EN LA INTERVENCIÓN DE LOS RIESGOS PRIORITARIOS/ACTIVIDADES PROPUESTAS PARA LA INTERVENCIÓN  DE LOS RIESGOS PRIORITARIOS</t>
  </si>
  <si>
    <t>ANÁLISIS DE LA ACCIDENTALIDAD
INVESTIGACIÓN DE AT
REPORTE DE INCIDENTES</t>
  </si>
  <si>
    <t>Jefes de Área
COPASST
Área de Gestión de la SST</t>
  </si>
  <si>
    <t xml:space="preserve"> XX% de actividades cumplidas del plan de intervención de riesgos</t>
  </si>
  <si>
    <t>Investigación de accidentes e incidentes</t>
  </si>
  <si>
    <t>Porcentaje de accidentes/ incidentes investigados</t>
  </si>
  <si>
    <t>N° DE ACCIDENTES /INCIDENTESINVESTIGADOS/NRO DE ACCIDENTES/INCIDENTES REPORTADOS</t>
  </si>
  <si>
    <t>REPORTE DE ACCIDENTES/INCIDENTES</t>
  </si>
  <si>
    <t>Gerente
Jefes de Área
COPASST
Área de Gestión de la SST</t>
  </si>
  <si>
    <t xml:space="preserve"> XX% de investigaciónes realizadas</t>
  </si>
  <si>
    <t>Simulacros</t>
  </si>
  <si>
    <t>Procentaje de simulacros realizados por sede</t>
  </si>
  <si>
    <t>N° DE SIMULACROS REALIZADOS/NRO DE SIMULACROS PROGRAMADOS</t>
  </si>
  <si>
    <t>PLAN ANUAL DE TRABAJO EN SST</t>
  </si>
  <si>
    <t xml:space="preserve"> XX% de simulacros ejecutados</t>
  </si>
  <si>
    <t>Frecuencia:</t>
  </si>
  <si>
    <t>Responsable:</t>
  </si>
  <si>
    <t>Datos</t>
  </si>
  <si>
    <t>Consolidado</t>
  </si>
  <si>
    <t>Analisis:</t>
  </si>
  <si>
    <t>Análisis del Indicador</t>
  </si>
  <si>
    <t>Numero actividades programadas</t>
  </si>
  <si>
    <t>Numero AC-AP-AM Identificadas</t>
  </si>
  <si>
    <t>Numero EPP entregados</t>
  </si>
  <si>
    <t>CARLOS FELIPE ARIAS RODRIGUEZ</t>
  </si>
  <si>
    <t>Nombre Indicador:</t>
  </si>
  <si>
    <t>Ausentismo</t>
  </si>
  <si>
    <t>Definicion</t>
  </si>
  <si>
    <t>Formula:</t>
  </si>
  <si>
    <t>Anual</t>
  </si>
  <si>
    <t>Unidad:</t>
  </si>
  <si>
    <t>SI</t>
  </si>
  <si>
    <t>NO</t>
  </si>
  <si>
    <t>1ER SEMESTRE</t>
  </si>
  <si>
    <t>2DO SEMESTRE</t>
  </si>
  <si>
    <t>Número de actividades del plan anual de trabajo cumplidos.</t>
  </si>
  <si>
    <t>Numero total de jefes con responsabilidades</t>
  </si>
  <si>
    <t>Número de reuniones anuales del copasst.</t>
  </si>
  <si>
    <t>Asignacion de recursos humanos.</t>
  </si>
  <si>
    <t>Recursos.</t>
  </si>
  <si>
    <t>Interpretacion:</t>
  </si>
  <si>
    <t>Limite</t>
  </si>
  <si>
    <t>Fuente:</t>
  </si>
  <si>
    <t>No Aplica</t>
  </si>
  <si>
    <t>Politica SST Firmada y Divulgada</t>
  </si>
  <si>
    <t>Responsabilidades</t>
  </si>
  <si>
    <t>Plan de emergencias</t>
  </si>
  <si>
    <t>Capacitación en SST</t>
  </si>
  <si>
    <t xml:space="preserve"> % uso EPP</t>
  </si>
  <si>
    <t>Plan de Capacitacion</t>
  </si>
  <si>
    <t>Evaluacion Inicial</t>
  </si>
  <si>
    <t>Plan anual de trabajo</t>
  </si>
  <si>
    <t>Inspecciones de seguridad, Matriz de riesgos</t>
  </si>
  <si>
    <t>Reporte de accidentes, Incidentes</t>
  </si>
  <si>
    <t>Formato Induccion-Reinduccion</t>
  </si>
  <si>
    <t>Matriz de responsabilidades</t>
  </si>
  <si>
    <t>Matriz identificacion de peligros</t>
  </si>
  <si>
    <t>Actas Copasst</t>
  </si>
  <si>
    <t>Entrega EPP</t>
  </si>
  <si>
    <t>Inspeccion de EPP</t>
  </si>
  <si>
    <t>Inspecciones</t>
  </si>
  <si>
    <t>Plan de trabajo</t>
  </si>
  <si>
    <t>Acciones Correctivas</t>
  </si>
  <si>
    <t>Número total de Jefes con responsabilidades</t>
  </si>
  <si>
    <t>Número de sedes con plan de emergencias</t>
  </si>
  <si>
    <t xml:space="preserve"> XX% de personas capacitadas</t>
  </si>
  <si>
    <t>Se perdio en el 2018, el XX% de tiempo por incapacidades.</t>
  </si>
  <si>
    <t>El XX% de los trabajadores usas el EPP</t>
  </si>
  <si>
    <t>Asignación de responsabilidades</t>
  </si>
  <si>
    <t>Áreas con Plan de capacitación anual en SST</t>
  </si>
  <si>
    <t>Sedes con Plan de emergencia</t>
  </si>
  <si>
    <t>Muestra el porcentaje de personas que usan los EPP</t>
  </si>
  <si>
    <t>N° total de Jefes con delegación de responsabilidad en SGSST/Total de Jefes de la estructura.</t>
  </si>
  <si>
    <t>N° de sedes con plan de emergencia/Nro total de trabajadores.</t>
  </si>
  <si>
    <t>N° de Áreas con plan de capacitación anual en SST/Total de áreas</t>
  </si>
  <si>
    <t>Investigacion de Accidentes de trabajo, Reporte de incidentes</t>
  </si>
  <si>
    <t>%TP=N° DIAS  U HORAS PERDIDAS EN EL AÑO  *100                N° DIAS U HORAS PROGRAMADAS EN EL PERIODO</t>
  </si>
  <si>
    <t xml:space="preserve">               Número de personas que asisten a la Id.____*100
   Número de personas que ingresan en el periodo</t>
  </si>
  <si>
    <t xml:space="preserve">               Número de EPP entregados           x  100 
Número de EPP requeridos</t>
  </si>
  <si>
    <t>Trabajadores que usan EPP en el período de tiempo  x 100
 Número de EPP entregados</t>
  </si>
  <si>
    <t xml:space="preserve"> Número de inspecciones realizadas x  100
  Número de inspecciones planeadas </t>
  </si>
  <si>
    <t xml:space="preserve"> Numero de condiciones mejoradas x  100
 Número de condiciones encontradas</t>
  </si>
  <si>
    <t>Acciones correctivas realizadas               x 100
No de No Conformidades encontradas</t>
  </si>
  <si>
    <t>2 Areas</t>
  </si>
  <si>
    <t>2 Jefes</t>
  </si>
  <si>
    <t>12 Actas de copasst.</t>
  </si>
  <si>
    <t>2 Sedes</t>
  </si>
  <si>
    <t>Objetivos firmados y divulgados</t>
  </si>
  <si>
    <t>Coordinador de SST
Comité de emergencias</t>
  </si>
  <si>
    <t>Por cada 100 trabajadores en la clinica Antioquia, se presentan X Accidentes de Trabajo en el año</t>
  </si>
  <si>
    <t>por cada 100 trabajadores en la clinica Antioquia, se presentan X Accidentes de Trabajo con incapcidad en el año</t>
  </si>
  <si>
    <t>días</t>
  </si>
  <si>
    <t>Por 467250,5 horas trabajadas al año se presentan 37,49 eventos incapacitantes por enfermedad común</t>
  </si>
  <si>
    <t>INDICADOR N°</t>
  </si>
  <si>
    <r>
      <t xml:space="preserve">1er Trimestre. 
</t>
    </r>
    <r>
      <rPr>
        <sz val="11"/>
        <color indexed="8"/>
        <rFont val="Arial"/>
        <family val="2"/>
      </rPr>
      <t>(Enero - Febrero - Marzo)</t>
    </r>
  </si>
  <si>
    <r>
      <t xml:space="preserve">2do Trimestre. 
</t>
    </r>
    <r>
      <rPr>
        <sz val="11"/>
        <color indexed="8"/>
        <rFont val="Arial"/>
        <family val="2"/>
      </rPr>
      <t>(Abril - Mayo - Junio)</t>
    </r>
  </si>
  <si>
    <r>
      <t xml:space="preserve">3 er Trimestre. 
</t>
    </r>
    <r>
      <rPr>
        <sz val="11"/>
        <color indexed="8"/>
        <rFont val="Arial"/>
        <family val="2"/>
      </rPr>
      <t>(Julio - Agosto - Septiembre)</t>
    </r>
  </si>
  <si>
    <r>
      <t xml:space="preserve">4to Trimestre. 
</t>
    </r>
    <r>
      <rPr>
        <sz val="11"/>
        <color indexed="8"/>
        <rFont val="Arial"/>
        <family val="2"/>
      </rPr>
      <t>(Octubre - Noviembre - Diciembre)</t>
    </r>
  </si>
  <si>
    <t>EJECUCION</t>
  </si>
  <si>
    <r>
      <t>IFAT =</t>
    </r>
    <r>
      <rPr>
        <u/>
        <sz val="14"/>
        <rFont val="Arial"/>
        <family val="2"/>
      </rPr>
      <t>(</t>
    </r>
    <r>
      <rPr>
        <sz val="14"/>
        <rFont val="Arial"/>
        <family val="2"/>
      </rPr>
      <t>N° TOTAL DE A.T EN EL AÑO / N° HHT AÑO)*K</t>
    </r>
  </si>
  <si>
    <r>
      <t>ILIAT=</t>
    </r>
    <r>
      <rPr>
        <u/>
        <sz val="14"/>
        <rFont val="Arial"/>
        <family val="2"/>
      </rPr>
      <t>IFIAT *ISAT</t>
    </r>
    <r>
      <rPr>
        <sz val="14"/>
        <rFont val="Arial"/>
        <family val="2"/>
      </rPr>
      <t xml:space="preserve">                                                                                                                                  1000</t>
    </r>
  </si>
  <si>
    <r>
      <t>IFA=</t>
    </r>
    <r>
      <rPr>
        <u/>
        <sz val="14"/>
        <rFont val="Arial"/>
        <family val="2"/>
      </rPr>
      <t>N° DE EVENTOS DE AUSENCIA POR CAUSA DE SALUD ULTIMO AÑO</t>
    </r>
    <r>
      <rPr>
        <sz val="14"/>
        <rFont val="Arial"/>
        <family val="2"/>
      </rPr>
      <t xml:space="preserve"> * 240.000                         HORAS HOMBRE PROGRAMADAS EN EL AÑO</t>
    </r>
  </si>
  <si>
    <r>
      <t>ISA=</t>
    </r>
    <r>
      <rPr>
        <u/>
        <sz val="14"/>
        <rFont val="Arial"/>
        <family val="2"/>
      </rPr>
      <t>N° DIAS DE AUSENCIA POR CAUSA DE SALUD DURANTE EL ULTIMO AÑO</t>
    </r>
    <r>
      <rPr>
        <sz val="14"/>
        <rFont val="Arial"/>
        <family val="2"/>
      </rPr>
      <t xml:space="preserve"> * 240.000                                N°  HORAS HOMBRE PROGRAMADAS EN EL AÑO</t>
    </r>
  </si>
  <si>
    <r>
      <t>%TP=</t>
    </r>
    <r>
      <rPr>
        <u/>
        <sz val="14"/>
        <rFont val="Arial"/>
        <family val="2"/>
      </rPr>
      <t>N° DIAS  U HORAS PERDIDAS EN EL AÑO</t>
    </r>
    <r>
      <rPr>
        <sz val="14"/>
        <rFont val="Arial"/>
        <family val="2"/>
      </rPr>
      <t xml:space="preserve">  *100                N° DIAS U HORAS PROGRAMADAS EN EL PERIODO</t>
    </r>
  </si>
  <si>
    <r>
      <rPr>
        <u/>
        <sz val="14"/>
        <rFont val="Arial"/>
        <family val="2"/>
      </rPr>
      <t xml:space="preserve">               Número de personas que asisten a la Id.</t>
    </r>
    <r>
      <rPr>
        <sz val="14"/>
        <rFont val="Arial"/>
        <family val="2"/>
      </rPr>
      <t>____*100
   Número de personas que ingresan en el periodo</t>
    </r>
  </si>
  <si>
    <r>
      <rPr>
        <u/>
        <sz val="14"/>
        <rFont val="Arial"/>
        <family val="2"/>
      </rPr>
      <t xml:space="preserve">               Número de EPP entregados  </t>
    </r>
    <r>
      <rPr>
        <sz val="14"/>
        <rFont val="Arial"/>
        <family val="2"/>
      </rPr>
      <t xml:space="preserve">         x  10 
Número de EPP requeridos</t>
    </r>
  </si>
  <si>
    <r>
      <t xml:space="preserve"> </t>
    </r>
    <r>
      <rPr>
        <u/>
        <sz val="14"/>
        <rFont val="Arial"/>
        <family val="2"/>
      </rPr>
      <t>Trabajadores que usan EPP en el período de tiempo</t>
    </r>
    <r>
      <rPr>
        <sz val="14"/>
        <rFont val="Arial"/>
        <family val="2"/>
      </rPr>
      <t xml:space="preserve">  x 100
 Número de EPP entregados</t>
    </r>
  </si>
  <si>
    <r>
      <rPr>
        <u/>
        <sz val="14"/>
        <rFont val="Arial"/>
        <family val="2"/>
      </rPr>
      <t xml:space="preserve"> Número de inspecciones realizadas</t>
    </r>
    <r>
      <rPr>
        <sz val="14"/>
        <rFont val="Arial"/>
        <family val="2"/>
      </rPr>
      <t xml:space="preserve"> x  100
  Número de inspecciones planeadas </t>
    </r>
  </si>
  <si>
    <r>
      <rPr>
        <u/>
        <sz val="14"/>
        <rFont val="Arial"/>
        <family val="2"/>
      </rPr>
      <t xml:space="preserve"> Numero de condiciones mejoradas</t>
    </r>
    <r>
      <rPr>
        <sz val="14"/>
        <rFont val="Arial"/>
        <family val="2"/>
      </rPr>
      <t xml:space="preserve"> x  100
 Número de condiciones encontradas</t>
    </r>
  </si>
  <si>
    <r>
      <rPr>
        <u/>
        <sz val="14"/>
        <rFont val="Arial"/>
        <family val="2"/>
      </rPr>
      <t xml:space="preserve">Acciones correctivas realizadas     </t>
    </r>
    <r>
      <rPr>
        <sz val="14"/>
        <rFont val="Arial"/>
        <family val="2"/>
      </rPr>
      <t xml:space="preserve">          x 100
No de No Conformidades encontradas</t>
    </r>
  </si>
  <si>
    <t>SI CUMPLE</t>
  </si>
  <si>
    <t xml:space="preserve"> NO CUMPLE</t>
  </si>
  <si>
    <t xml:space="preserve">Numero de areas de la empresa </t>
  </si>
  <si>
    <t>Total de jefes</t>
  </si>
  <si>
    <t>Numero de reuniones  anuales</t>
  </si>
  <si>
    <t>METAS</t>
  </si>
  <si>
    <t>META</t>
  </si>
  <si>
    <t xml:space="preserve">Mide el grado de implementación de las actividades preventivas resultado de las inspecciones, investigaciones, observaciones, </t>
  </si>
  <si>
    <t xml:space="preserve"> </t>
  </si>
  <si>
    <t xml:space="preserve">Limite </t>
  </si>
  <si>
    <t xml:space="preserve">Numero de areas con plan </t>
  </si>
  <si>
    <t>DATOS</t>
  </si>
  <si>
    <t>El indicador de Area de la empresa con la implementacion del sistema de gestion de seguridad y salud en el trabajo cumple parcialmente ya que solo se esta implementando el SG-SST en la plantación, quedando faltante el area administrativa.</t>
  </si>
  <si>
    <t xml:space="preserve">Meta </t>
  </si>
  <si>
    <t>Jefes con resposabilidad</t>
  </si>
  <si>
    <t>El indicador cumple parcialmente ya que el lider del sistema de gestion de seguridad y salud en el trabajo y el administrador de la plantación tienen responsabilidades pero el gerente no cumple ya que tiene responsabilidades asignadas pero no la acata.</t>
  </si>
  <si>
    <t>El indicador cumple ya que se selecciono el metodo establecido para la identificacion de peligros, valoracion de riesgos y determinacion de controles el cual es guia tecnica colombiana 45.</t>
  </si>
  <si>
    <t>Meta</t>
  </si>
  <si>
    <t>Numero de reuniones ejecutadas</t>
  </si>
  <si>
    <t>El indicador de funcionamiento del copasst no cumple ya que como vemos reflejado en la grafica solamente se ha realizado una reunion de 6 posibles teniendo como meta 6 reuniones mensuales del segundo semestre.</t>
  </si>
  <si>
    <t>N° de personas total de la empresa / N° de recursos humanos disponibles según tamaño de la empresa.</t>
  </si>
  <si>
    <t>Responsabilidades asignadas al SG-SST</t>
  </si>
  <si>
    <t>Numero de personas con responsabilidad en el SG-SST</t>
  </si>
  <si>
    <t>Numero de personas total en la empresa</t>
  </si>
  <si>
    <t>5  Recursos Humanos</t>
  </si>
  <si>
    <t>El  indicador de asigancion de recursos  humanos cumple parcialmente ya que la meta es llegar a 5 personas con responsabilidades en el SG-SST dentro de la empresa y solo hay 3 personas con responsabilidades en el SG-SST.</t>
  </si>
  <si>
    <t>Numero de Areas total en la empresa</t>
  </si>
  <si>
    <t>Numero de Areas con implementacion en Plan de emergencias</t>
  </si>
  <si>
    <t>El indicador cumple parcialmente ya que solo una sede cuenta con plan de emergencias debido a los riesgos y peligros intervenidos en la operación productiva de la empresa.</t>
  </si>
  <si>
    <t>N° de Capacitaciones Ejecutadas/N° de Capacitaciones programadas * 100</t>
  </si>
  <si>
    <t>Numero de Capacitaciones Programadas</t>
  </si>
  <si>
    <t>Numero de Capacitaciones Ejecutadas</t>
  </si>
  <si>
    <t>El indicador cumple ya que la grafica nos muestra que las capacitaciones programadas se ejecutaron en su totalidad con evidencias de asitencia.</t>
  </si>
  <si>
    <t>Evaluacion Inicial Primer Semestre</t>
  </si>
  <si>
    <t>Evaluacion Inicial Segundo Semestre</t>
  </si>
  <si>
    <t>El indicador de la Le evaluacion incial cumple parcialmente ya que la evaluacion inciail realizada en el primer semestre dio por resultado5%, con respecto a la evaluacion inicial realizada en el segundo semestre muestra un avance realizado de un 66%, para lo cual la meta nos haria falta un 14% para llegar a un 80%</t>
  </si>
  <si>
    <t>Actividades Programadas</t>
  </si>
  <si>
    <t>Actividades Ejecutadas</t>
  </si>
  <si>
    <t>PLAN DE TRABAJA INDICADOR</t>
  </si>
  <si>
    <t>Porcentaje Actual</t>
  </si>
  <si>
    <t>Limite:</t>
  </si>
  <si>
    <t>El indicador de ejecucion del plan de trabajo cumple parcialmente ya que se programaron anualmente 66 actividades y se ejecutaron 54 actividades dando un cumplimiento de 82%, quedando faltando un 8 % para poder llegar a la moto.</t>
  </si>
  <si>
    <t>Numero de peligros intervenidos</t>
  </si>
  <si>
    <t>Numero de Peligros Totales</t>
  </si>
  <si>
    <t>CONSOLIDADO</t>
  </si>
  <si>
    <t>Actividades Propuestas para Intervencion de peligros</t>
  </si>
  <si>
    <t>Actividades Desarrolladas</t>
  </si>
  <si>
    <t>Accidentes Investigados</t>
  </si>
  <si>
    <t>Accidentes Reportados</t>
  </si>
  <si>
    <t>Simulacros Realizados</t>
  </si>
  <si>
    <t>Simulacros Programados</t>
  </si>
  <si>
    <t>Horas programadas en el año</t>
  </si>
  <si>
    <t>Horas perdidas en el año</t>
  </si>
  <si>
    <t>Numero de Inducciones Ejecutadas</t>
  </si>
  <si>
    <t>Numero de Inducciones Programadas</t>
  </si>
  <si>
    <t>Numero de EPP Entregados</t>
  </si>
  <si>
    <t>Numero de EPP requeridos</t>
  </si>
  <si>
    <t>Trabajadores que usan EPP</t>
  </si>
  <si>
    <t>Numero total de trabajadores</t>
  </si>
  <si>
    <t>Numero de Inspecciones realizadas</t>
  </si>
  <si>
    <t>Numero de Inspecciones Planeadas</t>
  </si>
  <si>
    <t>Numero de Mejoradas</t>
  </si>
  <si>
    <t>Numero de condiciones encontradas</t>
  </si>
  <si>
    <t>Acciones correctivas realizadas</t>
  </si>
  <si>
    <t>N° de No conformidades encontradas</t>
  </si>
  <si>
    <r>
      <t>Analisis:</t>
    </r>
    <r>
      <rPr>
        <sz val="11"/>
        <color theme="1"/>
        <rFont val="Arial"/>
        <family val="2"/>
      </rPr>
      <t xml:space="preserve"> El indicador de</t>
    </r>
    <r>
      <rPr>
        <b/>
        <sz val="11"/>
        <color theme="1"/>
        <rFont val="Arial"/>
        <family val="2"/>
      </rPr>
      <t xml:space="preserve"> </t>
    </r>
    <r>
      <rPr>
        <sz val="11"/>
        <color theme="1"/>
        <rFont val="Arial"/>
        <family val="2"/>
      </rPr>
      <t xml:space="preserve"> La politica de sistema de gestion de seguridad y salud en el trabajo cumple ya que el documento fue firmado el dia 07 de junio del año 2019, divulgado con todos los colaboradores  el dia 13 de septiembre del año 2019 y firmado por el representante legal  el dia 07 de junio del año 2019.</t>
    </r>
  </si>
  <si>
    <t>El indicador del objetivo del sistema de gestion de seguridad y salud en el trabajo si cumple ya que los objetivos fueron aprobados el dia 06 de junio del año 2019, fueron divulgados con los colaboradores el dia 13 de septiembre del año 2019 y fueron firmados por el representante legal dia 06 de junio del año 2019.</t>
  </si>
  <si>
    <t>EL ANALISIS DEL INDICADOR CUMPLE YA QUE EN TOTAL SE HAN INTERVENIDO 3 PELIGROS FALTANDO SOLAMENTE 1 PELIGRO POR INTERVENIR</t>
  </si>
  <si>
    <t>ANALISIS: EL INDICADOR CUMPLE EN UN 60% YA QUE SE HAN PROPUESTO PARA INTERVENIR LOS PELIGROS 3 Y EN TOTAL LOS PELIGROS SON 5 QUEDANDO FALTANDO DOS PELIGROS POR INTERVENIR.</t>
  </si>
  <si>
    <t>ANALISIS: EL INDICADOR CUMPLE EN UN 100% YA QUE SE HAN INVESTIGADO EN SU TOTALIDAD TODOS LOS ACCIDENTES DE TRABAJO</t>
  </si>
  <si>
    <t>ANALISIS: EL INDICADOR CUMPLE EN UN 100% YA QUE SE HA REALIZADO EL SIMULACRO PLAENEADO ESTE AÑO EN EL MES DE OCTUBRE</t>
  </si>
  <si>
    <r>
      <t xml:space="preserve">ANALISIS: </t>
    </r>
    <r>
      <rPr>
        <sz val="9"/>
        <color theme="1"/>
        <rFont val="Times New Roman"/>
        <family val="1"/>
      </rPr>
      <t>EL INDICADOR CUMPLE EN UN 80% YA QUE SE HA PERDIDO POR ACCIDENTES DE TRABAJO O ENFERMEDAD LABORAL 120 HORAS</t>
    </r>
  </si>
  <si>
    <r>
      <t xml:space="preserve">ANALISIS: </t>
    </r>
    <r>
      <rPr>
        <sz val="9"/>
        <color theme="1"/>
        <rFont val="Times New Roman"/>
        <family val="1"/>
      </rPr>
      <t>EL INDICADOR CUMPLE EN UN 100% YA QUE SE HAN EJECUTADO EN TOTALIDAD LAS INDUCCIONES PROGRAMADAS.</t>
    </r>
  </si>
  <si>
    <t>EL INDICADOR CUMPLE EN UN 85 % YA QUE SE HAN ENTREGADO UN  85 % DE EPP SOLICITADOS.</t>
  </si>
  <si>
    <r>
      <rPr>
        <b/>
        <sz val="9"/>
        <color theme="1"/>
        <rFont val="Times New Roman"/>
        <family val="1"/>
      </rPr>
      <t>ANALISIS</t>
    </r>
    <r>
      <rPr>
        <sz val="9"/>
        <color theme="1"/>
        <rFont val="Times New Roman"/>
        <family val="1"/>
      </rPr>
      <t>:  EL INDICADOR CUMPLE EN UN 85 % YA QUE SE EN LAS INSPECCIONES SE DEMUESTRA QUE LOS TRABAJADORES UTILIZAN LOS EPPS.</t>
    </r>
  </si>
  <si>
    <r>
      <rPr>
        <b/>
        <sz val="9"/>
        <color theme="1"/>
        <rFont val="Times New Roman"/>
        <family val="1"/>
      </rPr>
      <t>ANALISIS</t>
    </r>
    <r>
      <rPr>
        <sz val="9"/>
        <color theme="1"/>
        <rFont val="Times New Roman"/>
        <family val="1"/>
      </rPr>
      <t>:  EL INDICADOR CUMPLE EN UN 100% YA QUE TODAS LAS ACCIONES CORRECTIVAS SE HAN EJECTUDADO</t>
    </r>
  </si>
  <si>
    <t>Mortalidad de los accidentes</t>
  </si>
  <si>
    <t>Am / Na * 100</t>
  </si>
  <si>
    <t>Registro Accidentalidad</t>
  </si>
  <si>
    <t xml:space="preserve"> XX% de la mortalidad de los accidentes </t>
  </si>
  <si>
    <t>NA= Numero de accidentes de trabajo en el año</t>
  </si>
  <si>
    <t>Am= Numero de accidentes mortales en el año</t>
  </si>
  <si>
    <r>
      <rPr>
        <b/>
        <sz val="9"/>
        <color theme="1"/>
        <rFont val="Times New Roman"/>
        <family val="1"/>
      </rPr>
      <t>ANALISIS</t>
    </r>
    <r>
      <rPr>
        <sz val="9"/>
        <color theme="1"/>
        <rFont val="Times New Roman"/>
        <family val="1"/>
      </rPr>
      <t>:  EL INDICADOR CUMPLE EN UN 100% YA QUE NO SE HAN PRESENTADO ACCIDENTES MORTALES EN EL AÑO.</t>
    </r>
  </si>
  <si>
    <t>Efectividad del SG-SST</t>
  </si>
  <si>
    <t>Plan Anual SG-SST, Ausentismo laboral, Accidentalidad</t>
  </si>
  <si>
    <t>Promedio de los resultados de los siguientes indicadores  del SG-SST
*% de No accidentalidad: El % se toma con base al resultado de la tasa de accidentalidad laboral, para lo cual, se toma el % de la población que no ha presentado eventos. 
*% de No ausentismo laboral: El % se toma con base al indicador de ausentismo labotal, para lo cual, se toma el % de la población que no ha presentado ausencia laboral. 
*% Cumplimiento de evaluación del SGSST "Resolución 1111 de 2017"
*% Cumplimiento del plan de trabajo anual al SG-SST</t>
  </si>
  <si>
    <t>% de No accidentalidad: El % se toma con base al resultado de la tasa de accidentalidad laboral, para lo cual, se toma el % de la población que no ha presentado eventos. 
*% de No ausentismo laboral: El % se toma con base al indicador de ausentismo labotal, para lo cual, se toma el % de la población que no ha presentado ausencia laboral. 
*% Cumplimiento de evaluación del SGSST "Resolución 1111 de 2017"
*% Cumplimiento del plan de trabajo anual al SG-SST</t>
  </si>
  <si>
    <t>% de No ausentismo laboral</t>
  </si>
  <si>
    <t>% de No accidentalidad</t>
  </si>
  <si>
    <t>%Cumplimiento de evaluación del SGSST</t>
  </si>
  <si>
    <t>*% Cumplimiento del plan de trabajo anual al SG-SST</t>
  </si>
  <si>
    <t>TOTAL</t>
  </si>
  <si>
    <r>
      <rPr>
        <b/>
        <sz val="9"/>
        <color theme="1"/>
        <rFont val="Times New Roman"/>
        <family val="1"/>
      </rPr>
      <t>ANALISIS</t>
    </r>
    <r>
      <rPr>
        <sz val="9"/>
        <color theme="1"/>
        <rFont val="Times New Roman"/>
        <family val="1"/>
      </rPr>
      <t>:  EL INDICADOR CUMPLE EN UN 49% YA QUE ES EL PROMEDIO DE 4 ESTANDAR DEL DECRETO 1072 DEL AÑO 2015.</t>
    </r>
  </si>
  <si>
    <t>CUMPLIMIENTO 2021</t>
  </si>
  <si>
    <t>MATRIZ DE REGISTRO DE INDICADORES DE SGI</t>
  </si>
  <si>
    <t>Version: 001</t>
  </si>
  <si>
    <t>CRB-F-100</t>
  </si>
  <si>
    <r>
      <t xml:space="preserve">Fecha:  </t>
    </r>
    <r>
      <rPr>
        <sz val="14"/>
        <color theme="1"/>
        <rFont val="Arial"/>
        <family val="2"/>
      </rPr>
      <t>Septiembre 2021</t>
    </r>
  </si>
  <si>
    <t>SGI</t>
  </si>
  <si>
    <t>Coordinador de SST  &amp; SGC</t>
  </si>
  <si>
    <t>Ejecución del plan de trabajo en el SGI</t>
  </si>
  <si>
    <t>INDICADORES SISTEMA DE GESTION INTEGRAL</t>
  </si>
  <si>
    <t>Objetivos y metas de divulgados</t>
  </si>
  <si>
    <t>Divulgación de la política de SGI</t>
  </si>
  <si>
    <t>Áreas con Plan de Trabajo anual en SGI</t>
  </si>
  <si>
    <t>N° de áreas de la empresa con Plan anual de trabajo en SGI/Total áreas de la empresa.</t>
  </si>
  <si>
    <t>Documento de la Política de SGI firmada, divulgada y fechada.
Cumplimiento de requisitos de norma.</t>
  </si>
  <si>
    <r>
      <t xml:space="preserve"> </t>
    </r>
    <r>
      <rPr>
        <sz val="14"/>
        <color theme="1"/>
        <rFont val="Arial"/>
        <family val="2"/>
      </rPr>
      <t>CRB-F-100</t>
    </r>
  </si>
  <si>
    <t xml:space="preserve"> INFORME  ANUAL 2021</t>
  </si>
  <si>
    <t>No. AT Sin Incapacidad</t>
  </si>
  <si>
    <t>No. AT con incapacidad</t>
  </si>
  <si>
    <t>TOTAL AT</t>
  </si>
  <si>
    <t>No. W</t>
  </si>
  <si>
    <t>DÍAS
INCAPACIDAD</t>
  </si>
  <si>
    <t>DÍAS
PRORROGADOS</t>
  </si>
  <si>
    <t>TOTAL DÍAS
INCAPACIDAD</t>
  </si>
  <si>
    <t>DÍAS
CARGADOS</t>
  </si>
  <si>
    <t>TOTAL DÍAS
TRABAJADOS</t>
  </si>
  <si>
    <t>TOTAL HORAS
EXTRAS</t>
  </si>
  <si>
    <t>TOTAL
HHT</t>
  </si>
  <si>
    <t>IF Global 2021</t>
  </si>
  <si>
    <t>(IFI) 2021  IF con Incapacidad</t>
  </si>
  <si>
    <t xml:space="preserve">    IS  (2021)</t>
  </si>
  <si>
    <t xml:space="preserve">  ILI        (2021)</t>
  </si>
  <si>
    <t>PI*100 W  (2021)</t>
  </si>
  <si>
    <t>PI*1000 W</t>
  </si>
  <si>
    <t>META IS</t>
  </si>
  <si>
    <t>META IF</t>
  </si>
  <si>
    <t>ENE</t>
  </si>
  <si>
    <t>FEB</t>
  </si>
  <si>
    <t>MAR</t>
  </si>
  <si>
    <t>ABR</t>
  </si>
  <si>
    <t>MAY</t>
  </si>
  <si>
    <t>JUN</t>
  </si>
  <si>
    <t>JUL</t>
  </si>
  <si>
    <t>AGO</t>
  </si>
  <si>
    <t>SEP</t>
  </si>
  <si>
    <t>OCT</t>
  </si>
  <si>
    <t>NOV</t>
  </si>
  <si>
    <t>DIC</t>
  </si>
  <si>
    <t>Promedio</t>
  </si>
  <si>
    <t xml:space="preserve"> INFORME  ANUAL 2022</t>
  </si>
  <si>
    <t>IF Global 2022</t>
  </si>
  <si>
    <t>(IFI) 2022  IF con Incapacidad</t>
  </si>
  <si>
    <t xml:space="preserve">    IS  (2022)</t>
  </si>
  <si>
    <t xml:space="preserve">  ILI        (2022)</t>
  </si>
  <si>
    <t>PI*100 W  (2022)</t>
  </si>
  <si>
    <t>META ILI</t>
  </si>
  <si>
    <t>Total</t>
  </si>
  <si>
    <t>DATOS DEL INFORME ANUAL</t>
  </si>
  <si>
    <t>IF Global 2020)</t>
  </si>
  <si>
    <t>(IFI) 2020  IF con Incapacidad</t>
  </si>
  <si>
    <t xml:space="preserve">    IS  (2020)</t>
  </si>
  <si>
    <t xml:space="preserve">  ILI        (2020)</t>
  </si>
  <si>
    <t>PI*100 W  (2020)</t>
  </si>
  <si>
    <t>Meta ILI</t>
  </si>
  <si>
    <t xml:space="preserve">ILI </t>
  </si>
  <si>
    <t>IS</t>
  </si>
  <si>
    <t>IF</t>
  </si>
  <si>
    <t>PALMERAS CARARABO</t>
  </si>
  <si>
    <t xml:space="preserve">META </t>
  </si>
  <si>
    <t>ILI</t>
  </si>
  <si>
    <t>AUSENTISMO POR AÑO</t>
  </si>
  <si>
    <t>ACCIDENTE DE TRABAJO</t>
  </si>
  <si>
    <t>OROBERLIN</t>
  </si>
  <si>
    <t xml:space="preserve">INDICADOR </t>
  </si>
  <si>
    <t>FORMULACION</t>
  </si>
  <si>
    <t>N° de accidentes</t>
  </si>
  <si>
    <t>N° de dias perdidos por accidentes</t>
  </si>
  <si>
    <t>Tasa de accidentalidad</t>
  </si>
  <si>
    <t>N° AT / N° Promedio de trabjadores</t>
  </si>
  <si>
    <t>Indice de frecuencia de AT</t>
  </si>
  <si>
    <t>(N° total de AT en el año / N° HHT año) x 1.000.000</t>
  </si>
  <si>
    <t>Indice de severidad de At</t>
  </si>
  <si>
    <t>(N° AT con incapacidad en el año / N ° HHT año) x 1.000.000</t>
  </si>
  <si>
    <t>Inidice de lesiones Incapacitantes</t>
  </si>
  <si>
    <t xml:space="preserve"> Indice de frecuencia x Indice de severidad / 1000</t>
  </si>
  <si>
    <t>Total horas hombres trabajadas</t>
  </si>
  <si>
    <t>(Total dias trabajados x 8 x Numero de trabajadores) + Horas extras</t>
  </si>
  <si>
    <t>Version:  001</t>
  </si>
  <si>
    <t>REGISTROS DE AUSENTISMO</t>
  </si>
  <si>
    <t>AUSENTISMO</t>
  </si>
  <si>
    <t>ENERO</t>
  </si>
  <si>
    <t>FEBRERO</t>
  </si>
  <si>
    <t>MARZO</t>
  </si>
  <si>
    <t>ABRIL</t>
  </si>
  <si>
    <t>MAYO</t>
  </si>
  <si>
    <t>JUNIO</t>
  </si>
  <si>
    <t>JULIO</t>
  </si>
  <si>
    <t>AGOSTO</t>
  </si>
  <si>
    <t>SEPTIEMBRE</t>
  </si>
  <si>
    <t>OCTUBRE</t>
  </si>
  <si>
    <t>NOVIEMBRE</t>
  </si>
  <si>
    <t>DICIEMBRE</t>
  </si>
  <si>
    <t>NUMERO DE TRABAJADORES POR MES</t>
  </si>
  <si>
    <t>NUMERO DE DIAS PROGRAMADOS DE TRABAJO</t>
  </si>
  <si>
    <t>N° DE DIAS DE AUSENCIA POR ACCIDENTE DE TRABAJO</t>
  </si>
  <si>
    <t>N° DE DIAS DE AUSENCIA POR ENFERMDEDAD COMÚN EN EL MES</t>
  </si>
  <si>
    <t>NUMEROS DE DIAS DE TRABAJO PROGRAMADOS EN EL MES</t>
  </si>
  <si>
    <t>RESULTADO %</t>
  </si>
  <si>
    <t>MES</t>
  </si>
  <si>
    <t>% DE CUMPLIMIENTO</t>
  </si>
  <si>
    <t>ANALISIS</t>
  </si>
  <si>
    <t xml:space="preserve">ENERO </t>
  </si>
  <si>
    <t xml:space="preserve">FEBRERO </t>
  </si>
  <si>
    <t xml:space="preserve">MAYO </t>
  </si>
  <si>
    <t>NOMBRE O DEFINICIÓN DEL INDICADOR</t>
  </si>
  <si>
    <t>Prevalencia de Enfermedad Laboral</t>
  </si>
  <si>
    <t>INTERPRETACIÓN DEL INDICADOR</t>
  </si>
  <si>
    <t>Porcentaje de colaboradores que presenta enfermedad laboral en el periodo evaluado</t>
  </si>
  <si>
    <t>META ASOCIADA AL INDICADOR</t>
  </si>
  <si>
    <t>VALOR PROGRAMADO AÑO</t>
  </si>
  <si>
    <t>DESCRIPCIÓN DE LAS VARIABLES DEL INDICADOR</t>
  </si>
  <si>
    <t>a= Número de casos nuevos y antiguos de enfermedad laboral en el periodo</t>
  </si>
  <si>
    <t>b= Promedio total de trabajadores en el periodo</t>
  </si>
  <si>
    <t>FÓRMULA DEL INDICADOR</t>
  </si>
  <si>
    <t>FUENTE DE LA INFORMACIÓN</t>
  </si>
  <si>
    <t xml:space="preserve"> (a / b) * 100.000</t>
  </si>
  <si>
    <t>Reportes de Enfermedad Laboral - Información de personal propio, contratistas persona natural y jurídica, en misión y estudiantes</t>
  </si>
  <si>
    <t>FRECUENCIA DE LA MEDICIÓN</t>
  </si>
  <si>
    <t>UNIDAD DE MEDIDA</t>
  </si>
  <si>
    <t>Proporción</t>
  </si>
  <si>
    <t>TENDENCIA</t>
  </si>
  <si>
    <t>TIPO DE MEDICIÓN</t>
  </si>
  <si>
    <t>Estable</t>
  </si>
  <si>
    <t>Suma</t>
  </si>
  <si>
    <r>
      <t>LÍNEA DE BASE (</t>
    </r>
    <r>
      <rPr>
        <sz val="11"/>
        <color theme="1"/>
        <rFont val="Arial"/>
        <family val="2"/>
      </rPr>
      <t>corresponde a la primera evaluación del indicador</t>
    </r>
    <r>
      <rPr>
        <b/>
        <sz val="11"/>
        <color theme="1"/>
        <rFont val="Arial"/>
        <family val="2"/>
      </rPr>
      <t>)</t>
    </r>
  </si>
  <si>
    <t>PERSONAS Y/O PARTES INTERESADAS QUE DEBEN CONOCER EL RESULTADO</t>
  </si>
  <si>
    <t>PROGRAMACIÓN Y EJECUCIÓN DEL INDICADOR</t>
  </si>
  <si>
    <t>Año 2019</t>
  </si>
  <si>
    <t>Año 2020</t>
  </si>
  <si>
    <t>Año 2021</t>
  </si>
  <si>
    <t>Resultado Deseado</t>
  </si>
  <si>
    <t>Resultado Satisfactorio</t>
  </si>
  <si>
    <t>Resultado Crítico</t>
  </si>
  <si>
    <t>Resultado alcanzado</t>
  </si>
  <si>
    <t>ANÁLISIS DEL INDICADOR</t>
  </si>
  <si>
    <t>Por cada 100.000 trabajadores existen 0 casos de enfermedad laboral en el periodo 2021.</t>
  </si>
  <si>
    <t>ACCIONES DE MEJORA PLANTEADAS</t>
  </si>
  <si>
    <t>Asegurar Salud</t>
  </si>
  <si>
    <t>Calidad de servicios de salud</t>
  </si>
  <si>
    <t>Control Disciplinario</t>
  </si>
  <si>
    <t>Evaluación, seguimiento y control a la gestión</t>
  </si>
  <si>
    <t xml:space="preserve">Gestión Comunicaciones </t>
  </si>
  <si>
    <t>Gestión Contractual</t>
  </si>
  <si>
    <t>Gestión de Bienes y Servicios</t>
  </si>
  <si>
    <t>Gestión de TIC</t>
  </si>
  <si>
    <t>Gestión de urgencias, emergencias y desastres</t>
  </si>
  <si>
    <t>Gestión del conocimiento e innovación</t>
  </si>
  <si>
    <t>Gestion del Talento Humano</t>
  </si>
  <si>
    <t>Gestión en Salud Pública</t>
  </si>
  <si>
    <t>Gestión Financiera</t>
  </si>
  <si>
    <t xml:space="preserve">Gestión Juridica </t>
  </si>
  <si>
    <t>Gestión social en salud</t>
  </si>
  <si>
    <t>Inspección, vigilancia y control</t>
  </si>
  <si>
    <t>Planeación Institucional y Calidad</t>
  </si>
  <si>
    <t>Planeación y Gestión Sectorial</t>
  </si>
  <si>
    <t>Política y Gerencia estratégica</t>
  </si>
  <si>
    <t>Provisión de servicios de salud</t>
  </si>
  <si>
    <t>Subsistema de Gestión de Calidad (SGC)</t>
  </si>
  <si>
    <t>Subsistema de Control Interno (SCI)</t>
  </si>
  <si>
    <t>Subsistema de Seguridad y Salud en el Trabajo (S&amp;ST)</t>
  </si>
  <si>
    <t>Subsistema de Gestión Ambiental (SGA)</t>
  </si>
  <si>
    <t>Subsistema de Seguridad de la Información (SSI)</t>
  </si>
  <si>
    <t>Subsistema Interno de Gestión Documental y Archivo (SIGA)</t>
  </si>
  <si>
    <t>Subsistema de Responsabilidad Social (SRS)</t>
  </si>
  <si>
    <t>Eficacia</t>
  </si>
  <si>
    <t>Eficiencia</t>
  </si>
  <si>
    <t>Efectividad</t>
  </si>
  <si>
    <t>Trimestral</t>
  </si>
  <si>
    <t>Cantidad</t>
  </si>
  <si>
    <t>Días</t>
  </si>
  <si>
    <t>Pesos (S)</t>
  </si>
  <si>
    <t>Creciente</t>
  </si>
  <si>
    <t>Decreciente</t>
  </si>
  <si>
    <t>Proporción de Accidentes de Trabajos Mortales</t>
  </si>
  <si>
    <t>Número de accidentes de trabajo mortales en el año  por accidentes de trabajo ocurridos en el periodo el X% de accidentes de trabajo fueron mortales</t>
  </si>
  <si>
    <t>a= Número de accidentes de trabajo mortales que se presentaron en el año</t>
  </si>
  <si>
    <t xml:space="preserve">b= Total de accidentes de trabajo que se presentaron en el año </t>
  </si>
  <si>
    <t xml:space="preserve"> (a / b) * 100</t>
  </si>
  <si>
    <t>Reportes de Accidentalidad del SG SST (incluye a todo el personal propio, contratista, subcontratista y en misión) - Calificación de origen de AT</t>
  </si>
  <si>
    <t>%</t>
  </si>
  <si>
    <t>En el año, no se han presentado accidentes de trabajo mortales.</t>
  </si>
  <si>
    <t>Incidencia de Enfermedad Laboral</t>
  </si>
  <si>
    <t>Porcentaje de Nuevos casos de enfermedad laboral en el periodo evaluado</t>
  </si>
  <si>
    <t>a= Número de casos nuevos de enfermedad laboral en el periodo</t>
  </si>
  <si>
    <t xml:space="preserve"> Proporción</t>
  </si>
  <si>
    <t>Por cada 100.000 trabajadores existen 0 casos nuevos de enfermedad laboral en el periodo 2021.</t>
  </si>
  <si>
    <t>Sistema De Gestion Integrado</t>
  </si>
  <si>
    <t>ALTA GERENCIA, PROCESO SISTEMA DE GESTION INTEGRADO</t>
  </si>
  <si>
    <t>ALTA GERENCIA, PROCESO  SISTEMA DE GESTION INTEGRADO</t>
  </si>
  <si>
    <t xml:space="preserve">
MATRIZ DE REGISTRO DE INDICADORES DE SGI 
</t>
  </si>
  <si>
    <r>
      <t xml:space="preserve">Fecha: </t>
    </r>
    <r>
      <rPr>
        <sz val="14"/>
        <color theme="1"/>
        <rFont val="Arial"/>
        <family val="2"/>
      </rPr>
      <t>Septiembre de 2021</t>
    </r>
  </si>
  <si>
    <t xml:space="preserve"> CRB-F-100</t>
  </si>
  <si>
    <r>
      <t xml:space="preserve">Fecha: </t>
    </r>
    <r>
      <rPr>
        <sz val="9"/>
        <rFont val="Arial"/>
        <family val="2"/>
      </rPr>
      <t>Septiembre de 2021</t>
    </r>
  </si>
  <si>
    <t>En un porcentaje del 3,2% del total de ausentismo, se evidencia que la causa mas marcada fueron las incapacidades medicas por enfermedad común y un trabajador presenta incapacidad prorrogada repetitivamente</t>
  </si>
  <si>
    <t>En un porcentaje del 3,8% del total de ausentismo, se evidencia que la causa mas marcada fueron las incapacidades medicas por enfermedad común y un trabajador presenta incapacidad prorrogada repetitivamente</t>
  </si>
  <si>
    <t>En un porcentaje del 9,9% del total de ausentismo, se evidencia que la causa mas marcadda fueron las incapacidades medicas por enfermedad común y un trabajador presenta incapacidad prorrogada repetitivamente</t>
  </si>
  <si>
    <t>En un porcentaje del 6,9% del total de ausentismo, se evidencia que la causa mas marcadda fueron las incapacidades medicas por enfermedad común y un trabajador presenta incapacidad prorrogada repetitivamente</t>
  </si>
  <si>
    <t>En un porcentaje del 7,7% del total de ausentismo, se evidencia que la causa mas marcadda fueron las incapacidades medicas por enfermedad común y un trabajador presenta incapacidad prorrogada repetitivamente</t>
  </si>
  <si>
    <t>En un porcentaje del 7,5% del total de ausentismo, se evidencia que la causa mas marcadda fueron las incapacidades medicas por enfermedad común y un trabajador presenta incapacidad prorrogada repetitivamente</t>
  </si>
  <si>
    <t>En un porcentaje del 7,3% del total de ausentismo, se evidencia que la causa mas marcadda fueron las incapacidades medicas por enfermedad común y un trabajador presenta incapacidad prorrogada repetitivamente</t>
  </si>
  <si>
    <t>En un porcentaje del 7,9% del total de ausentismo, se evidencia que la causa mas marcadda fueron las incapacidades medicas por enfermedad común y un trabajador presenta incapacidad prorrogada repetitivamente</t>
  </si>
  <si>
    <t>En un porcentaje del 9,7% del total de ausentismo, se evidencia que la causa mas marcadda fueron las incapacidades medicas por enfermedad común y un trabajador presenta incapacidad prorrogada repetitivamente</t>
  </si>
  <si>
    <t>En un porcentaje del 3,4% del total de ausentismo, se evidencia que la causa mas marcada fueron las incapacidades medicas por enfermedad común y un trabajador presenta incapacidad prorrogada repetitivament.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</si>
</sst>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quot;$&quot;\ * #,##0.00_);_(&quot;$&quot;\ * \(#,##0.00\);_(&quot;$&quot;\ * &quot;-&quot;??_);_(@_)"/>
    <numFmt numFmtId="165" formatCode="0.0%"/>
    <numFmt numFmtId="166" formatCode="0.0000"/>
    <numFmt numFmtId="167" formatCode="0.0"/>
    <numFmt numFmtId="168" formatCode="#,##0.0"/>
    <numFmt numFmtId="169" formatCode="0.000000"/>
  </numFmts>
  <fonts count="74" x14ac:knownFonts="1">
    <font>
      <sz val="11"/>
      <color theme="1"/>
      <name val="Calibri"/>
      <family val="2"/>
      <scheme val="minor"/>
    </font>
    <font>
      <sz val="11"/>
      <color theme="1"/>
      <name val="Calibri"/>
      <family val="2"/>
      <scheme val="minor"/>
    </font>
    <font>
      <sz val="11"/>
      <color indexed="8"/>
      <name val="Calibri"/>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u/>
      <sz val="10"/>
      <color indexed="12"/>
      <name val="Arial"/>
      <family val="2"/>
    </font>
    <font>
      <sz val="10"/>
      <name val="Arial"/>
      <family val="2"/>
    </font>
    <font>
      <u/>
      <sz val="10"/>
      <color theme="10"/>
      <name val="Arial"/>
      <family val="2"/>
    </font>
    <font>
      <u/>
      <sz val="11"/>
      <color theme="10"/>
      <name val="Calibri"/>
      <family val="2"/>
    </font>
    <font>
      <sz val="9"/>
      <color theme="1"/>
      <name val="Times New Roman"/>
      <family val="1"/>
    </font>
    <font>
      <b/>
      <sz val="9"/>
      <color theme="1"/>
      <name val="Times New Roman"/>
      <family val="1"/>
    </font>
    <font>
      <b/>
      <sz val="8"/>
      <color theme="1"/>
      <name val="Times New Roman"/>
      <family val="1"/>
    </font>
    <font>
      <sz val="9"/>
      <color theme="0"/>
      <name val="Times New Roman"/>
      <family val="1"/>
    </font>
    <font>
      <sz val="9"/>
      <color indexed="8"/>
      <name val="Times New Roman"/>
      <family val="1"/>
    </font>
    <font>
      <sz val="9"/>
      <name val="Times New Roman"/>
      <family val="1"/>
    </font>
    <font>
      <b/>
      <i/>
      <u/>
      <sz val="9"/>
      <color theme="1"/>
      <name val="Times New Roman"/>
      <family val="1"/>
    </font>
    <font>
      <i/>
      <sz val="9"/>
      <color rgb="FFFF0000"/>
      <name val="Times New Roman"/>
      <family val="1"/>
    </font>
    <font>
      <sz val="9"/>
      <color rgb="FFFF0000"/>
      <name val="Times New Roman"/>
      <family val="1"/>
    </font>
    <font>
      <u/>
      <sz val="9"/>
      <color rgb="FFFF0000"/>
      <name val="Times New Roman"/>
      <family val="1"/>
    </font>
    <font>
      <b/>
      <sz val="14"/>
      <color theme="1"/>
      <name val="Arial"/>
      <family val="2"/>
    </font>
    <font>
      <sz val="14"/>
      <color theme="1"/>
      <name val="Arial"/>
      <family val="2"/>
    </font>
    <font>
      <sz val="12"/>
      <name val="Arial"/>
      <family val="2"/>
    </font>
    <font>
      <b/>
      <sz val="12"/>
      <name val="Arial"/>
      <family val="2"/>
    </font>
    <font>
      <b/>
      <sz val="11"/>
      <color theme="1"/>
      <name val="Arial"/>
      <family val="2"/>
    </font>
    <font>
      <b/>
      <sz val="12"/>
      <color theme="1"/>
      <name val="Arial"/>
      <family val="2"/>
    </font>
    <font>
      <sz val="14"/>
      <color theme="1"/>
      <name val="Calibri"/>
      <family val="2"/>
      <scheme val="minor"/>
    </font>
    <font>
      <b/>
      <sz val="14"/>
      <name val="Arial"/>
      <family val="2"/>
    </font>
    <font>
      <sz val="14"/>
      <name val="Arial"/>
      <family val="2"/>
    </font>
    <font>
      <b/>
      <sz val="14"/>
      <color indexed="8"/>
      <name val="Arial"/>
      <family val="2"/>
    </font>
    <font>
      <sz val="9"/>
      <color theme="1"/>
      <name val="Arial"/>
      <family val="2"/>
    </font>
    <font>
      <sz val="11"/>
      <color theme="1"/>
      <name val="Arial"/>
      <family val="2"/>
    </font>
    <font>
      <sz val="11"/>
      <name val="Arial"/>
      <family val="2"/>
    </font>
    <font>
      <b/>
      <i/>
      <u/>
      <sz val="10"/>
      <color theme="1"/>
      <name val="Arial"/>
      <family val="2"/>
    </font>
    <font>
      <i/>
      <sz val="10"/>
      <color rgb="FFFF0000"/>
      <name val="Arial"/>
      <family val="2"/>
    </font>
    <font>
      <b/>
      <i/>
      <u/>
      <sz val="11"/>
      <color theme="1"/>
      <name val="Arial"/>
      <family val="2"/>
    </font>
    <font>
      <i/>
      <sz val="11"/>
      <color rgb="FFFF0000"/>
      <name val="Arial"/>
      <family val="2"/>
    </font>
    <font>
      <sz val="9"/>
      <color rgb="FFFF0000"/>
      <name val="Arial"/>
      <family val="2"/>
    </font>
    <font>
      <sz val="11"/>
      <color rgb="FFFF0000"/>
      <name val="Arial"/>
      <family val="2"/>
    </font>
    <font>
      <sz val="11"/>
      <color indexed="8"/>
      <name val="Arial"/>
      <family val="2"/>
    </font>
    <font>
      <b/>
      <sz val="9"/>
      <color indexed="8"/>
      <name val="Times New Roman"/>
      <family val="1"/>
    </font>
    <font>
      <sz val="14"/>
      <color indexed="8"/>
      <name val="Arial"/>
      <family val="2"/>
    </font>
    <font>
      <u/>
      <sz val="14"/>
      <name val="Arial"/>
      <family val="2"/>
    </font>
    <font>
      <sz val="12"/>
      <color theme="1"/>
      <name val="Arial"/>
      <family val="2"/>
    </font>
    <font>
      <b/>
      <sz val="11"/>
      <color indexed="8"/>
      <name val="Arial"/>
      <family val="2"/>
    </font>
    <font>
      <b/>
      <sz val="12"/>
      <color indexed="8"/>
      <name val="Arial"/>
      <family val="2"/>
    </font>
    <font>
      <sz val="12"/>
      <color theme="1"/>
      <name val="Times New Roman"/>
      <family val="1"/>
    </font>
    <font>
      <b/>
      <sz val="18"/>
      <color theme="1"/>
      <name val="Arial"/>
      <family val="2"/>
    </font>
    <font>
      <b/>
      <sz val="24"/>
      <color theme="1"/>
      <name val="Arial Rounded MT Bold"/>
      <family val="2"/>
    </font>
    <font>
      <b/>
      <sz val="11"/>
      <color theme="1"/>
      <name val="Calibri"/>
      <family val="2"/>
      <scheme val="minor"/>
    </font>
    <font>
      <b/>
      <sz val="11"/>
      <name val="Arial"/>
      <family val="2"/>
    </font>
    <font>
      <sz val="12"/>
      <color indexed="8"/>
      <name val="Arial"/>
      <family val="2"/>
    </font>
    <font>
      <b/>
      <sz val="11"/>
      <color indexed="17"/>
      <name val="Arial"/>
      <family val="2"/>
    </font>
    <font>
      <b/>
      <sz val="14"/>
      <color theme="1"/>
      <name val="Calibri"/>
      <family val="2"/>
      <scheme val="minor"/>
    </font>
    <font>
      <b/>
      <sz val="10"/>
      <name val="Arial"/>
      <family val="2"/>
    </font>
    <font>
      <sz val="11"/>
      <name val="Calibri"/>
      <family val="2"/>
      <scheme val="minor"/>
    </font>
    <font>
      <b/>
      <sz val="9"/>
      <name val="Arial"/>
      <family val="2"/>
    </font>
    <font>
      <b/>
      <sz val="8"/>
      <name val="Arial"/>
      <family val="2"/>
    </font>
    <font>
      <b/>
      <sz val="11"/>
      <name val="Calibri"/>
      <family val="2"/>
      <scheme val="minor"/>
    </font>
    <font>
      <sz val="8"/>
      <name val="Arial"/>
      <family val="2"/>
    </font>
    <font>
      <sz val="9"/>
      <name val="Arial"/>
      <family val="2"/>
    </font>
  </fonts>
  <fills count="4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rgb="FFFFC000"/>
        <bgColor indexed="64"/>
      </patternFill>
    </fill>
    <fill>
      <patternFill patternType="solid">
        <fgColor theme="6" tint="0.39997558519241921"/>
        <bgColor indexed="64"/>
      </patternFill>
    </fill>
    <fill>
      <patternFill patternType="solid">
        <fgColor rgb="FFF87689"/>
        <bgColor indexed="64"/>
      </patternFill>
    </fill>
    <fill>
      <patternFill patternType="solid">
        <fgColor rgb="FF00B0F0"/>
        <bgColor indexed="64"/>
      </patternFill>
    </fill>
    <fill>
      <patternFill patternType="solid">
        <fgColor rgb="FFE984FA"/>
        <bgColor indexed="64"/>
      </patternFill>
    </fill>
    <fill>
      <patternFill patternType="solid">
        <fgColor rgb="FFE60ADC"/>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bgColor indexed="20"/>
      </patternFill>
    </fill>
    <fill>
      <patternFill patternType="solid">
        <fgColor theme="6" tint="0.59999389629810485"/>
        <bgColor indexed="20"/>
      </patternFill>
    </fill>
    <fill>
      <patternFill patternType="solid">
        <fgColor theme="6" tint="0.59999389629810485"/>
        <bgColor indexed="22"/>
      </patternFill>
    </fill>
    <fill>
      <patternFill patternType="solid">
        <fgColor theme="6"/>
        <bgColor indexed="64"/>
      </patternFill>
    </fill>
    <fill>
      <patternFill patternType="solid">
        <fgColor rgb="FFFF9900"/>
        <bgColor indexed="64"/>
      </patternFill>
    </fill>
  </fills>
  <borders count="8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auto="1"/>
      </right>
      <top style="medium">
        <color indexed="64"/>
      </top>
      <bottom/>
      <diagonal/>
    </border>
    <border>
      <left style="thin">
        <color indexed="64"/>
      </left>
      <right style="thin">
        <color indexed="64"/>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diagonal/>
    </border>
    <border>
      <left style="thin">
        <color auto="1"/>
      </left>
      <right/>
      <top style="medium">
        <color indexed="64"/>
      </top>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s>
  <cellStyleXfs count="57">
    <xf numFmtId="0" fontId="0"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4" borderId="0" applyNumberFormat="0" applyBorder="0" applyAlignment="0" applyProtection="0"/>
    <xf numFmtId="0" fontId="6" fillId="16" borderId="1" applyNumberFormat="0" applyAlignment="0" applyProtection="0"/>
    <xf numFmtId="0" fontId="7" fillId="1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10" fillId="7" borderId="1" applyNumberFormat="0" applyAlignment="0" applyProtection="0"/>
    <xf numFmtId="0" fontId="19"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1" fillId="3" borderId="0" applyNumberFormat="0" applyBorder="0" applyAlignment="0" applyProtection="0"/>
    <xf numFmtId="164" fontId="3" fillId="0" borderId="0" applyFill="0" applyBorder="0" applyAlignment="0" applyProtection="0"/>
    <xf numFmtId="0" fontId="12" fillId="22" borderId="0" applyNumberFormat="0" applyBorder="0" applyAlignment="0" applyProtection="0"/>
    <xf numFmtId="0" fontId="20" fillId="0" borderId="0"/>
    <xf numFmtId="0" fontId="3" fillId="0" borderId="0"/>
    <xf numFmtId="0" fontId="20" fillId="0" borderId="0"/>
    <xf numFmtId="0" fontId="20" fillId="0" borderId="0"/>
    <xf numFmtId="0" fontId="20" fillId="0" borderId="0"/>
    <xf numFmtId="0" fontId="1" fillId="0" borderId="0"/>
    <xf numFmtId="0" fontId="2" fillId="23" borderId="4" applyNumberFormat="0" applyAlignment="0" applyProtection="0"/>
    <xf numFmtId="9" fontId="20" fillId="0" borderId="0" applyFont="0" applyFill="0" applyBorder="0" applyAlignment="0" applyProtection="0"/>
    <xf numFmtId="0" fontId="13" fillId="1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6" applyNumberFormat="0" applyFill="0" applyAlignment="0" applyProtection="0"/>
    <xf numFmtId="0" fontId="9" fillId="0" borderId="7" applyNumberFormat="0" applyFill="0" applyAlignment="0" applyProtection="0"/>
    <xf numFmtId="0" fontId="18" fillId="0" borderId="8" applyNumberFormat="0" applyFill="0" applyAlignment="0" applyProtection="0"/>
    <xf numFmtId="0" fontId="2" fillId="0" borderId="0"/>
    <xf numFmtId="0" fontId="2" fillId="0" borderId="0"/>
    <xf numFmtId="9" fontId="1" fillId="0" borderId="0" applyFont="0" applyFill="0" applyBorder="0" applyAlignment="0" applyProtection="0"/>
    <xf numFmtId="9" fontId="3" fillId="0" borderId="0" applyFont="0" applyFill="0" applyBorder="0" applyAlignment="0" applyProtection="0"/>
    <xf numFmtId="0" fontId="22" fillId="0" borderId="0" applyNumberFormat="0" applyFill="0" applyBorder="0" applyAlignment="0" applyProtection="0">
      <alignment vertical="top"/>
      <protection locked="0"/>
    </xf>
  </cellStyleXfs>
  <cellXfs count="592">
    <xf numFmtId="0" fontId="0" fillId="0" borderId="0" xfId="0"/>
    <xf numFmtId="0" fontId="23" fillId="24" borderId="0" xfId="0" applyFont="1" applyFill="1" applyAlignment="1" applyProtection="1">
      <alignment horizontal="center" vertical="center" wrapText="1"/>
      <protection hidden="1"/>
    </xf>
    <xf numFmtId="0" fontId="26" fillId="24" borderId="0" xfId="0" applyFont="1" applyFill="1" applyAlignment="1" applyProtection="1">
      <alignment horizontal="center" vertical="center" wrapText="1"/>
      <protection hidden="1"/>
    </xf>
    <xf numFmtId="0" fontId="24" fillId="24" borderId="0" xfId="0" applyFont="1" applyFill="1" applyAlignment="1" applyProtection="1">
      <alignment horizontal="center" vertical="center" wrapText="1"/>
      <protection hidden="1"/>
    </xf>
    <xf numFmtId="0" fontId="27" fillId="24" borderId="0" xfId="0" applyFont="1" applyFill="1" applyBorder="1" applyAlignment="1" applyProtection="1">
      <alignment horizontal="center" vertical="center" wrapText="1"/>
      <protection hidden="1"/>
    </xf>
    <xf numFmtId="9" fontId="28" fillId="24" borderId="0" xfId="54" applyFont="1" applyFill="1" applyBorder="1" applyAlignment="1" applyProtection="1">
      <alignment horizontal="center" vertical="center" wrapText="1"/>
      <protection hidden="1"/>
    </xf>
    <xf numFmtId="0" fontId="28" fillId="24" borderId="0" xfId="0" applyFont="1" applyFill="1" applyBorder="1" applyAlignment="1" applyProtection="1">
      <alignment horizontal="center" vertical="center" wrapText="1"/>
      <protection hidden="1"/>
    </xf>
    <xf numFmtId="0" fontId="27" fillId="24" borderId="0" xfId="0" applyFont="1" applyFill="1" applyAlignment="1" applyProtection="1">
      <alignment horizontal="center" vertical="center" wrapText="1"/>
      <protection hidden="1"/>
    </xf>
    <xf numFmtId="9" fontId="23" fillId="24" borderId="0" xfId="54" applyFont="1" applyFill="1" applyAlignment="1" applyProtection="1">
      <alignment horizontal="center" vertical="center" wrapText="1"/>
      <protection hidden="1"/>
    </xf>
    <xf numFmtId="0" fontId="25" fillId="24" borderId="0" xfId="0" applyFont="1" applyFill="1" applyAlignment="1" applyProtection="1">
      <alignment horizontal="center" vertical="center" wrapText="1"/>
      <protection hidden="1"/>
    </xf>
    <xf numFmtId="165" fontId="35" fillId="0" borderId="0" xfId="38" applyNumberFormat="1" applyFont="1" applyFill="1" applyBorder="1" applyAlignment="1">
      <alignment horizontal="center" vertical="center" wrapText="1"/>
    </xf>
    <xf numFmtId="0" fontId="35" fillId="25" borderId="0" xfId="38" applyFont="1" applyFill="1" applyBorder="1" applyAlignment="1" applyProtection="1">
      <alignment horizontal="center" vertical="center" wrapText="1"/>
    </xf>
    <xf numFmtId="10" fontId="35" fillId="0" borderId="0" xfId="55" applyNumberFormat="1" applyFont="1" applyFill="1" applyBorder="1" applyAlignment="1">
      <alignment horizontal="center" vertical="center" wrapText="1"/>
    </xf>
    <xf numFmtId="0" fontId="0" fillId="0" borderId="0" xfId="0" applyAlignment="1">
      <alignment horizontal="center"/>
    </xf>
    <xf numFmtId="0" fontId="39" fillId="0" borderId="0" xfId="0" applyFont="1"/>
    <xf numFmtId="0" fontId="38" fillId="0" borderId="22" xfId="0" applyFont="1" applyBorder="1" applyAlignment="1">
      <alignment horizontal="center" vertical="center"/>
    </xf>
    <xf numFmtId="0" fontId="38" fillId="0" borderId="24" xfId="0" applyFont="1" applyBorder="1" applyAlignment="1">
      <alignment horizontal="center" vertical="center"/>
    </xf>
    <xf numFmtId="0" fontId="40" fillId="29" borderId="19" xfId="38" applyFont="1" applyFill="1" applyBorder="1" applyAlignment="1" applyProtection="1">
      <alignment horizontal="center" vertical="center" wrapText="1"/>
    </xf>
    <xf numFmtId="0" fontId="40" fillId="29" borderId="9" xfId="38" applyFont="1" applyFill="1" applyBorder="1" applyAlignment="1" applyProtection="1">
      <alignment horizontal="center" vertical="center" wrapText="1"/>
    </xf>
    <xf numFmtId="0" fontId="42" fillId="29" borderId="9" xfId="53" applyFont="1" applyFill="1" applyBorder="1" applyAlignment="1">
      <alignment horizontal="center" vertical="center" wrapText="1"/>
    </xf>
    <xf numFmtId="0" fontId="40" fillId="30" borderId="9" xfId="38" applyFont="1" applyFill="1" applyBorder="1" applyAlignment="1" applyProtection="1">
      <alignment horizontal="center" vertical="center" wrapText="1"/>
    </xf>
    <xf numFmtId="0" fontId="42" fillId="27" borderId="9" xfId="53" applyFont="1" applyFill="1" applyBorder="1" applyAlignment="1">
      <alignment horizontal="center" vertical="center" wrapText="1"/>
    </xf>
    <xf numFmtId="0" fontId="37" fillId="24" borderId="17" xfId="0" applyFont="1" applyFill="1" applyBorder="1" applyAlignment="1" applyProtection="1">
      <alignment horizontal="left" vertical="center" wrapText="1"/>
      <protection hidden="1"/>
    </xf>
    <xf numFmtId="0" fontId="44" fillId="24" borderId="17" xfId="0" applyFont="1" applyFill="1" applyBorder="1" applyAlignment="1" applyProtection="1">
      <alignment horizontal="left" vertical="center" wrapText="1"/>
      <protection hidden="1"/>
    </xf>
    <xf numFmtId="0" fontId="44" fillId="24" borderId="0" xfId="0" applyFont="1" applyFill="1" applyBorder="1" applyAlignment="1" applyProtection="1">
      <alignment horizontal="left" vertical="center" wrapText="1"/>
      <protection hidden="1"/>
    </xf>
    <xf numFmtId="0" fontId="45" fillId="24" borderId="0" xfId="0" applyFont="1" applyFill="1" applyBorder="1" applyAlignment="1" applyProtection="1">
      <alignment horizontal="center" vertical="center" wrapText="1"/>
      <protection hidden="1"/>
    </xf>
    <xf numFmtId="0" fontId="44" fillId="24" borderId="0" xfId="0" applyFont="1" applyFill="1" applyAlignment="1" applyProtection="1">
      <alignment horizontal="center" vertical="center" wrapText="1"/>
      <protection hidden="1"/>
    </xf>
    <xf numFmtId="0" fontId="38" fillId="28" borderId="17" xfId="0" applyFont="1" applyFill="1" applyBorder="1" applyAlignment="1" applyProtection="1">
      <alignment horizontal="left" vertical="center" wrapText="1"/>
      <protection hidden="1"/>
    </xf>
    <xf numFmtId="0" fontId="44" fillId="24" borderId="11" xfId="0" applyFont="1" applyFill="1" applyBorder="1" applyAlignment="1" applyProtection="1">
      <alignment horizontal="left" vertical="center" wrapText="1"/>
      <protection locked="0"/>
    </xf>
    <xf numFmtId="0" fontId="44" fillId="24" borderId="12" xfId="0" applyFont="1" applyFill="1" applyBorder="1" applyAlignment="1" applyProtection="1">
      <alignment horizontal="left" vertical="center" wrapText="1"/>
      <protection locked="0"/>
    </xf>
    <xf numFmtId="0" fontId="44" fillId="24" borderId="10" xfId="0" applyFont="1" applyFill="1" applyBorder="1" applyAlignment="1" applyProtection="1">
      <alignment horizontal="left" vertical="center" wrapText="1"/>
      <protection locked="0"/>
    </xf>
    <xf numFmtId="0" fontId="44" fillId="24" borderId="9" xfId="0" applyFont="1" applyFill="1" applyBorder="1" applyAlignment="1" applyProtection="1">
      <alignment horizontal="center" vertical="center" wrapText="1"/>
      <protection hidden="1"/>
    </xf>
    <xf numFmtId="9" fontId="44" fillId="24" borderId="9" xfId="0" applyNumberFormat="1" applyFont="1" applyFill="1" applyBorder="1" applyAlignment="1" applyProtection="1">
      <alignment horizontal="center" vertical="center" wrapText="1"/>
      <protection hidden="1"/>
    </xf>
    <xf numFmtId="0" fontId="37" fillId="31" borderId="17" xfId="0" applyFont="1" applyFill="1" applyBorder="1" applyAlignment="1" applyProtection="1">
      <alignment horizontal="left" vertical="center" wrapText="1"/>
      <protection hidden="1"/>
    </xf>
    <xf numFmtId="0" fontId="37" fillId="31" borderId="9" xfId="0" applyFont="1" applyFill="1" applyBorder="1" applyAlignment="1" applyProtection="1">
      <alignment horizontal="center" vertical="center" wrapText="1"/>
      <protection hidden="1"/>
    </xf>
    <xf numFmtId="0" fontId="44" fillId="24" borderId="9" xfId="0" applyFont="1" applyFill="1" applyBorder="1" applyAlignment="1" applyProtection="1">
      <alignment horizontal="center" vertical="center" wrapText="1"/>
      <protection locked="0"/>
    </xf>
    <xf numFmtId="9" fontId="44" fillId="24" borderId="9" xfId="0" applyNumberFormat="1" applyFont="1" applyFill="1" applyBorder="1" applyAlignment="1" applyProtection="1">
      <alignment horizontal="center" vertical="center" wrapText="1"/>
      <protection locked="0"/>
    </xf>
    <xf numFmtId="0" fontId="44" fillId="24" borderId="0" xfId="0" applyFont="1" applyFill="1" applyBorder="1" applyAlignment="1" applyProtection="1">
      <alignment horizontal="left" vertical="center" wrapText="1"/>
      <protection hidden="1"/>
    </xf>
    <xf numFmtId="0" fontId="41" fillId="0" borderId="19" xfId="38" applyFont="1" applyBorder="1" applyAlignment="1">
      <alignment horizontal="center" vertical="center" wrapText="1"/>
    </xf>
    <xf numFmtId="0" fontId="41" fillId="25" borderId="19" xfId="38" applyFont="1" applyFill="1" applyBorder="1" applyAlignment="1" applyProtection="1">
      <alignment horizontal="center" vertical="center" wrapText="1"/>
    </xf>
    <xf numFmtId="0" fontId="54" fillId="0" borderId="19" xfId="53" applyFont="1" applyBorder="1" applyAlignment="1">
      <alignment horizontal="center" vertical="center" wrapText="1"/>
    </xf>
    <xf numFmtId="0" fontId="41" fillId="0" borderId="19" xfId="38" applyFont="1" applyBorder="1" applyAlignment="1">
      <alignment horizontal="center" vertical="center"/>
    </xf>
    <xf numFmtId="0" fontId="41" fillId="0" borderId="9" xfId="38" applyFont="1" applyBorder="1" applyAlignment="1">
      <alignment horizontal="center" vertical="center" wrapText="1"/>
    </xf>
    <xf numFmtId="0" fontId="41" fillId="25" borderId="9" xfId="38" applyFont="1" applyFill="1" applyBorder="1" applyAlignment="1" applyProtection="1">
      <alignment horizontal="center" vertical="center" wrapText="1"/>
    </xf>
    <xf numFmtId="9" fontId="41" fillId="25" borderId="9" xfId="38" applyNumberFormat="1" applyFont="1" applyFill="1" applyBorder="1" applyAlignment="1" applyProtection="1">
      <alignment horizontal="center" vertical="center" wrapText="1"/>
    </xf>
    <xf numFmtId="0" fontId="54" fillId="0" borderId="9" xfId="53" applyFont="1" applyBorder="1" applyAlignment="1">
      <alignment horizontal="center" vertical="center" wrapText="1"/>
    </xf>
    <xf numFmtId="0" fontId="41" fillId="0" borderId="9" xfId="38" applyFont="1" applyBorder="1" applyAlignment="1">
      <alignment horizontal="center" vertical="center"/>
    </xf>
    <xf numFmtId="0" fontId="41" fillId="0" borderId="9" xfId="38" applyFont="1" applyFill="1" applyBorder="1" applyAlignment="1" applyProtection="1">
      <alignment horizontal="center" vertical="center" wrapText="1"/>
    </xf>
    <xf numFmtId="0" fontId="44" fillId="24" borderId="0" xfId="0" applyFont="1" applyFill="1" applyBorder="1" applyAlignment="1" applyProtection="1">
      <alignment horizontal="center" vertical="center" wrapText="1"/>
      <protection locked="0"/>
    </xf>
    <xf numFmtId="9" fontId="44" fillId="24" borderId="0" xfId="0" applyNumberFormat="1" applyFont="1" applyFill="1" applyBorder="1" applyAlignment="1" applyProtection="1">
      <alignment horizontal="center" vertical="center" wrapText="1"/>
      <protection hidden="1"/>
    </xf>
    <xf numFmtId="0" fontId="44" fillId="24" borderId="9" xfId="0" applyFont="1" applyFill="1" applyBorder="1" applyAlignment="1" applyProtection="1">
      <alignment horizontal="left" vertical="center" wrapText="1"/>
      <protection hidden="1"/>
    </xf>
    <xf numFmtId="0" fontId="44" fillId="24" borderId="9" xfId="0" applyFont="1" applyFill="1" applyBorder="1" applyAlignment="1" applyProtection="1">
      <alignment horizontal="center" vertical="center" wrapText="1"/>
      <protection hidden="1"/>
    </xf>
    <xf numFmtId="0" fontId="23" fillId="24" borderId="0" xfId="0" applyFont="1" applyFill="1" applyBorder="1" applyAlignment="1" applyProtection="1">
      <alignment horizontal="center" vertical="center" wrapText="1"/>
      <protection hidden="1"/>
    </xf>
    <xf numFmtId="0" fontId="31" fillId="24" borderId="0" xfId="0" applyFont="1" applyFill="1" applyAlignment="1" applyProtection="1">
      <alignment horizontal="left" vertical="center" wrapText="1"/>
      <protection locked="0"/>
    </xf>
    <xf numFmtId="0" fontId="29" fillId="24" borderId="0" xfId="0" applyFont="1" applyFill="1" applyAlignment="1" applyProtection="1">
      <alignment horizontal="left" vertical="center" wrapText="1"/>
      <protection hidden="1"/>
    </xf>
    <xf numFmtId="0" fontId="30" fillId="24" borderId="0" xfId="0" applyFont="1" applyFill="1" applyAlignment="1" applyProtection="1">
      <alignment horizontal="left" vertical="center" wrapText="1"/>
      <protection hidden="1"/>
    </xf>
    <xf numFmtId="0" fontId="31" fillId="24" borderId="0" xfId="0" applyFont="1" applyFill="1" applyAlignment="1" applyProtection="1">
      <alignment vertical="center" wrapText="1"/>
      <protection locked="0"/>
    </xf>
    <xf numFmtId="0" fontId="41" fillId="0" borderId="16" xfId="38" applyFont="1" applyFill="1" applyBorder="1" applyAlignment="1" applyProtection="1">
      <alignment horizontal="center" vertical="center" wrapText="1"/>
    </xf>
    <xf numFmtId="0" fontId="41" fillId="0" borderId="11" xfId="38" applyFont="1" applyFill="1" applyBorder="1" applyAlignment="1" applyProtection="1">
      <alignment horizontal="center" vertical="center" wrapText="1"/>
    </xf>
    <xf numFmtId="0" fontId="41" fillId="25" borderId="16" xfId="38" applyFont="1" applyFill="1" applyBorder="1" applyAlignment="1" applyProtection="1">
      <alignment horizontal="center" vertical="center" wrapText="1"/>
    </xf>
    <xf numFmtId="0" fontId="41" fillId="25" borderId="11" xfId="38" applyFont="1" applyFill="1" applyBorder="1" applyAlignment="1" applyProtection="1">
      <alignment horizontal="center" vertical="center" wrapText="1"/>
    </xf>
    <xf numFmtId="9" fontId="35" fillId="25" borderId="9" xfId="38" applyNumberFormat="1" applyFont="1" applyFill="1" applyBorder="1" applyAlignment="1" applyProtection="1">
      <alignment horizontal="center" vertical="center" wrapText="1"/>
    </xf>
    <xf numFmtId="9" fontId="34" fillId="0" borderId="9" xfId="0" applyNumberFormat="1" applyFont="1" applyBorder="1" applyAlignment="1">
      <alignment horizontal="center" vertical="center"/>
    </xf>
    <xf numFmtId="1" fontId="34" fillId="0" borderId="9" xfId="0" applyNumberFormat="1" applyFont="1" applyBorder="1" applyAlignment="1">
      <alignment horizontal="center" vertical="center"/>
    </xf>
    <xf numFmtId="0" fontId="56" fillId="24" borderId="9" xfId="0" applyFont="1" applyFill="1" applyBorder="1" applyAlignment="1" applyProtection="1">
      <alignment horizontal="center" vertical="center" wrapText="1"/>
      <protection hidden="1"/>
    </xf>
    <xf numFmtId="0" fontId="56" fillId="24" borderId="9" xfId="0" applyFont="1" applyFill="1" applyBorder="1" applyAlignment="1" applyProtection="1">
      <alignment horizontal="left" vertical="center" wrapText="1"/>
      <protection hidden="1"/>
    </xf>
    <xf numFmtId="9" fontId="56" fillId="24" borderId="9" xfId="0" applyNumberFormat="1" applyFont="1" applyFill="1" applyBorder="1" applyAlignment="1" applyProtection="1">
      <alignment horizontal="center" vertical="center" wrapText="1"/>
      <protection hidden="1"/>
    </xf>
    <xf numFmtId="1" fontId="56" fillId="24" borderId="9" xfId="0" applyNumberFormat="1" applyFont="1" applyFill="1" applyBorder="1" applyAlignment="1" applyProtection="1">
      <alignment horizontal="center" vertical="center" wrapText="1"/>
      <protection hidden="1"/>
    </xf>
    <xf numFmtId="0" fontId="23" fillId="24" borderId="0" xfId="0" applyFont="1" applyFill="1" applyAlignment="1" applyProtection="1">
      <alignment vertical="top" wrapText="1"/>
      <protection hidden="1"/>
    </xf>
    <xf numFmtId="0" fontId="37" fillId="33" borderId="17" xfId="0" applyFont="1" applyFill="1" applyBorder="1" applyAlignment="1" applyProtection="1">
      <alignment horizontal="left" vertical="center" wrapText="1"/>
      <protection hidden="1"/>
    </xf>
    <xf numFmtId="0" fontId="44" fillId="33" borderId="11" xfId="0" applyFont="1" applyFill="1" applyBorder="1" applyAlignment="1" applyProtection="1">
      <alignment horizontal="left" vertical="center" wrapText="1"/>
      <protection locked="0"/>
    </xf>
    <xf numFmtId="0" fontId="44" fillId="33" borderId="12" xfId="0" applyFont="1" applyFill="1" applyBorder="1" applyAlignment="1" applyProtection="1">
      <alignment horizontal="left" vertical="center" wrapText="1"/>
      <protection locked="0"/>
    </xf>
    <xf numFmtId="0" fontId="44" fillId="33" borderId="10" xfId="0" applyFont="1" applyFill="1" applyBorder="1" applyAlignment="1" applyProtection="1">
      <alignment horizontal="left" vertical="center" wrapText="1"/>
      <protection locked="0"/>
    </xf>
    <xf numFmtId="0" fontId="37" fillId="33" borderId="9" xfId="0" applyFont="1" applyFill="1" applyBorder="1" applyAlignment="1" applyProtection="1">
      <alignment horizontal="center" vertical="center" wrapText="1"/>
      <protection hidden="1"/>
    </xf>
    <xf numFmtId="17" fontId="37" fillId="33" borderId="9" xfId="0" applyNumberFormat="1" applyFont="1" applyFill="1" applyBorder="1" applyAlignment="1" applyProtection="1">
      <alignment horizontal="center" vertical="center" wrapText="1"/>
      <protection locked="0"/>
    </xf>
    <xf numFmtId="0" fontId="44" fillId="24" borderId="9" xfId="0" applyNumberFormat="1" applyFont="1" applyFill="1" applyBorder="1" applyAlignment="1" applyProtection="1">
      <alignment horizontal="center" vertical="center" wrapText="1"/>
      <protection locked="0"/>
    </xf>
    <xf numFmtId="0" fontId="23" fillId="24" borderId="9" xfId="0" applyFont="1" applyFill="1" applyBorder="1" applyAlignment="1" applyProtection="1">
      <alignment horizontal="center" vertical="center" wrapText="1"/>
      <protection hidden="1"/>
    </xf>
    <xf numFmtId="0" fontId="37" fillId="33" borderId="9" xfId="0" applyFont="1" applyFill="1" applyBorder="1" applyAlignment="1" applyProtection="1">
      <alignment horizontal="center" vertical="center" wrapText="1"/>
      <protection hidden="1"/>
    </xf>
    <xf numFmtId="0" fontId="28" fillId="24" borderId="0" xfId="0" applyFont="1" applyFill="1" applyAlignment="1" applyProtection="1">
      <alignment horizontal="center" vertical="center" wrapText="1"/>
      <protection hidden="1"/>
    </xf>
    <xf numFmtId="9" fontId="59" fillId="24" borderId="9" xfId="0" applyNumberFormat="1" applyFont="1" applyFill="1" applyBorder="1" applyAlignment="1" applyProtection="1">
      <alignment horizontal="center" vertical="center" wrapText="1"/>
      <protection hidden="1"/>
    </xf>
    <xf numFmtId="9" fontId="41" fillId="25" borderId="9" xfId="38" applyNumberFormat="1" applyFont="1" applyFill="1" applyBorder="1" applyAlignment="1" applyProtection="1">
      <alignment horizontal="center" vertical="center" wrapText="1"/>
    </xf>
    <xf numFmtId="0" fontId="37" fillId="33" borderId="9" xfId="0" applyFont="1" applyFill="1" applyBorder="1" applyAlignment="1" applyProtection="1">
      <alignment horizontal="center" vertical="center" wrapText="1"/>
      <protection hidden="1"/>
    </xf>
    <xf numFmtId="0" fontId="38" fillId="33" borderId="17" xfId="0" applyFont="1" applyFill="1" applyBorder="1" applyAlignment="1" applyProtection="1">
      <alignment horizontal="left" vertical="center" wrapText="1"/>
      <protection hidden="1"/>
    </xf>
    <xf numFmtId="0" fontId="0" fillId="24" borderId="0" xfId="0" applyFill="1"/>
    <xf numFmtId="0" fontId="0" fillId="0" borderId="0" xfId="0" applyFont="1"/>
    <xf numFmtId="0" fontId="52" fillId="0" borderId="0" xfId="0" applyFont="1" applyAlignment="1">
      <alignment vertical="center"/>
    </xf>
    <xf numFmtId="0" fontId="63" fillId="0" borderId="37" xfId="0" applyFont="1" applyBorder="1" applyAlignment="1">
      <alignment vertical="center"/>
    </xf>
    <xf numFmtId="0" fontId="45" fillId="0" borderId="38" xfId="0" applyFont="1" applyBorder="1" applyAlignment="1">
      <alignment horizontal="center"/>
    </xf>
    <xf numFmtId="0" fontId="45" fillId="0" borderId="9" xfId="0" applyFont="1" applyBorder="1" applyAlignment="1">
      <alignment horizontal="center"/>
    </xf>
    <xf numFmtId="0" fontId="45" fillId="35" borderId="34" xfId="0" applyFont="1" applyFill="1" applyBorder="1" applyAlignment="1">
      <alignment horizontal="center" vertical="center"/>
    </xf>
    <xf numFmtId="0" fontId="64" fillId="0" borderId="37" xfId="0" applyFont="1" applyBorder="1" applyAlignment="1">
      <alignment horizontal="center" vertical="center"/>
    </xf>
    <xf numFmtId="0" fontId="35" fillId="0" borderId="9" xfId="0" applyFont="1" applyBorder="1" applyAlignment="1">
      <alignment horizontal="center"/>
    </xf>
    <xf numFmtId="3" fontId="45" fillId="35" borderId="34" xfId="0" applyNumberFormat="1" applyFont="1" applyFill="1" applyBorder="1" applyAlignment="1">
      <alignment horizontal="center" vertical="center"/>
    </xf>
    <xf numFmtId="2" fontId="52" fillId="35" borderId="34" xfId="0" applyNumberFormat="1" applyFont="1" applyFill="1" applyBorder="1" applyAlignment="1">
      <alignment horizontal="center" vertical="center"/>
    </xf>
    <xf numFmtId="166" fontId="52" fillId="35" borderId="34" xfId="0" applyNumberFormat="1" applyFont="1" applyFill="1" applyBorder="1" applyAlignment="1">
      <alignment horizontal="center" vertical="center"/>
    </xf>
    <xf numFmtId="167" fontId="52" fillId="35" borderId="39" xfId="0" applyNumberFormat="1" applyFont="1" applyFill="1" applyBorder="1" applyAlignment="1">
      <alignment horizontal="center" vertical="center"/>
    </xf>
    <xf numFmtId="3" fontId="45" fillId="35" borderId="40" xfId="0" applyNumberFormat="1" applyFont="1" applyFill="1" applyBorder="1" applyAlignment="1">
      <alignment horizontal="center" vertical="center"/>
    </xf>
    <xf numFmtId="0" fontId="57" fillId="0" borderId="34" xfId="0" applyFont="1" applyBorder="1" applyAlignment="1">
      <alignment vertical="center" wrapText="1"/>
    </xf>
    <xf numFmtId="0" fontId="52" fillId="0" borderId="34" xfId="0" applyFont="1" applyBorder="1" applyAlignment="1">
      <alignment horizontal="center" vertical="center"/>
    </xf>
    <xf numFmtId="0" fontId="52" fillId="0" borderId="37" xfId="0" applyFont="1" applyBorder="1" applyAlignment="1">
      <alignment horizontal="center" vertical="center"/>
    </xf>
    <xf numFmtId="0" fontId="52" fillId="0" borderId="9" xfId="0" applyFont="1" applyBorder="1" applyAlignment="1">
      <alignment horizontal="center" vertical="center"/>
    </xf>
    <xf numFmtId="0" fontId="52" fillId="0" borderId="41" xfId="0" applyFont="1" applyBorder="1" applyAlignment="1">
      <alignment horizontal="center" vertical="center"/>
    </xf>
    <xf numFmtId="3" fontId="52" fillId="24" borderId="34" xfId="0" applyNumberFormat="1" applyFont="1" applyFill="1" applyBorder="1" applyAlignment="1">
      <alignment horizontal="center" vertical="center"/>
    </xf>
    <xf numFmtId="0" fontId="57" fillId="0" borderId="0" xfId="0" applyFont="1" applyBorder="1" applyAlignment="1">
      <alignment vertical="center" wrapText="1"/>
    </xf>
    <xf numFmtId="0" fontId="52" fillId="0" borderId="0" xfId="0" applyFont="1" applyBorder="1" applyAlignment="1">
      <alignment horizontal="center" vertical="center"/>
    </xf>
    <xf numFmtId="3" fontId="52" fillId="24" borderId="0" xfId="0" applyNumberFormat="1" applyFont="1" applyFill="1" applyBorder="1" applyAlignment="1">
      <alignment horizontal="center" vertical="center"/>
    </xf>
    <xf numFmtId="2" fontId="52" fillId="35" borderId="0" xfId="0" applyNumberFormat="1" applyFont="1" applyFill="1" applyBorder="1" applyAlignment="1">
      <alignment horizontal="center" vertical="center"/>
    </xf>
    <xf numFmtId="166" fontId="52" fillId="35" borderId="0" xfId="0" applyNumberFormat="1" applyFont="1" applyFill="1" applyBorder="1" applyAlignment="1">
      <alignment horizontal="center" vertical="center"/>
    </xf>
    <xf numFmtId="167" fontId="52" fillId="35" borderId="0" xfId="0" applyNumberFormat="1" applyFont="1" applyFill="1" applyBorder="1" applyAlignment="1">
      <alignment horizontal="center" vertical="center"/>
    </xf>
    <xf numFmtId="3" fontId="52" fillId="0" borderId="0" xfId="0" applyNumberFormat="1" applyFont="1" applyAlignment="1">
      <alignment vertical="center"/>
    </xf>
    <xf numFmtId="0" fontId="52" fillId="0" borderId="0" xfId="0" applyFont="1" applyBorder="1" applyAlignment="1">
      <alignment vertical="center"/>
    </xf>
    <xf numFmtId="3" fontId="52" fillId="0" borderId="0" xfId="0" applyNumberFormat="1" applyFont="1" applyBorder="1" applyAlignment="1">
      <alignment vertical="center"/>
    </xf>
    <xf numFmtId="2" fontId="52" fillId="0" borderId="0" xfId="0" applyNumberFormat="1" applyFont="1" applyAlignment="1">
      <alignment vertical="center"/>
    </xf>
    <xf numFmtId="166" fontId="52" fillId="0" borderId="0" xfId="0" applyNumberFormat="1" applyFont="1" applyAlignment="1">
      <alignment vertical="center"/>
    </xf>
    <xf numFmtId="167" fontId="52" fillId="0" borderId="0" xfId="0" applyNumberFormat="1" applyFont="1" applyAlignment="1">
      <alignment vertical="center"/>
    </xf>
    <xf numFmtId="2" fontId="52" fillId="35" borderId="39" xfId="0" applyNumberFormat="1" applyFont="1" applyFill="1" applyBorder="1" applyAlignment="1">
      <alignment horizontal="center" vertical="center"/>
    </xf>
    <xf numFmtId="0" fontId="44" fillId="0" borderId="31" xfId="0" applyFont="1" applyBorder="1" applyAlignment="1">
      <alignment horizontal="center"/>
    </xf>
    <xf numFmtId="0" fontId="0" fillId="0" borderId="31" xfId="0" applyFont="1" applyBorder="1"/>
    <xf numFmtId="0" fontId="57" fillId="0" borderId="0" xfId="0" applyFont="1" applyAlignment="1">
      <alignment vertical="center"/>
    </xf>
    <xf numFmtId="0" fontId="0" fillId="0" borderId="0" xfId="0" applyFont="1" applyAlignment="1">
      <alignment horizontal="center" vertical="center"/>
    </xf>
    <xf numFmtId="0" fontId="45" fillId="0" borderId="37" xfId="0" applyFont="1" applyBorder="1" applyAlignment="1">
      <alignment vertical="center"/>
    </xf>
    <xf numFmtId="0" fontId="45" fillId="0" borderId="9" xfId="0" applyFont="1" applyFill="1" applyBorder="1" applyAlignment="1">
      <alignment horizontal="center"/>
    </xf>
    <xf numFmtId="0" fontId="45" fillId="0" borderId="10" xfId="0" applyFont="1" applyFill="1" applyBorder="1" applyAlignment="1">
      <alignment horizontal="center"/>
    </xf>
    <xf numFmtId="0" fontId="45" fillId="0" borderId="34" xfId="0" applyFont="1" applyFill="1" applyBorder="1" applyAlignment="1">
      <alignment horizontal="center" vertical="center"/>
    </xf>
    <xf numFmtId="3" fontId="45" fillId="0" borderId="34" xfId="0" applyNumberFormat="1" applyFont="1" applyFill="1" applyBorder="1" applyAlignment="1">
      <alignment horizontal="center" vertical="center"/>
    </xf>
    <xf numFmtId="2" fontId="45" fillId="0" borderId="34" xfId="0" applyNumberFormat="1" applyFont="1" applyFill="1" applyBorder="1" applyAlignment="1">
      <alignment horizontal="center" vertical="center"/>
    </xf>
    <xf numFmtId="166" fontId="45" fillId="0" borderId="37" xfId="0" applyNumberFormat="1" applyFont="1" applyFill="1" applyBorder="1" applyAlignment="1">
      <alignment horizontal="center" vertical="center"/>
    </xf>
    <xf numFmtId="2" fontId="45" fillId="0" borderId="9" xfId="0" applyNumberFormat="1" applyFont="1" applyFill="1" applyBorder="1" applyAlignment="1">
      <alignment horizontal="center" vertical="center"/>
    </xf>
    <xf numFmtId="167" fontId="45" fillId="35" borderId="9" xfId="0" applyNumberFormat="1" applyFont="1" applyFill="1" applyBorder="1" applyAlignment="1">
      <alignment horizontal="center" vertical="center"/>
    </xf>
    <xf numFmtId="3" fontId="45" fillId="0" borderId="40" xfId="0" applyNumberFormat="1" applyFont="1" applyFill="1" applyBorder="1" applyAlignment="1">
      <alignment horizontal="center" vertical="center"/>
    </xf>
    <xf numFmtId="0" fontId="45" fillId="0" borderId="42" xfId="0" applyFont="1" applyFill="1" applyBorder="1" applyAlignment="1">
      <alignment horizontal="center"/>
    </xf>
    <xf numFmtId="0" fontId="45" fillId="0" borderId="40" xfId="0" applyFont="1" applyFill="1" applyBorder="1" applyAlignment="1">
      <alignment horizontal="center" vertical="center"/>
    </xf>
    <xf numFmtId="167" fontId="45" fillId="35" borderId="39" xfId="0" applyNumberFormat="1" applyFont="1" applyFill="1" applyBorder="1" applyAlignment="1">
      <alignment horizontal="center" vertical="center"/>
    </xf>
    <xf numFmtId="0" fontId="45" fillId="0" borderId="37" xfId="0" applyFont="1" applyFill="1" applyBorder="1" applyAlignment="1">
      <alignment horizontal="center"/>
    </xf>
    <xf numFmtId="0" fontId="64" fillId="0" borderId="34" xfId="0" applyFont="1" applyBorder="1" applyAlignment="1">
      <alignment horizontal="center" vertical="center"/>
    </xf>
    <xf numFmtId="3" fontId="64" fillId="0" borderId="34" xfId="0" applyNumberFormat="1" applyFont="1" applyBorder="1" applyAlignment="1">
      <alignment horizontal="center" vertical="center"/>
    </xf>
    <xf numFmtId="0" fontId="52" fillId="0" borderId="34" xfId="0" applyFont="1" applyBorder="1" applyAlignment="1">
      <alignment vertical="center"/>
    </xf>
    <xf numFmtId="0" fontId="52" fillId="0" borderId="43" xfId="0" applyFont="1" applyBorder="1" applyAlignment="1">
      <alignment horizontal="center" vertical="center"/>
    </xf>
    <xf numFmtId="1" fontId="52" fillId="0" borderId="43" xfId="0" applyNumberFormat="1" applyFont="1" applyBorder="1" applyAlignment="1">
      <alignment horizontal="center" vertical="center"/>
    </xf>
    <xf numFmtId="0" fontId="64" fillId="24" borderId="37" xfId="0" applyFont="1" applyFill="1" applyBorder="1" applyAlignment="1">
      <alignment horizontal="center" vertical="center"/>
    </xf>
    <xf numFmtId="0" fontId="45" fillId="24" borderId="9" xfId="0" applyFont="1" applyFill="1" applyBorder="1" applyAlignment="1">
      <alignment horizontal="center"/>
    </xf>
    <xf numFmtId="0" fontId="35" fillId="24" borderId="9" xfId="0" applyFont="1" applyFill="1" applyBorder="1" applyAlignment="1">
      <alignment horizontal="center"/>
    </xf>
    <xf numFmtId="2" fontId="45" fillId="35" borderId="34" xfId="0" applyNumberFormat="1" applyFont="1" applyFill="1" applyBorder="1" applyAlignment="1">
      <alignment horizontal="center" vertical="center"/>
    </xf>
    <xf numFmtId="166" fontId="45" fillId="35" borderId="37" xfId="0" applyNumberFormat="1" applyFont="1" applyFill="1" applyBorder="1" applyAlignment="1">
      <alignment horizontal="center" vertical="center"/>
    </xf>
    <xf numFmtId="2" fontId="45" fillId="35" borderId="9" xfId="0" applyNumberFormat="1" applyFont="1" applyFill="1" applyBorder="1" applyAlignment="1">
      <alignment horizontal="center" vertical="center"/>
    </xf>
    <xf numFmtId="0" fontId="45" fillId="0" borderId="45" xfId="0" applyFont="1" applyBorder="1" applyAlignment="1">
      <alignment vertical="center"/>
    </xf>
    <xf numFmtId="0" fontId="45" fillId="35" borderId="46" xfId="0" applyFont="1" applyFill="1" applyBorder="1" applyAlignment="1">
      <alignment horizontal="center" vertical="center"/>
    </xf>
    <xf numFmtId="0" fontId="64" fillId="24" borderId="45" xfId="0" applyFont="1" applyFill="1" applyBorder="1" applyAlignment="1">
      <alignment horizontal="center" vertical="center"/>
    </xf>
    <xf numFmtId="3" fontId="45" fillId="35" borderId="47" xfId="0" applyNumberFormat="1" applyFont="1" applyFill="1" applyBorder="1" applyAlignment="1">
      <alignment horizontal="center" vertical="center"/>
    </xf>
    <xf numFmtId="2" fontId="45" fillId="35" borderId="46" xfId="0" applyNumberFormat="1" applyFont="1" applyFill="1" applyBorder="1" applyAlignment="1">
      <alignment horizontal="center" vertical="center"/>
    </xf>
    <xf numFmtId="166" fontId="45" fillId="35" borderId="45" xfId="0" applyNumberFormat="1" applyFont="1" applyFill="1" applyBorder="1" applyAlignment="1">
      <alignment horizontal="center" vertical="center"/>
    </xf>
    <xf numFmtId="0" fontId="64" fillId="0" borderId="45" xfId="0" applyFont="1" applyBorder="1" applyAlignment="1">
      <alignment horizontal="center" vertical="center"/>
    </xf>
    <xf numFmtId="0" fontId="45" fillId="0" borderId="46" xfId="0" applyFont="1" applyBorder="1" applyAlignment="1">
      <alignment vertical="center"/>
    </xf>
    <xf numFmtId="0" fontId="45" fillId="0" borderId="43" xfId="0" applyFont="1" applyBorder="1" applyAlignment="1">
      <alignment horizontal="center" vertical="center"/>
    </xf>
    <xf numFmtId="1" fontId="45" fillId="0" borderId="43" xfId="0" applyNumberFormat="1" applyFont="1" applyBorder="1" applyAlignment="1">
      <alignment horizontal="center" vertical="center"/>
    </xf>
    <xf numFmtId="0" fontId="45" fillId="24" borderId="46" xfId="0" applyFont="1" applyFill="1" applyBorder="1" applyAlignment="1">
      <alignment horizontal="center" vertical="center"/>
    </xf>
    <xf numFmtId="3" fontId="45" fillId="24" borderId="46" xfId="0" applyNumberFormat="1" applyFont="1" applyFill="1" applyBorder="1" applyAlignment="1">
      <alignment horizontal="center" vertical="center"/>
    </xf>
    <xf numFmtId="0" fontId="52" fillId="0" borderId="48" xfId="0" applyFont="1" applyBorder="1" applyAlignment="1">
      <alignment horizontal="center"/>
    </xf>
    <xf numFmtId="10" fontId="52" fillId="0" borderId="48" xfId="0" applyNumberFormat="1" applyFont="1" applyBorder="1" applyAlignment="1">
      <alignment horizontal="center"/>
    </xf>
    <xf numFmtId="0" fontId="65" fillId="0" borderId="0" xfId="0" applyFont="1" applyAlignment="1">
      <alignment vertical="center"/>
    </xf>
    <xf numFmtId="2" fontId="52" fillId="35" borderId="46" xfId="0" applyNumberFormat="1" applyFont="1" applyFill="1" applyBorder="1" applyAlignment="1">
      <alignment horizontal="center" vertical="center"/>
    </xf>
    <xf numFmtId="0" fontId="57" fillId="33" borderId="34" xfId="0" applyFont="1" applyFill="1" applyBorder="1" applyAlignment="1">
      <alignment horizontal="center" vertical="center"/>
    </xf>
    <xf numFmtId="0" fontId="57" fillId="33" borderId="35" xfId="0" applyFont="1" applyFill="1" applyBorder="1" applyAlignment="1">
      <alignment horizontal="center" vertical="center" wrapText="1"/>
    </xf>
    <xf numFmtId="0" fontId="57" fillId="33" borderId="36" xfId="0" applyFont="1" applyFill="1" applyBorder="1" applyAlignment="1">
      <alignment horizontal="center" vertical="center" wrapText="1"/>
    </xf>
    <xf numFmtId="0" fontId="57" fillId="36" borderId="34" xfId="0" applyFont="1" applyFill="1" applyBorder="1" applyAlignment="1">
      <alignment horizontal="center" vertical="center" wrapText="1"/>
    </xf>
    <xf numFmtId="0" fontId="57" fillId="33" borderId="36" xfId="0" applyFont="1" applyFill="1" applyBorder="1" applyAlignment="1">
      <alignment horizontal="center" vertical="center"/>
    </xf>
    <xf numFmtId="0" fontId="57" fillId="33" borderId="34" xfId="0" applyFont="1" applyFill="1" applyBorder="1" applyAlignment="1">
      <alignment horizontal="center" vertical="center" wrapText="1"/>
    </xf>
    <xf numFmtId="0" fontId="57" fillId="33" borderId="37" xfId="0" applyFont="1" applyFill="1" applyBorder="1" applyAlignment="1">
      <alignment horizontal="center" vertical="center" wrapText="1"/>
    </xf>
    <xf numFmtId="0" fontId="57" fillId="33" borderId="9" xfId="0" applyFont="1" applyFill="1" applyBorder="1" applyAlignment="1">
      <alignment horizontal="center" vertical="center" wrapText="1"/>
    </xf>
    <xf numFmtId="0" fontId="57" fillId="33" borderId="48" xfId="0" applyFont="1" applyFill="1" applyBorder="1" applyAlignment="1">
      <alignment horizontal="center"/>
    </xf>
    <xf numFmtId="0" fontId="0" fillId="33" borderId="0" xfId="0" applyFont="1" applyFill="1"/>
    <xf numFmtId="0" fontId="62" fillId="33" borderId="44" xfId="0" applyFont="1" applyFill="1" applyBorder="1"/>
    <xf numFmtId="0" fontId="62" fillId="33" borderId="48" xfId="0" applyFont="1" applyFill="1" applyBorder="1"/>
    <xf numFmtId="3" fontId="35" fillId="24" borderId="48" xfId="0" applyNumberFormat="1" applyFont="1" applyFill="1" applyBorder="1" applyAlignment="1" applyProtection="1">
      <alignment horizontal="center" vertical="center" wrapText="1"/>
      <protection locked="0"/>
    </xf>
    <xf numFmtId="3" fontId="36" fillId="24" borderId="48" xfId="0" applyNumberFormat="1" applyFont="1" applyFill="1" applyBorder="1" applyAlignment="1" applyProtection="1">
      <alignment horizontal="center" vertical="center" wrapText="1"/>
      <protection locked="0"/>
    </xf>
    <xf numFmtId="0" fontId="36" fillId="0" borderId="0" xfId="0" applyFont="1" applyAlignment="1" applyProtection="1">
      <alignment horizontal="left" vertical="center" wrapText="1"/>
      <protection locked="0"/>
    </xf>
    <xf numFmtId="4" fontId="35" fillId="24" borderId="0" xfId="0" applyNumberFormat="1" applyFont="1" applyFill="1" applyAlignment="1" applyProtection="1">
      <alignment horizontal="center" vertical="center" wrapText="1"/>
      <protection locked="0"/>
    </xf>
    <xf numFmtId="4" fontId="36" fillId="24" borderId="0" xfId="0" applyNumberFormat="1" applyFont="1" applyFill="1" applyAlignment="1" applyProtection="1">
      <alignment horizontal="center" vertical="center" wrapText="1"/>
      <protection locked="0"/>
    </xf>
    <xf numFmtId="168" fontId="35" fillId="24" borderId="48" xfId="0" applyNumberFormat="1" applyFont="1" applyFill="1" applyBorder="1" applyAlignment="1" applyProtection="1">
      <alignment horizontal="center" vertical="center" wrapText="1"/>
      <protection locked="0"/>
    </xf>
    <xf numFmtId="3" fontId="39" fillId="25" borderId="44" xfId="0" applyNumberFormat="1" applyFont="1" applyFill="1" applyBorder="1" applyAlignment="1">
      <alignment horizontal="center" vertical="center" wrapText="1"/>
    </xf>
    <xf numFmtId="3" fontId="39" fillId="25" borderId="48" xfId="0" applyNumberFormat="1" applyFont="1" applyFill="1" applyBorder="1" applyAlignment="1">
      <alignment horizontal="center" vertical="center" wrapText="1"/>
    </xf>
    <xf numFmtId="0" fontId="3" fillId="25" borderId="0" xfId="0" applyFont="1" applyFill="1" applyAlignment="1">
      <alignment horizontal="left" vertical="center" wrapText="1"/>
    </xf>
    <xf numFmtId="0" fontId="67" fillId="25" borderId="0" xfId="0" applyFont="1" applyFill="1" applyAlignment="1">
      <alignment horizontal="center" vertical="center" wrapText="1"/>
    </xf>
    <xf numFmtId="3" fontId="0" fillId="25" borderId="0" xfId="0" applyNumberFormat="1" applyFill="1" applyAlignment="1">
      <alignment horizontal="center" vertical="center" wrapText="1"/>
    </xf>
    <xf numFmtId="168" fontId="0" fillId="25" borderId="0" xfId="0" applyNumberFormat="1" applyFill="1" applyAlignment="1">
      <alignment horizontal="center" vertical="center" wrapText="1"/>
    </xf>
    <xf numFmtId="4" fontId="0" fillId="25" borderId="0" xfId="0" applyNumberFormat="1" applyFill="1" applyAlignment="1">
      <alignment horizontal="center" vertical="center" wrapText="1"/>
    </xf>
    <xf numFmtId="0" fontId="38" fillId="0" borderId="24" xfId="0" applyFont="1" applyBorder="1" applyAlignment="1">
      <alignment horizontal="left" vertical="center"/>
    </xf>
    <xf numFmtId="168" fontId="38" fillId="24" borderId="48" xfId="0" applyNumberFormat="1" applyFont="1" applyFill="1" applyBorder="1" applyAlignment="1">
      <alignment horizontal="center" vertical="center" wrapText="1"/>
    </xf>
    <xf numFmtId="0" fontId="38" fillId="0" borderId="58" xfId="0" applyFont="1" applyBorder="1" applyAlignment="1">
      <alignment horizontal="left" vertical="center"/>
    </xf>
    <xf numFmtId="0" fontId="38" fillId="0" borderId="60" xfId="0" applyFont="1" applyBorder="1" applyAlignment="1">
      <alignment horizontal="left" vertical="center"/>
    </xf>
    <xf numFmtId="0" fontId="3" fillId="0" borderId="49" xfId="38" applyBorder="1" applyAlignment="1">
      <alignment vertical="center"/>
    </xf>
    <xf numFmtId="0" fontId="3" fillId="0" borderId="77" xfId="38" applyBorder="1" applyAlignment="1">
      <alignment vertical="center"/>
    </xf>
    <xf numFmtId="0" fontId="3" fillId="0" borderId="50" xfId="38" applyBorder="1" applyAlignment="1">
      <alignment vertical="center"/>
    </xf>
    <xf numFmtId="0" fontId="68" fillId="0" borderId="0" xfId="0" applyFont="1"/>
    <xf numFmtId="0" fontId="3" fillId="0" borderId="30" xfId="38" applyBorder="1" applyAlignment="1">
      <alignment vertical="center"/>
    </xf>
    <xf numFmtId="0" fontId="45" fillId="0" borderId="30" xfId="38" applyFont="1" applyBorder="1" applyAlignment="1">
      <alignment vertical="center"/>
    </xf>
    <xf numFmtId="0" fontId="45" fillId="0" borderId="78" xfId="38" applyFont="1" applyBorder="1" applyAlignment="1">
      <alignment horizontal="justify" vertical="center" wrapText="1"/>
    </xf>
    <xf numFmtId="0" fontId="45" fillId="0" borderId="79" xfId="38" applyFont="1" applyBorder="1" applyAlignment="1">
      <alignment horizontal="justify" vertical="center" wrapText="1"/>
    </xf>
    <xf numFmtId="0" fontId="45" fillId="0" borderId="79" xfId="38" applyFont="1" applyBorder="1" applyAlignment="1">
      <alignment vertical="center"/>
    </xf>
    <xf numFmtId="0" fontId="45" fillId="0" borderId="79" xfId="38" applyFont="1" applyBorder="1" applyAlignment="1">
      <alignment horizontal="right" vertical="center"/>
    </xf>
    <xf numFmtId="0" fontId="63" fillId="0" borderId="80" xfId="38" applyFont="1" applyBorder="1" applyAlignment="1">
      <alignment horizontal="center" vertical="center"/>
    </xf>
    <xf numFmtId="0" fontId="45" fillId="0" borderId="78" xfId="38" applyFont="1" applyBorder="1" applyAlignment="1">
      <alignment horizontal="center" vertical="center" wrapText="1"/>
    </xf>
    <xf numFmtId="0" fontId="45" fillId="0" borderId="79" xfId="38" applyFont="1" applyBorder="1" applyAlignment="1">
      <alignment horizontal="center" vertical="center" wrapText="1"/>
    </xf>
    <xf numFmtId="0" fontId="45" fillId="0" borderId="80" xfId="38" applyFont="1" applyBorder="1" applyAlignment="1">
      <alignment horizontal="center" vertical="center" wrapText="1"/>
    </xf>
    <xf numFmtId="0" fontId="45" fillId="0" borderId="78" xfId="38" applyFont="1" applyBorder="1" applyAlignment="1">
      <alignment vertical="center" wrapText="1"/>
    </xf>
    <xf numFmtId="0" fontId="45" fillId="0" borderId="79" xfId="38" applyFont="1" applyBorder="1" applyAlignment="1">
      <alignment vertical="center" wrapText="1"/>
    </xf>
    <xf numFmtId="0" fontId="45" fillId="0" borderId="80" xfId="38" applyFont="1" applyBorder="1" applyAlignment="1">
      <alignment vertical="center" wrapText="1"/>
    </xf>
    <xf numFmtId="0" fontId="3" fillId="0" borderId="48" xfId="38" applyBorder="1" applyAlignment="1">
      <alignment vertical="center"/>
    </xf>
    <xf numFmtId="17" fontId="70" fillId="24" borderId="51" xfId="38" applyNumberFormat="1" applyFont="1" applyFill="1" applyBorder="1" applyAlignment="1">
      <alignment horizontal="center" vertical="center"/>
    </xf>
    <xf numFmtId="17" fontId="69" fillId="38" borderId="48" xfId="38" applyNumberFormat="1" applyFont="1" applyFill="1" applyBorder="1" applyAlignment="1">
      <alignment horizontal="center" vertical="center" wrapText="1"/>
    </xf>
    <xf numFmtId="2" fontId="70" fillId="0" borderId="48" xfId="54" applyNumberFormat="1" applyFont="1" applyBorder="1" applyAlignment="1">
      <alignment horizontal="center" vertical="center"/>
    </xf>
    <xf numFmtId="17" fontId="69" fillId="26" borderId="48" xfId="38" applyNumberFormat="1" applyFont="1" applyFill="1" applyBorder="1" applyAlignment="1">
      <alignment horizontal="center" vertical="center" wrapText="1"/>
    </xf>
    <xf numFmtId="0" fontId="71" fillId="39" borderId="48" xfId="0" applyFont="1" applyFill="1" applyBorder="1" applyAlignment="1">
      <alignment horizontal="center" vertical="center" wrapText="1"/>
    </xf>
    <xf numFmtId="17" fontId="69" fillId="24" borderId="48" xfId="38" applyNumberFormat="1" applyFont="1" applyFill="1" applyBorder="1" applyAlignment="1">
      <alignment horizontal="center" vertical="center" wrapText="1"/>
    </xf>
    <xf numFmtId="169" fontId="68" fillId="0" borderId="0" xfId="0" applyNumberFormat="1" applyFont="1"/>
    <xf numFmtId="0" fontId="3" fillId="0" borderId="78" xfId="38" applyBorder="1" applyAlignment="1">
      <alignment vertical="center"/>
    </xf>
    <xf numFmtId="9" fontId="72" fillId="24" borderId="79" xfId="38" applyNumberFormat="1" applyFont="1" applyFill="1" applyBorder="1" applyAlignment="1">
      <alignment horizontal="left" vertical="center" wrapText="1"/>
    </xf>
    <xf numFmtId="9" fontId="72" fillId="24" borderId="79" xfId="38" applyNumberFormat="1" applyFont="1" applyFill="1" applyBorder="1" applyAlignment="1">
      <alignment horizontal="center" vertical="center"/>
    </xf>
    <xf numFmtId="17" fontId="72" fillId="24" borderId="79" xfId="38" applyNumberFormat="1" applyFont="1" applyFill="1" applyBorder="1" applyAlignment="1">
      <alignment vertical="center"/>
    </xf>
    <xf numFmtId="17" fontId="72" fillId="24" borderId="53" xfId="38" applyNumberFormat="1" applyFont="1" applyFill="1" applyBorder="1" applyAlignment="1">
      <alignment vertical="center"/>
    </xf>
    <xf numFmtId="0" fontId="68" fillId="0" borderId="49" xfId="0" applyFont="1" applyBorder="1"/>
    <xf numFmtId="0" fontId="68" fillId="0" borderId="77" xfId="0" applyFont="1" applyBorder="1"/>
    <xf numFmtId="9" fontId="68" fillId="0" borderId="77" xfId="0" applyNumberFormat="1" applyFont="1" applyBorder="1"/>
    <xf numFmtId="0" fontId="68" fillId="0" borderId="30" xfId="0" applyFont="1" applyBorder="1"/>
    <xf numFmtId="0" fontId="68" fillId="0" borderId="21" xfId="0" applyFont="1" applyBorder="1"/>
    <xf numFmtId="0" fontId="68" fillId="0" borderId="78" xfId="0" applyFont="1" applyBorder="1"/>
    <xf numFmtId="0" fontId="68" fillId="0" borderId="79" xfId="0" applyFont="1" applyBorder="1"/>
    <xf numFmtId="0" fontId="68" fillId="0" borderId="80" xfId="0" applyFont="1" applyBorder="1"/>
    <xf numFmtId="0" fontId="35" fillId="0" borderId="48" xfId="0" applyFont="1" applyBorder="1" applyAlignment="1">
      <alignment horizontal="left" vertical="center"/>
    </xf>
    <xf numFmtId="9" fontId="70" fillId="0" borderId="48" xfId="54" applyFont="1" applyBorder="1" applyAlignment="1">
      <alignment horizontal="center" vertical="center"/>
    </xf>
    <xf numFmtId="165" fontId="70" fillId="34" borderId="48" xfId="54" applyNumberFormat="1" applyFont="1" applyFill="1" applyBorder="1" applyAlignment="1">
      <alignment horizontal="center" vertical="center"/>
    </xf>
    <xf numFmtId="17" fontId="70" fillId="24" borderId="48" xfId="38" applyNumberFormat="1" applyFont="1" applyFill="1" applyBorder="1" applyAlignment="1">
      <alignment horizontal="center" vertical="center"/>
    </xf>
    <xf numFmtId="4" fontId="36" fillId="33" borderId="66" xfId="0" applyNumberFormat="1" applyFont="1" applyFill="1" applyBorder="1" applyAlignment="1" applyProtection="1">
      <alignment horizontal="center" vertical="center" wrapText="1"/>
      <protection locked="0"/>
    </xf>
    <xf numFmtId="4" fontId="36" fillId="33" borderId="57" xfId="0" applyNumberFormat="1" applyFont="1" applyFill="1" applyBorder="1" applyAlignment="1" applyProtection="1">
      <alignment horizontal="center" vertical="center" wrapText="1"/>
      <protection locked="0"/>
    </xf>
    <xf numFmtId="4" fontId="36" fillId="33" borderId="73" xfId="0" applyNumberFormat="1" applyFont="1" applyFill="1" applyBorder="1" applyAlignment="1" applyProtection="1">
      <alignment horizontal="center" vertical="center" wrapText="1"/>
      <protection locked="0"/>
    </xf>
    <xf numFmtId="4" fontId="36" fillId="33" borderId="56" xfId="0" applyNumberFormat="1" applyFont="1" applyFill="1" applyBorder="1" applyAlignment="1" applyProtection="1">
      <alignment horizontal="center" vertical="center" wrapText="1"/>
      <protection locked="0"/>
    </xf>
    <xf numFmtId="4" fontId="36" fillId="33" borderId="48" xfId="0" applyNumberFormat="1" applyFont="1" applyFill="1" applyBorder="1" applyAlignment="1" applyProtection="1">
      <alignment horizontal="center" vertical="center" wrapText="1"/>
      <protection locked="0"/>
    </xf>
    <xf numFmtId="168" fontId="66" fillId="33" borderId="48" xfId="0" applyNumberFormat="1" applyFont="1" applyFill="1" applyBorder="1" applyAlignment="1">
      <alignment horizontal="center" vertical="center" wrapText="1"/>
    </xf>
    <xf numFmtId="3" fontId="66" fillId="33" borderId="48" xfId="0" applyNumberFormat="1" applyFont="1" applyFill="1" applyBorder="1" applyAlignment="1">
      <alignment horizontal="center" vertical="center" wrapText="1"/>
    </xf>
    <xf numFmtId="3" fontId="66" fillId="33" borderId="44" xfId="0" applyNumberFormat="1" applyFont="1" applyFill="1" applyBorder="1" applyAlignment="1">
      <alignment horizontal="center" vertical="center" wrapText="1"/>
    </xf>
    <xf numFmtId="0" fontId="33" fillId="24" borderId="0" xfId="0" applyFont="1" applyFill="1" applyBorder="1" applyAlignment="1" applyProtection="1">
      <alignment vertical="center" wrapText="1"/>
      <protection hidden="1"/>
    </xf>
    <xf numFmtId="0" fontId="68" fillId="0" borderId="0" xfId="0" applyFont="1" applyBorder="1"/>
    <xf numFmtId="0" fontId="45" fillId="0" borderId="0" xfId="38" applyFont="1" applyBorder="1" applyAlignment="1">
      <alignment vertical="center"/>
    </xf>
    <xf numFmtId="0" fontId="68" fillId="0" borderId="48" xfId="0" applyFont="1" applyBorder="1"/>
    <xf numFmtId="0" fontId="68" fillId="0" borderId="84" xfId="0" applyFont="1" applyBorder="1"/>
    <xf numFmtId="0" fontId="68" fillId="0" borderId="82" xfId="0" applyFont="1" applyBorder="1"/>
    <xf numFmtId="0" fontId="68" fillId="0" borderId="83" xfId="0" applyFont="1" applyBorder="1"/>
    <xf numFmtId="0" fontId="3" fillId="0" borderId="0" xfId="38" applyBorder="1" applyAlignment="1">
      <alignment vertical="center"/>
    </xf>
    <xf numFmtId="0" fontId="3" fillId="0" borderId="81" xfId="38" applyBorder="1" applyAlignment="1">
      <alignment vertical="center"/>
    </xf>
    <xf numFmtId="169" fontId="68" fillId="0" borderId="0" xfId="0" applyNumberFormat="1" applyFont="1" applyBorder="1"/>
    <xf numFmtId="0" fontId="33" fillId="33" borderId="19" xfId="0" applyFont="1" applyFill="1" applyBorder="1" applyAlignment="1">
      <alignment horizontal="center" vertical="center"/>
    </xf>
    <xf numFmtId="0" fontId="33" fillId="33" borderId="9" xfId="0" applyFont="1" applyFill="1" applyBorder="1" applyAlignment="1">
      <alignment horizontal="center" vertical="center"/>
    </xf>
    <xf numFmtId="0" fontId="61" fillId="33" borderId="9" xfId="0" applyFont="1" applyFill="1" applyBorder="1" applyAlignment="1">
      <alignment horizontal="center" vertical="center"/>
    </xf>
    <xf numFmtId="0" fontId="40" fillId="33" borderId="19" xfId="38" applyFont="1" applyFill="1" applyBorder="1" applyAlignment="1" applyProtection="1">
      <alignment horizontal="center" vertical="center" wrapText="1"/>
    </xf>
    <xf numFmtId="0" fontId="40" fillId="33" borderId="26" xfId="38" applyFont="1" applyFill="1" applyBorder="1" applyAlignment="1" applyProtection="1">
      <alignment horizontal="center" vertical="center" wrapText="1"/>
    </xf>
    <xf numFmtId="0" fontId="40" fillId="33" borderId="16" xfId="38" applyFont="1" applyFill="1" applyBorder="1" applyAlignment="1" applyProtection="1">
      <alignment horizontal="center" vertical="center" wrapText="1"/>
    </xf>
    <xf numFmtId="0" fontId="40" fillId="33" borderId="29" xfId="38" applyFont="1" applyFill="1" applyBorder="1" applyAlignment="1" applyProtection="1">
      <alignment horizontal="center" vertical="center" wrapText="1"/>
    </xf>
    <xf numFmtId="0" fontId="41" fillId="33" borderId="19" xfId="38" applyFont="1" applyFill="1" applyBorder="1"/>
    <xf numFmtId="0" fontId="41" fillId="33" borderId="26" xfId="38" applyFont="1" applyFill="1" applyBorder="1"/>
    <xf numFmtId="0" fontId="40" fillId="33" borderId="20" xfId="38" applyFont="1" applyFill="1" applyBorder="1" applyAlignment="1" applyProtection="1">
      <alignment horizontal="center" vertical="center" wrapText="1"/>
    </xf>
    <xf numFmtId="9" fontId="41" fillId="25" borderId="9" xfId="38" applyNumberFormat="1" applyFont="1" applyFill="1" applyBorder="1" applyAlignment="1" applyProtection="1">
      <alignment horizontal="center" vertical="center" wrapText="1"/>
    </xf>
    <xf numFmtId="0" fontId="41" fillId="0" borderId="9" xfId="38" applyFont="1" applyBorder="1" applyAlignment="1">
      <alignment horizontal="center"/>
    </xf>
    <xf numFmtId="0" fontId="40" fillId="33" borderId="9" xfId="38" applyFont="1" applyFill="1" applyBorder="1" applyAlignment="1" applyProtection="1">
      <alignment horizontal="center" vertical="center" wrapText="1"/>
    </xf>
    <xf numFmtId="9" fontId="41" fillId="25" borderId="19" xfId="38" applyNumberFormat="1" applyFont="1" applyFill="1" applyBorder="1" applyAlignment="1" applyProtection="1">
      <alignment horizontal="center" vertical="center" wrapText="1"/>
    </xf>
    <xf numFmtId="0" fontId="41" fillId="0" borderId="19" xfId="38" applyFont="1" applyBorder="1" applyAlignment="1">
      <alignment horizontal="center"/>
    </xf>
    <xf numFmtId="0" fontId="41" fillId="33" borderId="19" xfId="38" applyFont="1" applyFill="1" applyBorder="1" applyAlignment="1">
      <alignment horizontal="center"/>
    </xf>
    <xf numFmtId="0" fontId="41" fillId="33" borderId="9" xfId="38" applyFont="1" applyFill="1" applyBorder="1" applyAlignment="1">
      <alignment horizontal="center"/>
    </xf>
    <xf numFmtId="0" fontId="40" fillId="33" borderId="20" xfId="38" applyFont="1" applyFill="1" applyBorder="1" applyAlignment="1" applyProtection="1">
      <alignment horizontal="center" vertical="center"/>
    </xf>
    <xf numFmtId="0" fontId="40" fillId="33" borderId="19" xfId="38" applyFont="1" applyFill="1" applyBorder="1" applyAlignment="1" applyProtection="1">
      <alignment horizontal="center" vertical="center"/>
    </xf>
    <xf numFmtId="0" fontId="36" fillId="24" borderId="0" xfId="38" applyFont="1" applyFill="1" applyBorder="1" applyAlignment="1">
      <alignment horizontal="center" vertical="center" wrapText="1"/>
    </xf>
    <xf numFmtId="9" fontId="34" fillId="0" borderId="20" xfId="0" applyNumberFormat="1" applyFont="1" applyBorder="1" applyAlignment="1">
      <alignment horizontal="center" vertical="center"/>
    </xf>
    <xf numFmtId="9" fontId="34" fillId="0" borderId="19" xfId="0" applyNumberFormat="1" applyFont="1" applyBorder="1" applyAlignment="1">
      <alignment horizontal="center" vertical="center"/>
    </xf>
    <xf numFmtId="10" fontId="35" fillId="0" borderId="0" xfId="55" applyNumberFormat="1" applyFont="1" applyFill="1" applyBorder="1" applyAlignment="1">
      <alignment horizontal="center" vertical="center" wrapText="1"/>
    </xf>
    <xf numFmtId="9" fontId="41" fillId="25" borderId="20" xfId="38" applyNumberFormat="1" applyFont="1" applyFill="1" applyBorder="1" applyAlignment="1" applyProtection="1">
      <alignment horizontal="center" vertical="center" wrapText="1"/>
    </xf>
    <xf numFmtId="0" fontId="40" fillId="30" borderId="9" xfId="38" applyFont="1" applyFill="1" applyBorder="1" applyAlignment="1" applyProtection="1">
      <alignment horizontal="center" vertical="center" wrapText="1"/>
    </xf>
    <xf numFmtId="0" fontId="41" fillId="25" borderId="9" xfId="38" applyFont="1" applyFill="1" applyBorder="1" applyAlignment="1" applyProtection="1">
      <alignment horizontal="center" vertical="center" wrapText="1"/>
    </xf>
    <xf numFmtId="9" fontId="35" fillId="25" borderId="9" xfId="38" applyNumberFormat="1" applyFont="1" applyFill="1" applyBorder="1" applyAlignment="1" applyProtection="1">
      <alignment horizontal="center" vertical="center" wrapText="1"/>
    </xf>
    <xf numFmtId="0" fontId="41" fillId="0" borderId="9" xfId="38" applyFont="1" applyFill="1" applyBorder="1" applyAlignment="1" applyProtection="1">
      <alignment horizontal="center" vertical="center" wrapText="1"/>
    </xf>
    <xf numFmtId="0" fontId="41" fillId="0" borderId="11" xfId="38" applyFont="1" applyFill="1" applyBorder="1" applyAlignment="1" applyProtection="1">
      <alignment horizontal="center" vertical="center" wrapText="1"/>
    </xf>
    <xf numFmtId="0" fontId="41" fillId="25" borderId="20" xfId="38" applyFont="1" applyFill="1" applyBorder="1" applyAlignment="1" applyProtection="1">
      <alignment horizontal="center" vertical="center" wrapText="1"/>
    </xf>
    <xf numFmtId="0" fontId="41" fillId="25" borderId="19" xfId="38" applyFont="1" applyFill="1" applyBorder="1" applyAlignment="1" applyProtection="1">
      <alignment horizontal="center" vertical="center" wrapText="1"/>
    </xf>
    <xf numFmtId="0" fontId="40" fillId="30" borderId="26" xfId="38" applyFont="1" applyFill="1" applyBorder="1" applyAlignment="1" applyProtection="1">
      <alignment horizontal="center" vertical="center" wrapText="1"/>
    </xf>
    <xf numFmtId="0" fontId="41" fillId="25" borderId="26" xfId="38" applyFont="1" applyFill="1" applyBorder="1" applyAlignment="1" applyProtection="1">
      <alignment horizontal="center" vertical="center" wrapText="1"/>
    </xf>
    <xf numFmtId="0" fontId="41" fillId="0" borderId="26" xfId="38" applyFont="1" applyBorder="1" applyAlignment="1">
      <alignment horizontal="center"/>
    </xf>
    <xf numFmtId="0" fontId="41" fillId="25" borderId="27" xfId="38" applyFont="1" applyFill="1" applyBorder="1" applyAlignment="1" applyProtection="1">
      <alignment horizontal="center" vertical="center" wrapText="1"/>
    </xf>
    <xf numFmtId="0" fontId="41" fillId="0" borderId="26" xfId="38" applyFont="1" applyFill="1" applyBorder="1" applyAlignment="1" applyProtection="1">
      <alignment horizontal="center" vertical="center" wrapText="1"/>
    </xf>
    <xf numFmtId="0" fontId="41" fillId="0" borderId="29" xfId="38" applyFont="1" applyFill="1" applyBorder="1" applyAlignment="1" applyProtection="1">
      <alignment horizontal="center" vertical="center" wrapText="1"/>
    </xf>
    <xf numFmtId="0" fontId="38" fillId="0" borderId="23" xfId="0" applyFont="1" applyBorder="1" applyAlignment="1">
      <alignment horizontal="center" vertical="center"/>
    </xf>
    <xf numFmtId="0" fontId="38" fillId="0" borderId="24" xfId="0" applyFont="1" applyBorder="1" applyAlignment="1">
      <alignment horizontal="center" vertical="center"/>
    </xf>
    <xf numFmtId="0" fontId="38" fillId="0" borderId="25" xfId="0" applyFont="1" applyBorder="1" applyAlignment="1">
      <alignment horizontal="center" vertical="center"/>
    </xf>
    <xf numFmtId="0" fontId="33" fillId="33" borderId="24" xfId="0" applyFont="1" applyFill="1" applyBorder="1" applyAlignment="1">
      <alignment horizontal="center" vertical="center" wrapText="1"/>
    </xf>
    <xf numFmtId="0" fontId="33" fillId="33" borderId="28" xfId="0" applyFont="1" applyFill="1" applyBorder="1" applyAlignment="1">
      <alignment horizontal="center" vertical="center" wrapText="1"/>
    </xf>
    <xf numFmtId="0" fontId="37" fillId="33" borderId="22" xfId="0" applyFont="1" applyFill="1" applyBorder="1" applyAlignment="1">
      <alignment horizontal="center" vertical="center" wrapText="1"/>
    </xf>
    <xf numFmtId="0" fontId="34" fillId="24" borderId="0" xfId="0" applyFont="1" applyFill="1" applyBorder="1" applyAlignment="1" applyProtection="1">
      <alignment horizontal="center" vertical="center" wrapText="1"/>
      <protection hidden="1"/>
    </xf>
    <xf numFmtId="0" fontId="33" fillId="24" borderId="0" xfId="0" applyFont="1" applyFill="1" applyBorder="1" applyAlignment="1" applyProtection="1">
      <alignment horizontal="center" vertical="center" wrapText="1"/>
      <protection hidden="1"/>
    </xf>
    <xf numFmtId="0" fontId="33" fillId="24" borderId="0" xfId="0" applyFont="1" applyFill="1" applyBorder="1" applyAlignment="1" applyProtection="1">
      <alignment horizontal="left" vertical="center" wrapText="1"/>
      <protection hidden="1"/>
    </xf>
    <xf numFmtId="0" fontId="23" fillId="24" borderId="9" xfId="0" applyFont="1" applyFill="1" applyBorder="1" applyAlignment="1" applyProtection="1">
      <alignment horizontal="center" vertical="center" wrapText="1"/>
      <protection hidden="1"/>
    </xf>
    <xf numFmtId="0" fontId="60" fillId="33" borderId="9" xfId="0" applyFont="1" applyFill="1" applyBorder="1" applyAlignment="1" applyProtection="1">
      <alignment horizontal="center" vertical="center" wrapText="1"/>
      <protection hidden="1"/>
    </xf>
    <xf numFmtId="0" fontId="34" fillId="24" borderId="9" xfId="0" applyFont="1" applyFill="1" applyBorder="1" applyAlignment="1" applyProtection="1">
      <alignment horizontal="center" vertical="center" wrapText="1"/>
      <protection hidden="1"/>
    </xf>
    <xf numFmtId="0" fontId="33" fillId="24" borderId="9" xfId="0" applyFont="1" applyFill="1" applyBorder="1" applyAlignment="1" applyProtection="1">
      <alignment horizontal="center" vertical="center" wrapText="1"/>
      <protection hidden="1"/>
    </xf>
    <xf numFmtId="0" fontId="33" fillId="33" borderId="9" xfId="0" applyFont="1" applyFill="1" applyBorder="1" applyAlignment="1" applyProtection="1">
      <alignment horizontal="center" vertical="center" wrapText="1"/>
      <protection hidden="1"/>
    </xf>
    <xf numFmtId="0" fontId="38" fillId="33" borderId="9" xfId="0" applyFont="1" applyFill="1" applyBorder="1" applyAlignment="1" applyProtection="1">
      <alignment horizontal="left" vertical="center" wrapText="1"/>
      <protection locked="0"/>
    </xf>
    <xf numFmtId="0" fontId="53" fillId="33" borderId="9" xfId="0" applyFont="1" applyFill="1" applyBorder="1" applyAlignment="1" applyProtection="1">
      <alignment horizontal="center" vertical="center" wrapText="1"/>
      <protection hidden="1"/>
    </xf>
    <xf numFmtId="0" fontId="44" fillId="26" borderId="9" xfId="0" applyFont="1" applyFill="1" applyBorder="1" applyAlignment="1" applyProtection="1">
      <alignment horizontal="center" vertical="center" wrapText="1"/>
      <protection locked="0"/>
    </xf>
    <xf numFmtId="0" fontId="44" fillId="24" borderId="9" xfId="0" applyFont="1" applyFill="1" applyBorder="1" applyAlignment="1" applyProtection="1">
      <alignment horizontal="center" vertical="center" wrapText="1"/>
      <protection locked="0"/>
    </xf>
    <xf numFmtId="0" fontId="31" fillId="24" borderId="0" xfId="0" applyFont="1" applyFill="1" applyAlignment="1" applyProtection="1">
      <alignment horizontal="left" vertical="center" wrapText="1"/>
      <protection locked="0"/>
    </xf>
    <xf numFmtId="0" fontId="38" fillId="33" borderId="11" xfId="0" applyFont="1" applyFill="1" applyBorder="1" applyAlignment="1" applyProtection="1">
      <alignment horizontal="left" vertical="center" wrapText="1"/>
      <protection hidden="1"/>
    </xf>
    <xf numFmtId="0" fontId="38" fillId="33" borderId="12" xfId="0" applyFont="1" applyFill="1" applyBorder="1" applyAlignment="1" applyProtection="1">
      <alignment horizontal="left" vertical="center" wrapText="1"/>
      <protection hidden="1"/>
    </xf>
    <xf numFmtId="0" fontId="38" fillId="33" borderId="10" xfId="0" applyFont="1" applyFill="1" applyBorder="1" applyAlignment="1" applyProtection="1">
      <alignment horizontal="left" vertical="center" wrapText="1"/>
      <protection hidden="1"/>
    </xf>
    <xf numFmtId="9" fontId="44" fillId="24" borderId="11" xfId="0" applyNumberFormat="1" applyFont="1" applyFill="1" applyBorder="1" applyAlignment="1" applyProtection="1">
      <alignment horizontal="left" vertical="center"/>
      <protection locked="0"/>
    </xf>
    <xf numFmtId="9" fontId="44" fillId="24" borderId="12" xfId="0" applyNumberFormat="1" applyFont="1" applyFill="1" applyBorder="1" applyAlignment="1" applyProtection="1">
      <alignment horizontal="left" vertical="center"/>
      <protection locked="0"/>
    </xf>
    <xf numFmtId="9" fontId="44" fillId="24" borderId="10" xfId="0" applyNumberFormat="1" applyFont="1" applyFill="1" applyBorder="1" applyAlignment="1" applyProtection="1">
      <alignment horizontal="left" vertical="center"/>
      <protection locked="0"/>
    </xf>
    <xf numFmtId="0" fontId="38" fillId="33" borderId="11" xfId="0" applyNumberFormat="1" applyFont="1" applyFill="1" applyBorder="1" applyAlignment="1" applyProtection="1">
      <alignment horizontal="center" vertical="center" wrapText="1"/>
      <protection locked="0"/>
    </xf>
    <xf numFmtId="0" fontId="38" fillId="33" borderId="12" xfId="0" applyNumberFormat="1" applyFont="1" applyFill="1" applyBorder="1" applyAlignment="1" applyProtection="1">
      <alignment horizontal="center" vertical="center" wrapText="1"/>
      <protection locked="0"/>
    </xf>
    <xf numFmtId="0" fontId="38" fillId="33" borderId="10" xfId="0" applyNumberFormat="1" applyFont="1" applyFill="1" applyBorder="1" applyAlignment="1" applyProtection="1">
      <alignment horizontal="center" vertical="center" wrapText="1"/>
      <protection locked="0"/>
    </xf>
    <xf numFmtId="0" fontId="44" fillId="24" borderId="11" xfId="0" applyFont="1" applyFill="1" applyBorder="1" applyAlignment="1" applyProtection="1">
      <alignment horizontal="center" vertical="center" wrapText="1"/>
      <protection locked="0"/>
    </xf>
    <xf numFmtId="0" fontId="44" fillId="24" borderId="12" xfId="0" applyFont="1" applyFill="1" applyBorder="1" applyAlignment="1" applyProtection="1">
      <alignment horizontal="center" vertical="center" wrapText="1"/>
      <protection locked="0"/>
    </xf>
    <xf numFmtId="0" fontId="44" fillId="24" borderId="10" xfId="0" applyFont="1" applyFill="1" applyBorder="1" applyAlignment="1" applyProtection="1">
      <alignment horizontal="center" vertical="center" wrapText="1"/>
      <protection locked="0"/>
    </xf>
    <xf numFmtId="0" fontId="29" fillId="24" borderId="0" xfId="0" applyFont="1" applyFill="1" applyAlignment="1" applyProtection="1">
      <alignment horizontal="left" vertical="center" wrapText="1"/>
      <protection hidden="1"/>
    </xf>
    <xf numFmtId="0" fontId="30" fillId="24" borderId="0" xfId="0" applyFont="1" applyFill="1" applyAlignment="1" applyProtection="1">
      <alignment horizontal="left" vertical="center" wrapText="1"/>
      <protection hidden="1"/>
    </xf>
    <xf numFmtId="0" fontId="38" fillId="33" borderId="9" xfId="0" applyFont="1" applyFill="1" applyBorder="1" applyAlignment="1" applyProtection="1">
      <alignment horizontal="left" vertical="center" wrapText="1"/>
      <protection hidden="1"/>
    </xf>
    <xf numFmtId="0" fontId="38" fillId="33" borderId="10" xfId="0" applyFont="1" applyFill="1" applyBorder="1" applyAlignment="1" applyProtection="1">
      <alignment horizontal="center" vertical="center" wrapText="1"/>
      <protection hidden="1"/>
    </xf>
    <xf numFmtId="0" fontId="38" fillId="33" borderId="9" xfId="0" applyFont="1" applyFill="1" applyBorder="1" applyAlignment="1" applyProtection="1">
      <alignment horizontal="center" vertical="center" wrapText="1"/>
      <protection hidden="1"/>
    </xf>
    <xf numFmtId="0" fontId="44" fillId="24" borderId="9" xfId="0" applyFont="1" applyFill="1" applyBorder="1" applyAlignment="1" applyProtection="1">
      <alignment horizontal="left" vertical="center" wrapText="1"/>
      <protection hidden="1"/>
    </xf>
    <xf numFmtId="0" fontId="44" fillId="24" borderId="11" xfId="0" applyFont="1" applyFill="1" applyBorder="1" applyAlignment="1" applyProtection="1">
      <alignment horizontal="left" vertical="center" wrapText="1"/>
      <protection locked="0"/>
    </xf>
    <xf numFmtId="0" fontId="44" fillId="24" borderId="12" xfId="0" applyFont="1" applyFill="1" applyBorder="1" applyAlignment="1" applyProtection="1">
      <alignment horizontal="left" vertical="center" wrapText="1"/>
      <protection locked="0"/>
    </xf>
    <xf numFmtId="0" fontId="44" fillId="24" borderId="10" xfId="0" applyFont="1" applyFill="1" applyBorder="1" applyAlignment="1" applyProtection="1">
      <alignment horizontal="left" vertical="center" wrapText="1"/>
      <protection locked="0"/>
    </xf>
    <xf numFmtId="0" fontId="38" fillId="33" borderId="11" xfId="0" applyFont="1" applyFill="1" applyBorder="1" applyAlignment="1" applyProtection="1">
      <alignment horizontal="left" vertical="center" wrapText="1"/>
      <protection locked="0"/>
    </xf>
    <xf numFmtId="0" fontId="38" fillId="33" borderId="12" xfId="0" applyFont="1" applyFill="1" applyBorder="1" applyAlignment="1" applyProtection="1">
      <alignment horizontal="left" vertical="center" wrapText="1"/>
      <protection locked="0"/>
    </xf>
    <xf numFmtId="0" fontId="38" fillId="33" borderId="10" xfId="0" applyFont="1" applyFill="1" applyBorder="1" applyAlignment="1" applyProtection="1">
      <alignment horizontal="left" vertical="center" wrapText="1"/>
      <protection locked="0"/>
    </xf>
    <xf numFmtId="0" fontId="32" fillId="24" borderId="0" xfId="56" applyFont="1" applyFill="1" applyAlignment="1" applyProtection="1">
      <alignment horizontal="left" vertical="center" wrapText="1"/>
      <protection locked="0"/>
    </xf>
    <xf numFmtId="0" fontId="33" fillId="33" borderId="13" xfId="0" applyFont="1" applyFill="1" applyBorder="1" applyAlignment="1" applyProtection="1">
      <alignment horizontal="center" vertical="center" wrapText="1"/>
      <protection hidden="1"/>
    </xf>
    <xf numFmtId="0" fontId="33" fillId="33" borderId="14" xfId="0" applyFont="1" applyFill="1" applyBorder="1" applyAlignment="1" applyProtection="1">
      <alignment horizontal="center" vertical="center" wrapText="1"/>
      <protection hidden="1"/>
    </xf>
    <xf numFmtId="0" fontId="33" fillId="33" borderId="15" xfId="0" applyFont="1" applyFill="1" applyBorder="1" applyAlignment="1" applyProtection="1">
      <alignment horizontal="center" vertical="center" wrapText="1"/>
      <protection hidden="1"/>
    </xf>
    <xf numFmtId="0" fontId="33" fillId="33" borderId="30" xfId="0" applyFont="1" applyFill="1" applyBorder="1" applyAlignment="1" applyProtection="1">
      <alignment horizontal="center" vertical="center" wrapText="1"/>
      <protection hidden="1"/>
    </xf>
    <xf numFmtId="0" fontId="33" fillId="33" borderId="0" xfId="0" applyFont="1" applyFill="1" applyBorder="1" applyAlignment="1" applyProtection="1">
      <alignment horizontal="center" vertical="center" wrapText="1"/>
      <protection hidden="1"/>
    </xf>
    <xf numFmtId="0" fontId="33" fillId="33" borderId="21" xfId="0" applyFont="1" applyFill="1" applyBorder="1" applyAlignment="1" applyProtection="1">
      <alignment horizontal="center" vertical="center" wrapText="1"/>
      <protection hidden="1"/>
    </xf>
    <xf numFmtId="0" fontId="33" fillId="33" borderId="16" xfId="0" applyFont="1" applyFill="1" applyBorder="1" applyAlignment="1" applyProtection="1">
      <alignment horizontal="center" vertical="center" wrapText="1"/>
      <protection hidden="1"/>
    </xf>
    <xf numFmtId="0" fontId="33" fillId="33" borderId="17" xfId="0" applyFont="1" applyFill="1" applyBorder="1" applyAlignment="1" applyProtection="1">
      <alignment horizontal="center" vertical="center" wrapText="1"/>
      <protection hidden="1"/>
    </xf>
    <xf numFmtId="0" fontId="33" fillId="33" borderId="18" xfId="0" applyFont="1" applyFill="1" applyBorder="1" applyAlignment="1" applyProtection="1">
      <alignment horizontal="center" vertical="center" wrapText="1"/>
      <protection hidden="1"/>
    </xf>
    <xf numFmtId="0" fontId="37" fillId="24" borderId="0" xfId="0" applyFont="1" applyFill="1" applyAlignment="1" applyProtection="1">
      <alignment horizontal="left" vertical="top" wrapText="1"/>
      <protection hidden="1"/>
    </xf>
    <xf numFmtId="0" fontId="34" fillId="24" borderId="11" xfId="0" applyFont="1" applyFill="1" applyBorder="1" applyAlignment="1" applyProtection="1">
      <alignment horizontal="center" vertical="center" wrapText="1"/>
      <protection hidden="1"/>
    </xf>
    <xf numFmtId="0" fontId="33" fillId="24" borderId="12" xfId="0" applyFont="1" applyFill="1" applyBorder="1" applyAlignment="1" applyProtection="1">
      <alignment horizontal="center" vertical="center" wrapText="1"/>
      <protection hidden="1"/>
    </xf>
    <xf numFmtId="0" fontId="33" fillId="24" borderId="10" xfId="0" applyFont="1" applyFill="1" applyBorder="1" applyAlignment="1" applyProtection="1">
      <alignment horizontal="center" vertical="center" wrapText="1"/>
      <protection hidden="1"/>
    </xf>
    <xf numFmtId="0" fontId="33" fillId="33" borderId="11" xfId="0" applyFont="1" applyFill="1" applyBorder="1" applyAlignment="1" applyProtection="1">
      <alignment horizontal="center" vertical="center" wrapText="1"/>
      <protection hidden="1"/>
    </xf>
    <xf numFmtId="0" fontId="33" fillId="33" borderId="12" xfId="0" applyFont="1" applyFill="1" applyBorder="1" applyAlignment="1" applyProtection="1">
      <alignment horizontal="center" vertical="center" wrapText="1"/>
      <protection hidden="1"/>
    </xf>
    <xf numFmtId="0" fontId="33" fillId="33" borderId="10" xfId="0" applyFont="1" applyFill="1" applyBorder="1" applyAlignment="1" applyProtection="1">
      <alignment horizontal="center" vertical="center" wrapText="1"/>
      <protection hidden="1"/>
    </xf>
    <xf numFmtId="0" fontId="33" fillId="24" borderId="13" xfId="0" applyFont="1" applyFill="1" applyBorder="1" applyAlignment="1" applyProtection="1">
      <alignment horizontal="left" vertical="center" wrapText="1"/>
      <protection hidden="1"/>
    </xf>
    <xf numFmtId="0" fontId="33" fillId="24" borderId="14" xfId="0" applyFont="1" applyFill="1" applyBorder="1" applyAlignment="1" applyProtection="1">
      <alignment horizontal="left" vertical="center" wrapText="1"/>
      <protection hidden="1"/>
    </xf>
    <xf numFmtId="0" fontId="33" fillId="24" borderId="15" xfId="0" applyFont="1" applyFill="1" applyBorder="1" applyAlignment="1" applyProtection="1">
      <alignment horizontal="left" vertical="center" wrapText="1"/>
      <protection hidden="1"/>
    </xf>
    <xf numFmtId="0" fontId="33" fillId="24" borderId="16" xfId="0" applyFont="1" applyFill="1" applyBorder="1" applyAlignment="1" applyProtection="1">
      <alignment horizontal="left" vertical="center" wrapText="1"/>
      <protection hidden="1"/>
    </xf>
    <xf numFmtId="0" fontId="33" fillId="24" borderId="17" xfId="0" applyFont="1" applyFill="1" applyBorder="1" applyAlignment="1" applyProtection="1">
      <alignment horizontal="left" vertical="center" wrapText="1"/>
      <protection hidden="1"/>
    </xf>
    <xf numFmtId="0" fontId="33" fillId="24" borderId="18" xfId="0" applyFont="1" applyFill="1" applyBorder="1" applyAlignment="1" applyProtection="1">
      <alignment horizontal="left" vertical="center" wrapText="1"/>
      <protection hidden="1"/>
    </xf>
    <xf numFmtId="0" fontId="23" fillId="24" borderId="11" xfId="0" applyFont="1" applyFill="1" applyBorder="1" applyAlignment="1" applyProtection="1">
      <alignment horizontal="center" vertical="center" wrapText="1"/>
      <protection hidden="1"/>
    </xf>
    <xf numFmtId="0" fontId="23" fillId="24" borderId="12" xfId="0" applyFont="1" applyFill="1" applyBorder="1" applyAlignment="1" applyProtection="1">
      <alignment horizontal="center" vertical="center" wrapText="1"/>
      <protection hidden="1"/>
    </xf>
    <xf numFmtId="0" fontId="23" fillId="24" borderId="10" xfId="0" applyFont="1" applyFill="1" applyBorder="1" applyAlignment="1" applyProtection="1">
      <alignment horizontal="center" vertical="center" wrapText="1"/>
      <protection hidden="1"/>
    </xf>
    <xf numFmtId="9" fontId="44" fillId="24" borderId="11" xfId="0" applyNumberFormat="1" applyFont="1" applyFill="1" applyBorder="1" applyAlignment="1" applyProtection="1">
      <alignment horizontal="left" vertical="center" wrapText="1"/>
      <protection locked="0"/>
    </xf>
    <xf numFmtId="9" fontId="44" fillId="24" borderId="12" xfId="0" applyNumberFormat="1" applyFont="1" applyFill="1" applyBorder="1" applyAlignment="1" applyProtection="1">
      <alignment horizontal="left" vertical="center" wrapText="1"/>
      <protection locked="0"/>
    </xf>
    <xf numFmtId="9" fontId="44" fillId="24" borderId="10" xfId="0" applyNumberFormat="1" applyFont="1" applyFill="1" applyBorder="1" applyAlignment="1" applyProtection="1">
      <alignment horizontal="left" vertical="center" wrapText="1"/>
      <protection locked="0"/>
    </xf>
    <xf numFmtId="0" fontId="44" fillId="24" borderId="0" xfId="0" applyFont="1" applyFill="1" applyAlignment="1" applyProtection="1">
      <alignment horizontal="left" vertical="top" wrapText="1"/>
      <protection locked="0"/>
    </xf>
    <xf numFmtId="0" fontId="31" fillId="24" borderId="0" xfId="0" applyFont="1" applyFill="1" applyAlignment="1" applyProtection="1">
      <alignment horizontal="left" vertical="top" wrapText="1"/>
      <protection locked="0"/>
    </xf>
    <xf numFmtId="0" fontId="38" fillId="28" borderId="11" xfId="0" applyFont="1" applyFill="1" applyBorder="1" applyAlignment="1" applyProtection="1">
      <alignment horizontal="left" vertical="center" wrapText="1"/>
      <protection hidden="1"/>
    </xf>
    <xf numFmtId="0" fontId="38" fillId="28" borderId="12" xfId="0" applyFont="1" applyFill="1" applyBorder="1" applyAlignment="1" applyProtection="1">
      <alignment horizontal="left" vertical="center" wrapText="1"/>
      <protection hidden="1"/>
    </xf>
    <xf numFmtId="0" fontId="38" fillId="28" borderId="10" xfId="0" applyFont="1" applyFill="1" applyBorder="1" applyAlignment="1" applyProtection="1">
      <alignment horizontal="left" vertical="center" wrapText="1"/>
      <protection hidden="1"/>
    </xf>
    <xf numFmtId="0" fontId="48" fillId="24" borderId="0" xfId="0" applyFont="1" applyFill="1" applyAlignment="1" applyProtection="1">
      <alignment horizontal="left" vertical="center" wrapText="1"/>
      <protection hidden="1"/>
    </xf>
    <xf numFmtId="0" fontId="49" fillId="24" borderId="0" xfId="0" applyFont="1" applyFill="1" applyAlignment="1" applyProtection="1">
      <alignment horizontal="left" vertical="center" wrapText="1"/>
      <protection hidden="1"/>
    </xf>
    <xf numFmtId="0" fontId="37" fillId="28" borderId="10" xfId="0" applyFont="1" applyFill="1" applyBorder="1" applyAlignment="1" applyProtection="1">
      <alignment horizontal="center" vertical="center" wrapText="1"/>
      <protection hidden="1"/>
    </xf>
    <xf numFmtId="0" fontId="37" fillId="28" borderId="9" xfId="0" applyFont="1" applyFill="1" applyBorder="1" applyAlignment="1" applyProtection="1">
      <alignment horizontal="center" vertical="center" wrapText="1"/>
      <protection hidden="1"/>
    </xf>
    <xf numFmtId="0" fontId="37" fillId="28" borderId="11" xfId="0" applyNumberFormat="1" applyFont="1" applyFill="1" applyBorder="1" applyAlignment="1" applyProtection="1">
      <alignment horizontal="center" vertical="center" wrapText="1"/>
      <protection locked="0"/>
    </xf>
    <xf numFmtId="0" fontId="37" fillId="28" borderId="12" xfId="0" applyNumberFormat="1" applyFont="1" applyFill="1" applyBorder="1" applyAlignment="1" applyProtection="1">
      <alignment horizontal="center" vertical="center" wrapText="1"/>
      <protection locked="0"/>
    </xf>
    <xf numFmtId="0" fontId="37" fillId="28" borderId="10" xfId="0" applyNumberFormat="1" applyFont="1" applyFill="1" applyBorder="1" applyAlignment="1" applyProtection="1">
      <alignment horizontal="center" vertical="center" wrapText="1"/>
      <protection locked="0"/>
    </xf>
    <xf numFmtId="0" fontId="37" fillId="28" borderId="11" xfId="0" applyFont="1" applyFill="1" applyBorder="1" applyAlignment="1" applyProtection="1">
      <alignment horizontal="left" vertical="center" wrapText="1"/>
      <protection locked="0"/>
    </xf>
    <xf numFmtId="0" fontId="37" fillId="28" borderId="12" xfId="0" applyFont="1" applyFill="1" applyBorder="1" applyAlignment="1" applyProtection="1">
      <alignment horizontal="left" vertical="center" wrapText="1"/>
      <protection locked="0"/>
    </xf>
    <xf numFmtId="0" fontId="37" fillId="28" borderId="10" xfId="0" applyFont="1" applyFill="1" applyBorder="1" applyAlignment="1" applyProtection="1">
      <alignment horizontal="left" vertical="center" wrapText="1"/>
      <protection locked="0"/>
    </xf>
    <xf numFmtId="9" fontId="44" fillId="24" borderId="9" xfId="0" applyNumberFormat="1" applyFont="1" applyFill="1" applyBorder="1" applyAlignment="1" applyProtection="1">
      <alignment horizontal="left" vertical="center" wrapText="1"/>
      <protection hidden="1"/>
    </xf>
    <xf numFmtId="0" fontId="38" fillId="28" borderId="9" xfId="0" applyFont="1" applyFill="1" applyBorder="1" applyAlignment="1" applyProtection="1">
      <alignment horizontal="left" vertical="center" wrapText="1"/>
      <protection hidden="1"/>
    </xf>
    <xf numFmtId="0" fontId="37" fillId="28" borderId="9" xfId="0" applyFont="1" applyFill="1" applyBorder="1" applyAlignment="1" applyProtection="1">
      <alignment horizontal="left" vertical="center" wrapText="1"/>
      <protection locked="0"/>
    </xf>
    <xf numFmtId="0" fontId="37" fillId="33" borderId="11" xfId="0" applyFont="1" applyFill="1" applyBorder="1" applyAlignment="1" applyProtection="1">
      <alignment horizontal="left" vertical="center" wrapText="1"/>
      <protection locked="0"/>
    </xf>
    <xf numFmtId="0" fontId="37" fillId="33" borderId="12" xfId="0" applyFont="1" applyFill="1" applyBorder="1" applyAlignment="1" applyProtection="1">
      <alignment horizontal="left" vertical="center" wrapText="1"/>
      <protection locked="0"/>
    </xf>
    <xf numFmtId="0" fontId="37" fillId="33" borderId="10" xfId="0" applyFont="1" applyFill="1" applyBorder="1" applyAlignment="1" applyProtection="1">
      <alignment horizontal="left" vertical="center" wrapText="1"/>
      <protection locked="0"/>
    </xf>
    <xf numFmtId="0" fontId="46" fillId="24" borderId="0" xfId="0" applyFont="1" applyFill="1" applyAlignment="1" applyProtection="1">
      <alignment horizontal="left" vertical="center" wrapText="1"/>
      <protection hidden="1"/>
    </xf>
    <xf numFmtId="0" fontId="47" fillId="24" borderId="0" xfId="0" applyFont="1" applyFill="1" applyAlignment="1" applyProtection="1">
      <alignment horizontal="left" vertical="center" wrapText="1"/>
      <protection hidden="1"/>
    </xf>
    <xf numFmtId="0" fontId="44" fillId="24" borderId="0" xfId="0" applyFont="1" applyFill="1" applyAlignment="1" applyProtection="1">
      <alignment horizontal="left" vertical="top" wrapText="1"/>
    </xf>
    <xf numFmtId="0" fontId="51" fillId="24" borderId="0" xfId="0" applyFont="1" applyFill="1" applyAlignment="1" applyProtection="1">
      <alignment horizontal="left" vertical="top" wrapText="1"/>
    </xf>
    <xf numFmtId="0" fontId="37" fillId="33" borderId="11" xfId="0" applyFont="1" applyFill="1" applyBorder="1" applyAlignment="1" applyProtection="1">
      <alignment horizontal="left" vertical="center" wrapText="1"/>
      <protection hidden="1"/>
    </xf>
    <xf numFmtId="0" fontId="37" fillId="33" borderId="12" xfId="0" applyFont="1" applyFill="1" applyBorder="1" applyAlignment="1" applyProtection="1">
      <alignment horizontal="left" vertical="center" wrapText="1"/>
      <protection hidden="1"/>
    </xf>
    <xf numFmtId="0" fontId="37" fillId="33" borderId="10" xfId="0" applyFont="1" applyFill="1" applyBorder="1" applyAlignment="1" applyProtection="1">
      <alignment horizontal="left" vertical="center" wrapText="1"/>
      <protection hidden="1"/>
    </xf>
    <xf numFmtId="0" fontId="37" fillId="33" borderId="9" xfId="0" applyFont="1" applyFill="1" applyBorder="1" applyAlignment="1" applyProtection="1">
      <alignment horizontal="left" vertical="center" wrapText="1"/>
      <protection hidden="1"/>
    </xf>
    <xf numFmtId="0" fontId="37" fillId="33" borderId="10" xfId="0" applyFont="1" applyFill="1" applyBorder="1" applyAlignment="1" applyProtection="1">
      <alignment horizontal="center" vertical="center" wrapText="1"/>
      <protection hidden="1"/>
    </xf>
    <xf numFmtId="0" fontId="37" fillId="33" borderId="9" xfId="0" applyFont="1" applyFill="1" applyBorder="1" applyAlignment="1" applyProtection="1">
      <alignment horizontal="center" vertical="center" wrapText="1"/>
      <protection hidden="1"/>
    </xf>
    <xf numFmtId="0" fontId="37" fillId="33" borderId="11" xfId="0" applyNumberFormat="1" applyFont="1" applyFill="1" applyBorder="1" applyAlignment="1" applyProtection="1">
      <alignment horizontal="center" vertical="center" wrapText="1"/>
      <protection locked="0"/>
    </xf>
    <xf numFmtId="0" fontId="37" fillId="33" borderId="12" xfId="0" applyNumberFormat="1" applyFont="1" applyFill="1" applyBorder="1" applyAlignment="1" applyProtection="1">
      <alignment horizontal="center" vertical="center" wrapText="1"/>
      <protection locked="0"/>
    </xf>
    <xf numFmtId="0" fontId="37" fillId="33" borderId="10" xfId="0" applyNumberFormat="1" applyFont="1" applyFill="1" applyBorder="1" applyAlignment="1" applyProtection="1">
      <alignment horizontal="center" vertical="center" wrapText="1"/>
      <protection locked="0"/>
    </xf>
    <xf numFmtId="0" fontId="37" fillId="33" borderId="9" xfId="0" applyFont="1" applyFill="1" applyBorder="1" applyAlignment="1" applyProtection="1">
      <alignment horizontal="left" vertical="center" wrapText="1"/>
      <protection locked="0"/>
    </xf>
    <xf numFmtId="1" fontId="44" fillId="24" borderId="11" xfId="0" applyNumberFormat="1" applyFont="1" applyFill="1" applyBorder="1" applyAlignment="1" applyProtection="1">
      <alignment horizontal="center" vertical="center" wrapText="1"/>
      <protection locked="0"/>
    </xf>
    <xf numFmtId="1" fontId="44" fillId="24" borderId="12" xfId="0" applyNumberFormat="1" applyFont="1" applyFill="1" applyBorder="1" applyAlignment="1" applyProtection="1">
      <alignment horizontal="center" vertical="center" wrapText="1"/>
      <protection locked="0"/>
    </xf>
    <xf numFmtId="1" fontId="44" fillId="24" borderId="10" xfId="0" applyNumberFormat="1" applyFont="1" applyFill="1" applyBorder="1" applyAlignment="1" applyProtection="1">
      <alignment horizontal="center" vertical="center" wrapText="1"/>
      <protection locked="0"/>
    </xf>
    <xf numFmtId="0" fontId="57" fillId="33" borderId="9" xfId="0" applyFont="1" applyFill="1" applyBorder="1" applyAlignment="1" applyProtection="1">
      <alignment horizontal="center" vertical="center" wrapText="1"/>
      <protection hidden="1"/>
    </xf>
    <xf numFmtId="0" fontId="37" fillId="24" borderId="11" xfId="0" applyFont="1" applyFill="1" applyBorder="1" applyAlignment="1" applyProtection="1">
      <alignment horizontal="center" vertical="center" wrapText="1"/>
      <protection hidden="1"/>
    </xf>
    <xf numFmtId="0" fontId="37" fillId="24" borderId="10" xfId="0" applyFont="1" applyFill="1" applyBorder="1" applyAlignment="1" applyProtection="1">
      <alignment horizontal="center" vertical="center" wrapText="1"/>
      <protection hidden="1"/>
    </xf>
    <xf numFmtId="0" fontId="44" fillId="24" borderId="11" xfId="0" applyFont="1" applyFill="1" applyBorder="1" applyAlignment="1" applyProtection="1">
      <alignment horizontal="center" vertical="center" wrapText="1"/>
      <protection hidden="1"/>
    </xf>
    <xf numFmtId="0" fontId="44" fillId="24" borderId="12" xfId="0" applyFont="1" applyFill="1" applyBorder="1" applyAlignment="1" applyProtection="1">
      <alignment horizontal="center" vertical="center" wrapText="1"/>
      <protection hidden="1"/>
    </xf>
    <xf numFmtId="0" fontId="44" fillId="24" borderId="10" xfId="0" applyFont="1" applyFill="1" applyBorder="1" applyAlignment="1" applyProtection="1">
      <alignment horizontal="center" vertical="center" wrapText="1"/>
      <protection hidden="1"/>
    </xf>
    <xf numFmtId="0" fontId="37" fillId="24" borderId="9" xfId="0" applyFont="1" applyFill="1" applyBorder="1" applyAlignment="1" applyProtection="1">
      <alignment horizontal="center" vertical="center" wrapText="1"/>
      <protection hidden="1"/>
    </xf>
    <xf numFmtId="0" fontId="44" fillId="24" borderId="9" xfId="0" applyFont="1" applyFill="1" applyBorder="1" applyAlignment="1" applyProtection="1">
      <alignment horizontal="center" vertical="center" wrapText="1"/>
      <protection hidden="1"/>
    </xf>
    <xf numFmtId="0" fontId="51" fillId="24" borderId="0" xfId="0" applyFont="1" applyFill="1" applyAlignment="1" applyProtection="1">
      <alignment horizontal="left" vertical="top" wrapText="1"/>
      <protection locked="0"/>
    </xf>
    <xf numFmtId="0" fontId="37" fillId="26" borderId="11" xfId="0" applyFont="1" applyFill="1" applyBorder="1" applyAlignment="1" applyProtection="1">
      <alignment horizontal="center" vertical="center" wrapText="1"/>
      <protection hidden="1"/>
    </xf>
    <xf numFmtId="0" fontId="37" fillId="26" borderId="12" xfId="0" applyFont="1" applyFill="1" applyBorder="1" applyAlignment="1" applyProtection="1">
      <alignment horizontal="center" vertical="center" wrapText="1"/>
      <protection hidden="1"/>
    </xf>
    <xf numFmtId="0" fontId="37" fillId="26" borderId="10" xfId="0" applyFont="1" applyFill="1" applyBorder="1" applyAlignment="1" applyProtection="1">
      <alignment horizontal="center" vertical="center" wrapText="1"/>
      <protection hidden="1"/>
    </xf>
    <xf numFmtId="0" fontId="56" fillId="24" borderId="0" xfId="0" applyFont="1" applyFill="1" applyAlignment="1" applyProtection="1">
      <alignment horizontal="left" vertical="top" wrapText="1"/>
      <protection locked="0"/>
    </xf>
    <xf numFmtId="0" fontId="58" fillId="33" borderId="11" xfId="0" applyFont="1" applyFill="1" applyBorder="1" applyAlignment="1" applyProtection="1">
      <alignment horizontal="center" vertical="center" wrapText="1"/>
      <protection hidden="1"/>
    </xf>
    <xf numFmtId="0" fontId="58" fillId="33" borderId="10" xfId="0" applyFont="1" applyFill="1" applyBorder="1" applyAlignment="1" applyProtection="1">
      <alignment horizontal="center" vertical="center" wrapText="1"/>
      <protection hidden="1"/>
    </xf>
    <xf numFmtId="0" fontId="50" fillId="24" borderId="0" xfId="0" applyFont="1" applyFill="1" applyAlignment="1" applyProtection="1">
      <alignment horizontal="left" vertical="top" wrapText="1"/>
      <protection locked="0"/>
    </xf>
    <xf numFmtId="0" fontId="37" fillId="24" borderId="12" xfId="0" applyFont="1" applyFill="1" applyBorder="1" applyAlignment="1" applyProtection="1">
      <alignment horizontal="center" vertical="center" wrapText="1"/>
      <protection hidden="1"/>
    </xf>
    <xf numFmtId="0" fontId="43" fillId="24" borderId="0" xfId="0" applyFont="1" applyFill="1" applyAlignment="1" applyProtection="1">
      <alignment horizontal="left" vertical="top" wrapText="1"/>
      <protection locked="0"/>
    </xf>
    <xf numFmtId="0" fontId="44" fillId="24" borderId="11" xfId="0" applyFont="1" applyFill="1" applyBorder="1" applyAlignment="1" applyProtection="1">
      <alignment vertical="center" wrapText="1"/>
      <protection locked="0"/>
    </xf>
    <xf numFmtId="0" fontId="44" fillId="24" borderId="12" xfId="0" applyFont="1" applyFill="1" applyBorder="1" applyAlignment="1" applyProtection="1">
      <alignment vertical="center" wrapText="1"/>
      <protection locked="0"/>
    </xf>
    <xf numFmtId="0" fontId="44" fillId="24" borderId="10" xfId="0" applyFont="1" applyFill="1" applyBorder="1" applyAlignment="1" applyProtection="1">
      <alignment vertical="center" wrapText="1"/>
      <protection locked="0"/>
    </xf>
    <xf numFmtId="0" fontId="38" fillId="33" borderId="11" xfId="0" applyFont="1" applyFill="1" applyBorder="1" applyAlignment="1" applyProtection="1">
      <alignment horizontal="center" vertical="center" wrapText="1"/>
      <protection hidden="1"/>
    </xf>
    <xf numFmtId="0" fontId="44" fillId="24" borderId="11" xfId="0" applyNumberFormat="1" applyFont="1" applyFill="1" applyBorder="1" applyAlignment="1" applyProtection="1">
      <alignment horizontal="center" vertical="center" wrapText="1"/>
      <protection locked="0"/>
    </xf>
    <xf numFmtId="0" fontId="44" fillId="24" borderId="12" xfId="0" applyNumberFormat="1" applyFont="1" applyFill="1" applyBorder="1" applyAlignment="1" applyProtection="1">
      <alignment horizontal="center" vertical="center" wrapText="1"/>
      <protection locked="0"/>
    </xf>
    <xf numFmtId="0" fontId="44" fillId="24" borderId="10" xfId="0" applyNumberFormat="1" applyFont="1" applyFill="1" applyBorder="1" applyAlignment="1" applyProtection="1">
      <alignment horizontal="center" vertical="center" wrapText="1"/>
      <protection locked="0"/>
    </xf>
    <xf numFmtId="0" fontId="38" fillId="32" borderId="11" xfId="0" applyFont="1" applyFill="1" applyBorder="1" applyAlignment="1" applyProtection="1">
      <alignment horizontal="center" vertical="center" wrapText="1"/>
      <protection hidden="1"/>
    </xf>
    <xf numFmtId="0" fontId="38" fillId="32" borderId="10" xfId="0" applyFont="1" applyFill="1" applyBorder="1" applyAlignment="1" applyProtection="1">
      <alignment horizontal="center" vertical="center" wrapText="1"/>
      <protection hidden="1"/>
    </xf>
    <xf numFmtId="0" fontId="43" fillId="24" borderId="0" xfId="0" applyFont="1" applyFill="1" applyAlignment="1" applyProtection="1">
      <alignment horizontal="left" vertical="top" wrapText="1"/>
      <protection hidden="1"/>
    </xf>
    <xf numFmtId="0" fontId="37" fillId="31" borderId="11" xfId="0" applyFont="1" applyFill="1" applyBorder="1" applyAlignment="1" applyProtection="1">
      <alignment horizontal="left" vertical="center" wrapText="1"/>
      <protection hidden="1"/>
    </xf>
    <xf numFmtId="0" fontId="37" fillId="31" borderId="12" xfId="0" applyFont="1" applyFill="1" applyBorder="1" applyAlignment="1" applyProtection="1">
      <alignment horizontal="left" vertical="center" wrapText="1"/>
      <protection hidden="1"/>
    </xf>
    <xf numFmtId="0" fontId="37" fillId="31" borderId="10" xfId="0" applyFont="1" applyFill="1" applyBorder="1" applyAlignment="1" applyProtection="1">
      <alignment horizontal="left" vertical="center" wrapText="1"/>
      <protection hidden="1"/>
    </xf>
    <xf numFmtId="0" fontId="37" fillId="31" borderId="9" xfId="0" applyFont="1" applyFill="1" applyBorder="1" applyAlignment="1" applyProtection="1">
      <alignment horizontal="left" vertical="center" wrapText="1"/>
      <protection hidden="1"/>
    </xf>
    <xf numFmtId="0" fontId="37" fillId="31" borderId="10" xfId="0" applyFont="1" applyFill="1" applyBorder="1" applyAlignment="1" applyProtection="1">
      <alignment horizontal="center" vertical="center" wrapText="1"/>
      <protection hidden="1"/>
    </xf>
    <xf numFmtId="0" fontId="37" fillId="31" borderId="9" xfId="0" applyFont="1" applyFill="1" applyBorder="1" applyAlignment="1" applyProtection="1">
      <alignment horizontal="center" vertical="center" wrapText="1"/>
      <protection hidden="1"/>
    </xf>
    <xf numFmtId="0" fontId="37" fillId="31" borderId="11" xfId="0" applyFont="1" applyFill="1" applyBorder="1" applyAlignment="1" applyProtection="1">
      <alignment horizontal="left" vertical="center" wrapText="1"/>
      <protection locked="0"/>
    </xf>
    <xf numFmtId="0" fontId="37" fillId="31" borderId="12" xfId="0" applyFont="1" applyFill="1" applyBorder="1" applyAlignment="1" applyProtection="1">
      <alignment horizontal="left" vertical="center" wrapText="1"/>
      <protection locked="0"/>
    </xf>
    <xf numFmtId="0" fontId="37" fillId="31" borderId="10" xfId="0" applyFont="1" applyFill="1" applyBorder="1" applyAlignment="1" applyProtection="1">
      <alignment horizontal="left" vertical="center" wrapText="1"/>
      <protection locked="0"/>
    </xf>
    <xf numFmtId="0" fontId="37" fillId="31" borderId="9" xfId="0" applyFont="1" applyFill="1" applyBorder="1" applyAlignment="1" applyProtection="1">
      <alignment horizontal="left" vertical="center" wrapText="1"/>
      <protection locked="0"/>
    </xf>
    <xf numFmtId="17" fontId="37" fillId="31" borderId="11" xfId="0" applyNumberFormat="1" applyFont="1" applyFill="1" applyBorder="1" applyAlignment="1" applyProtection="1">
      <alignment horizontal="center" vertical="center" wrapText="1"/>
      <protection locked="0"/>
    </xf>
    <xf numFmtId="17" fontId="37" fillId="31" borderId="12" xfId="0" applyNumberFormat="1" applyFont="1" applyFill="1" applyBorder="1" applyAlignment="1" applyProtection="1">
      <alignment horizontal="center" vertical="center" wrapText="1"/>
      <protection locked="0"/>
    </xf>
    <xf numFmtId="17" fontId="37" fillId="31" borderId="10" xfId="0" applyNumberFormat="1" applyFont="1" applyFill="1" applyBorder="1" applyAlignment="1" applyProtection="1">
      <alignment horizontal="center" vertical="center" wrapText="1"/>
      <protection locked="0"/>
    </xf>
    <xf numFmtId="0" fontId="23" fillId="24" borderId="0" xfId="0" applyFont="1" applyFill="1" applyAlignment="1" applyProtection="1">
      <alignment horizontal="left" vertical="top" wrapText="1"/>
      <protection hidden="1"/>
    </xf>
    <xf numFmtId="0" fontId="29" fillId="24" borderId="0" xfId="0" applyFont="1" applyFill="1" applyBorder="1" applyAlignment="1" applyProtection="1">
      <alignment horizontal="left" vertical="center" wrapText="1"/>
      <protection hidden="1"/>
    </xf>
    <xf numFmtId="0" fontId="30" fillId="24" borderId="0" xfId="0" applyFont="1" applyFill="1" applyBorder="1" applyAlignment="1" applyProtection="1">
      <alignment horizontal="left" vertical="center" wrapText="1"/>
      <protection hidden="1"/>
    </xf>
    <xf numFmtId="17" fontId="37" fillId="33" borderId="11" xfId="0" applyNumberFormat="1" applyFont="1" applyFill="1" applyBorder="1" applyAlignment="1" applyProtection="1">
      <alignment horizontal="center" vertical="center" wrapText="1"/>
      <protection locked="0"/>
    </xf>
    <xf numFmtId="17" fontId="37" fillId="33" borderId="12" xfId="0" applyNumberFormat="1" applyFont="1" applyFill="1" applyBorder="1" applyAlignment="1" applyProtection="1">
      <alignment horizontal="center" vertical="center" wrapText="1"/>
      <protection locked="0"/>
    </xf>
    <xf numFmtId="17" fontId="37" fillId="33" borderId="10" xfId="0" applyNumberFormat="1" applyFont="1" applyFill="1" applyBorder="1" applyAlignment="1" applyProtection="1">
      <alignment horizontal="center" vertical="center" wrapText="1"/>
      <protection locked="0"/>
    </xf>
    <xf numFmtId="0" fontId="24" fillId="24" borderId="13" xfId="0" applyFont="1" applyFill="1" applyBorder="1" applyAlignment="1" applyProtection="1">
      <alignment horizontal="left" vertical="top" wrapText="1"/>
      <protection hidden="1"/>
    </xf>
    <xf numFmtId="0" fontId="23" fillId="24" borderId="14" xfId="0" applyFont="1" applyFill="1" applyBorder="1" applyAlignment="1" applyProtection="1">
      <alignment horizontal="left" vertical="top" wrapText="1"/>
      <protection hidden="1"/>
    </xf>
    <xf numFmtId="0" fontId="23" fillId="24" borderId="15" xfId="0" applyFont="1" applyFill="1" applyBorder="1" applyAlignment="1" applyProtection="1">
      <alignment horizontal="left" vertical="top" wrapText="1"/>
      <protection hidden="1"/>
    </xf>
    <xf numFmtId="0" fontId="23" fillId="24" borderId="30" xfId="0" applyFont="1" applyFill="1" applyBorder="1" applyAlignment="1" applyProtection="1">
      <alignment horizontal="left" vertical="top" wrapText="1"/>
      <protection hidden="1"/>
    </xf>
    <xf numFmtId="0" fontId="23" fillId="24" borderId="0" xfId="0" applyFont="1" applyFill="1" applyBorder="1" applyAlignment="1" applyProtection="1">
      <alignment horizontal="left" vertical="top" wrapText="1"/>
      <protection hidden="1"/>
    </xf>
    <xf numFmtId="0" fontId="23" fillId="24" borderId="21" xfId="0" applyFont="1" applyFill="1" applyBorder="1" applyAlignment="1" applyProtection="1">
      <alignment horizontal="left" vertical="top" wrapText="1"/>
      <protection hidden="1"/>
    </xf>
    <xf numFmtId="0" fontId="23" fillId="24" borderId="16" xfId="0" applyFont="1" applyFill="1" applyBorder="1" applyAlignment="1" applyProtection="1">
      <alignment horizontal="left" vertical="top" wrapText="1"/>
      <protection hidden="1"/>
    </xf>
    <xf numFmtId="0" fontId="23" fillId="24" borderId="17" xfId="0" applyFont="1" applyFill="1" applyBorder="1" applyAlignment="1" applyProtection="1">
      <alignment horizontal="left" vertical="top" wrapText="1"/>
      <protection hidden="1"/>
    </xf>
    <xf numFmtId="0" fontId="23" fillId="24" borderId="18" xfId="0" applyFont="1" applyFill="1" applyBorder="1" applyAlignment="1" applyProtection="1">
      <alignment horizontal="left" vertical="top" wrapText="1"/>
      <protection hidden="1"/>
    </xf>
    <xf numFmtId="0" fontId="33" fillId="24" borderId="13" xfId="0" applyFont="1" applyFill="1" applyBorder="1" applyAlignment="1" applyProtection="1">
      <alignment horizontal="center" vertical="center" wrapText="1"/>
      <protection hidden="1"/>
    </xf>
    <xf numFmtId="0" fontId="33" fillId="24" borderId="14" xfId="0" applyFont="1" applyFill="1" applyBorder="1" applyAlignment="1" applyProtection="1">
      <alignment horizontal="center" vertical="center" wrapText="1"/>
      <protection hidden="1"/>
    </xf>
    <xf numFmtId="0" fontId="33" fillId="24" borderId="15" xfId="0" applyFont="1" applyFill="1" applyBorder="1" applyAlignment="1" applyProtection="1">
      <alignment horizontal="center" vertical="center" wrapText="1"/>
      <protection hidden="1"/>
    </xf>
    <xf numFmtId="0" fontId="33" fillId="24" borderId="16" xfId="0" applyFont="1" applyFill="1" applyBorder="1" applyAlignment="1" applyProtection="1">
      <alignment horizontal="center" vertical="center" wrapText="1"/>
      <protection hidden="1"/>
    </xf>
    <xf numFmtId="0" fontId="33" fillId="24" borderId="17" xfId="0" applyFont="1" applyFill="1" applyBorder="1" applyAlignment="1" applyProtection="1">
      <alignment horizontal="center" vertical="center" wrapText="1"/>
      <protection hidden="1"/>
    </xf>
    <xf numFmtId="0" fontId="33" fillId="24" borderId="18" xfId="0" applyFont="1" applyFill="1" applyBorder="1" applyAlignment="1" applyProtection="1">
      <alignment horizontal="center" vertical="center" wrapText="1"/>
      <protection hidden="1"/>
    </xf>
    <xf numFmtId="0" fontId="0" fillId="0" borderId="48" xfId="0" applyFont="1" applyBorder="1" applyAlignment="1">
      <alignment horizontal="left"/>
    </xf>
    <xf numFmtId="0" fontId="33" fillId="24" borderId="48" xfId="0" applyFont="1" applyFill="1" applyBorder="1" applyAlignment="1" applyProtection="1">
      <alignment horizontal="center" vertical="center" wrapText="1"/>
      <protection hidden="1"/>
    </xf>
    <xf numFmtId="0" fontId="33" fillId="33" borderId="48" xfId="0" applyFont="1" applyFill="1" applyBorder="1" applyAlignment="1" applyProtection="1">
      <alignment horizontal="center" vertical="center" wrapText="1"/>
      <protection hidden="1"/>
    </xf>
    <xf numFmtId="0" fontId="0" fillId="0" borderId="51" xfId="0" applyFont="1" applyBorder="1" applyAlignment="1">
      <alignment horizontal="left"/>
    </xf>
    <xf numFmtId="0" fontId="0" fillId="0" borderId="52" xfId="0" applyFont="1" applyBorder="1" applyAlignment="1">
      <alignment horizontal="left"/>
    </xf>
    <xf numFmtId="0" fontId="0" fillId="0" borderId="53" xfId="0" applyFont="1" applyBorder="1" applyAlignment="1">
      <alignment horizontal="left"/>
    </xf>
    <xf numFmtId="0" fontId="0" fillId="0" borderId="48" xfId="0" applyFont="1" applyBorder="1" applyAlignment="1">
      <alignment horizontal="center"/>
    </xf>
    <xf numFmtId="166" fontId="0" fillId="0" borderId="48" xfId="0" applyNumberFormat="1" applyFont="1" applyBorder="1" applyAlignment="1">
      <alignment horizontal="center"/>
    </xf>
    <xf numFmtId="2" fontId="0" fillId="0" borderId="49" xfId="0" applyNumberFormat="1" applyFont="1" applyBorder="1" applyAlignment="1">
      <alignment horizontal="center" vertical="center"/>
    </xf>
    <xf numFmtId="2" fontId="0" fillId="0" borderId="50" xfId="0" applyNumberFormat="1" applyFont="1" applyBorder="1" applyAlignment="1">
      <alignment horizontal="center" vertical="center"/>
    </xf>
    <xf numFmtId="2" fontId="0" fillId="0" borderId="48" xfId="0" applyNumberFormat="1" applyFont="1" applyBorder="1" applyAlignment="1">
      <alignment horizontal="center"/>
    </xf>
    <xf numFmtId="0" fontId="38" fillId="33" borderId="48" xfId="0" applyFont="1" applyFill="1" applyBorder="1" applyAlignment="1">
      <alignment horizontal="center"/>
    </xf>
    <xf numFmtId="0" fontId="57" fillId="0" borderId="0" xfId="0" applyFont="1" applyAlignment="1">
      <alignment horizontal="center" vertical="center"/>
    </xf>
    <xf numFmtId="0" fontId="57" fillId="0" borderId="0" xfId="0" applyFont="1" applyAlignment="1">
      <alignment horizontal="center" vertical="center" wrapText="1"/>
    </xf>
    <xf numFmtId="0" fontId="62" fillId="33" borderId="48" xfId="0" applyFont="1" applyFill="1" applyBorder="1" applyAlignment="1">
      <alignment horizontal="center" vertical="center"/>
    </xf>
    <xf numFmtId="0" fontId="0" fillId="33" borderId="48" xfId="0" applyFont="1" applyFill="1" applyBorder="1" applyAlignment="1">
      <alignment horizontal="center" vertical="center"/>
    </xf>
    <xf numFmtId="0" fontId="62" fillId="33" borderId="9" xfId="0" applyFont="1" applyFill="1" applyBorder="1" applyAlignment="1">
      <alignment horizontal="center" vertical="center"/>
    </xf>
    <xf numFmtId="166" fontId="0" fillId="0" borderId="31" xfId="0" applyNumberFormat="1" applyFont="1" applyBorder="1" applyAlignment="1">
      <alignment horizontal="center"/>
    </xf>
    <xf numFmtId="0" fontId="0" fillId="0" borderId="31" xfId="0" applyFont="1" applyBorder="1" applyAlignment="1">
      <alignment horizontal="center"/>
    </xf>
    <xf numFmtId="166" fontId="0" fillId="0" borderId="32" xfId="0" applyNumberFormat="1" applyFont="1" applyBorder="1" applyAlignment="1">
      <alignment horizontal="center" vertical="center"/>
    </xf>
    <xf numFmtId="166" fontId="0" fillId="0" borderId="33" xfId="0" applyNumberFormat="1" applyFont="1" applyBorder="1" applyAlignment="1">
      <alignment horizontal="center" vertical="center"/>
    </xf>
    <xf numFmtId="166" fontId="0" fillId="0" borderId="49" xfId="0" applyNumberFormat="1" applyFont="1" applyBorder="1" applyAlignment="1">
      <alignment horizontal="center" vertical="center"/>
    </xf>
    <xf numFmtId="166" fontId="0" fillId="0" borderId="50" xfId="0" applyNumberFormat="1" applyFont="1" applyBorder="1" applyAlignment="1">
      <alignment horizontal="center" vertical="center"/>
    </xf>
    <xf numFmtId="0" fontId="63" fillId="0" borderId="0" xfId="0" applyFont="1" applyAlignment="1">
      <alignment horizontal="center"/>
    </xf>
    <xf numFmtId="0" fontId="57" fillId="33" borderId="31" xfId="0" applyFont="1" applyFill="1" applyBorder="1" applyAlignment="1">
      <alignment horizontal="center" vertical="center"/>
    </xf>
    <xf numFmtId="0" fontId="57" fillId="37" borderId="31" xfId="0" applyFont="1" applyFill="1" applyBorder="1" applyAlignment="1">
      <alignment horizontal="center" vertical="center"/>
    </xf>
    <xf numFmtId="0" fontId="0" fillId="0" borderId="44" xfId="0" applyBorder="1" applyAlignment="1">
      <alignment horizontal="left" vertical="center" wrapText="1"/>
    </xf>
    <xf numFmtId="0" fontId="0" fillId="0" borderId="76" xfId="0" applyBorder="1" applyAlignment="1">
      <alignment horizontal="left" vertical="center" wrapText="1"/>
    </xf>
    <xf numFmtId="0" fontId="36" fillId="25" borderId="48" xfId="0" applyFont="1" applyFill="1" applyBorder="1" applyAlignment="1">
      <alignment horizontal="center" vertical="center" wrapText="1"/>
    </xf>
    <xf numFmtId="0" fontId="36" fillId="33" borderId="48" xfId="0" applyFont="1" applyFill="1" applyBorder="1" applyAlignment="1">
      <alignment horizontal="center" vertical="center" wrapText="1"/>
    </xf>
    <xf numFmtId="0" fontId="38" fillId="33" borderId="70" xfId="0" applyFont="1" applyFill="1" applyBorder="1" applyAlignment="1">
      <alignment horizontal="center" vertical="center"/>
    </xf>
    <xf numFmtId="0" fontId="38" fillId="33" borderId="25" xfId="0" applyFont="1" applyFill="1" applyBorder="1" applyAlignment="1">
      <alignment horizontal="center" vertical="center"/>
    </xf>
    <xf numFmtId="0" fontId="38" fillId="33" borderId="71" xfId="0" applyFont="1" applyFill="1" applyBorder="1" applyAlignment="1">
      <alignment horizontal="center" vertical="center" wrapText="1"/>
    </xf>
    <xf numFmtId="0" fontId="38" fillId="33" borderId="27" xfId="0" applyFont="1" applyFill="1" applyBorder="1" applyAlignment="1">
      <alignment horizontal="center" vertical="center" wrapText="1"/>
    </xf>
    <xf numFmtId="0" fontId="38" fillId="33" borderId="74" xfId="0" applyFont="1" applyFill="1" applyBorder="1" applyAlignment="1">
      <alignment horizontal="center" vertical="center"/>
    </xf>
    <xf numFmtId="0" fontId="38" fillId="33" borderId="56" xfId="0" applyFont="1" applyFill="1" applyBorder="1" applyAlignment="1">
      <alignment horizontal="center" vertical="center"/>
    </xf>
    <xf numFmtId="0" fontId="38" fillId="33" borderId="57" xfId="0" applyFont="1" applyFill="1" applyBorder="1" applyAlignment="1">
      <alignment horizontal="center" vertical="center"/>
    </xf>
    <xf numFmtId="0" fontId="38" fillId="33" borderId="75" xfId="0" applyFont="1" applyFill="1" applyBorder="1" applyAlignment="1">
      <alignment horizontal="center" vertical="center"/>
    </xf>
    <xf numFmtId="0" fontId="38" fillId="33" borderId="62" xfId="0" applyFont="1" applyFill="1" applyBorder="1" applyAlignment="1">
      <alignment horizontal="center" vertical="center"/>
    </xf>
    <xf numFmtId="0" fontId="38" fillId="33" borderId="63" xfId="0" applyFont="1" applyFill="1" applyBorder="1" applyAlignment="1">
      <alignment horizontal="center" vertical="center"/>
    </xf>
    <xf numFmtId="0" fontId="36" fillId="25" borderId="44" xfId="0" applyFont="1" applyFill="1" applyBorder="1" applyAlignment="1">
      <alignment horizontal="center" vertical="center" wrapText="1"/>
    </xf>
    <xf numFmtId="0" fontId="0" fillId="0" borderId="54" xfId="0" applyFont="1" applyBorder="1" applyAlignment="1">
      <alignment horizontal="center"/>
    </xf>
    <xf numFmtId="0" fontId="0" fillId="0" borderId="55" xfId="0" applyFont="1" applyBorder="1" applyAlignment="1">
      <alignment horizontal="center"/>
    </xf>
    <xf numFmtId="0" fontId="0" fillId="0" borderId="58" xfId="0" applyFont="1" applyBorder="1" applyAlignment="1">
      <alignment horizontal="center"/>
    </xf>
    <xf numFmtId="0" fontId="0" fillId="0" borderId="59" xfId="0" applyFont="1" applyBorder="1" applyAlignment="1">
      <alignment horizontal="center"/>
    </xf>
    <xf numFmtId="0" fontId="0" fillId="0" borderId="60" xfId="0" applyFont="1" applyBorder="1" applyAlignment="1">
      <alignment horizontal="center"/>
    </xf>
    <xf numFmtId="0" fontId="0" fillId="0" borderId="61" xfId="0" applyFont="1" applyBorder="1" applyAlignment="1">
      <alignment horizontal="center"/>
    </xf>
    <xf numFmtId="0" fontId="38" fillId="33" borderId="64" xfId="0" applyFont="1" applyFill="1" applyBorder="1" applyAlignment="1">
      <alignment horizontal="center"/>
    </xf>
    <xf numFmtId="0" fontId="38" fillId="33" borderId="65" xfId="0" applyFont="1" applyFill="1" applyBorder="1" applyAlignment="1">
      <alignment horizontal="center"/>
    </xf>
    <xf numFmtId="0" fontId="38" fillId="33" borderId="66" xfId="0" applyFont="1" applyFill="1" applyBorder="1" applyAlignment="1">
      <alignment horizontal="center"/>
    </xf>
    <xf numFmtId="0" fontId="36" fillId="33" borderId="64" xfId="0" applyFont="1" applyFill="1" applyBorder="1" applyAlignment="1" applyProtection="1">
      <alignment horizontal="center" vertical="center" wrapText="1"/>
      <protection locked="0"/>
    </xf>
    <xf numFmtId="0" fontId="36" fillId="33" borderId="65" xfId="0" applyFont="1" applyFill="1" applyBorder="1" applyAlignment="1" applyProtection="1">
      <alignment horizontal="center" vertical="center" wrapText="1"/>
      <protection locked="0"/>
    </xf>
    <xf numFmtId="0" fontId="36" fillId="33" borderId="66" xfId="0" applyFont="1" applyFill="1" applyBorder="1" applyAlignment="1" applyProtection="1">
      <alignment horizontal="center" vertical="center" wrapText="1"/>
      <protection locked="0"/>
    </xf>
    <xf numFmtId="0" fontId="36" fillId="0" borderId="67" xfId="0" applyFont="1" applyBorder="1" applyAlignment="1" applyProtection="1">
      <alignment horizontal="center" vertical="center" wrapText="1"/>
      <protection locked="0"/>
    </xf>
    <xf numFmtId="0" fontId="36" fillId="0" borderId="68" xfId="0" applyFont="1" applyBorder="1" applyAlignment="1" applyProtection="1">
      <alignment horizontal="center" vertical="center" wrapText="1"/>
      <protection locked="0"/>
    </xf>
    <xf numFmtId="0" fontId="36" fillId="0" borderId="69"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36" fillId="0" borderId="53" xfId="0" applyFont="1" applyBorder="1" applyAlignment="1" applyProtection="1">
      <alignment horizontal="center" vertical="center" wrapText="1"/>
      <protection locked="0"/>
    </xf>
    <xf numFmtId="0" fontId="36" fillId="0" borderId="52" xfId="0" applyFont="1" applyBorder="1" applyAlignment="1" applyProtection="1">
      <alignment horizontal="center" vertical="center" wrapText="1"/>
      <protection locked="0"/>
    </xf>
    <xf numFmtId="0" fontId="36" fillId="33" borderId="70" xfId="0" applyFont="1" applyFill="1" applyBorder="1" applyAlignment="1" applyProtection="1">
      <alignment horizontal="center" vertical="center" wrapText="1"/>
      <protection locked="0"/>
    </xf>
    <xf numFmtId="0" fontId="36" fillId="33" borderId="71" xfId="0" applyFont="1" applyFill="1" applyBorder="1" applyAlignment="1" applyProtection="1">
      <alignment horizontal="center" vertical="center" wrapText="1"/>
      <protection locked="0"/>
    </xf>
    <xf numFmtId="0" fontId="36" fillId="33" borderId="72" xfId="0" applyFont="1" applyFill="1" applyBorder="1" applyAlignment="1" applyProtection="1">
      <alignment horizontal="center" vertical="center" wrapText="1"/>
      <protection locked="0"/>
    </xf>
    <xf numFmtId="0" fontId="36" fillId="24" borderId="48" xfId="0" applyFont="1" applyFill="1" applyBorder="1" applyAlignment="1" applyProtection="1">
      <alignment horizontal="center" vertical="center" wrapText="1"/>
      <protection locked="0"/>
    </xf>
    <xf numFmtId="0" fontId="37" fillId="33" borderId="48" xfId="38" applyFont="1" applyFill="1" applyBorder="1" applyAlignment="1">
      <alignment horizontal="center" vertical="center"/>
    </xf>
    <xf numFmtId="9" fontId="45" fillId="0" borderId="48" xfId="38" applyNumberFormat="1" applyFont="1" applyBorder="1" applyAlignment="1">
      <alignment horizontal="center" vertical="center" wrapText="1"/>
    </xf>
    <xf numFmtId="9" fontId="45" fillId="0" borderId="48" xfId="38" applyNumberFormat="1" applyFont="1" applyBorder="1" applyAlignment="1">
      <alignment horizontal="left" vertical="top" wrapText="1"/>
    </xf>
    <xf numFmtId="0" fontId="45" fillId="0" borderId="48" xfId="38" applyFont="1" applyBorder="1" applyAlignment="1">
      <alignment horizontal="center" vertical="center" wrapText="1"/>
    </xf>
    <xf numFmtId="0" fontId="63" fillId="33" borderId="48" xfId="38" applyFont="1" applyFill="1" applyBorder="1" applyAlignment="1">
      <alignment horizontal="center" vertical="center"/>
    </xf>
    <xf numFmtId="0" fontId="37" fillId="33" borderId="48" xfId="38" applyFont="1" applyFill="1" applyBorder="1" applyAlignment="1">
      <alignment horizontal="center" vertical="center" wrapText="1"/>
    </xf>
    <xf numFmtId="0" fontId="68" fillId="0" borderId="0" xfId="0" applyFont="1" applyBorder="1" applyAlignment="1">
      <alignment horizontal="center"/>
    </xf>
    <xf numFmtId="0" fontId="68" fillId="0" borderId="0" xfId="0" applyFont="1" applyAlignment="1">
      <alignment horizontal="center"/>
    </xf>
    <xf numFmtId="0" fontId="69" fillId="33" borderId="48" xfId="38" applyFont="1" applyFill="1" applyBorder="1" applyAlignment="1">
      <alignment horizontal="center" vertical="center" wrapText="1"/>
    </xf>
    <xf numFmtId="0" fontId="69" fillId="24" borderId="48" xfId="38" applyFont="1" applyFill="1" applyBorder="1" applyAlignment="1">
      <alignment horizontal="center" vertical="center" wrapText="1"/>
    </xf>
    <xf numFmtId="0" fontId="68" fillId="0" borderId="48" xfId="0" applyFont="1" applyBorder="1" applyAlignment="1">
      <alignment horizontal="center" vertical="center"/>
    </xf>
    <xf numFmtId="0" fontId="63" fillId="33" borderId="51" xfId="38" applyFont="1" applyFill="1" applyBorder="1" applyAlignment="1">
      <alignment horizontal="left" vertical="center"/>
    </xf>
    <xf numFmtId="0" fontId="63" fillId="33" borderId="53" xfId="38" applyFont="1" applyFill="1" applyBorder="1" applyAlignment="1">
      <alignment horizontal="left" vertical="center"/>
    </xf>
    <xf numFmtId="0" fontId="63" fillId="33" borderId="52" xfId="38" applyFont="1" applyFill="1" applyBorder="1" applyAlignment="1">
      <alignment horizontal="left" vertical="center"/>
    </xf>
    <xf numFmtId="0" fontId="45" fillId="0" borderId="48" xfId="38" applyFont="1" applyBorder="1" applyAlignment="1">
      <alignment horizontal="center" vertical="center"/>
    </xf>
    <xf numFmtId="0" fontId="3" fillId="0" borderId="49" xfId="38" applyBorder="1" applyAlignment="1">
      <alignment horizontal="center" vertical="center"/>
    </xf>
    <xf numFmtId="0" fontId="3" fillId="0" borderId="77" xfId="38" applyBorder="1" applyAlignment="1">
      <alignment horizontal="center" vertical="center"/>
    </xf>
    <xf numFmtId="0" fontId="3" fillId="0" borderId="50" xfId="38" applyBorder="1" applyAlignment="1">
      <alignment horizontal="center" vertical="center"/>
    </xf>
    <xf numFmtId="0" fontId="3" fillId="0" borderId="30" xfId="38" applyBorder="1" applyAlignment="1">
      <alignment horizontal="center" vertical="center"/>
    </xf>
    <xf numFmtId="0" fontId="3" fillId="0" borderId="0" xfId="38" applyBorder="1" applyAlignment="1">
      <alignment horizontal="center" vertical="center"/>
    </xf>
    <xf numFmtId="0" fontId="3" fillId="0" borderId="21" xfId="38" applyBorder="1" applyAlignment="1">
      <alignment horizontal="center" vertical="center"/>
    </xf>
    <xf numFmtId="0" fontId="3" fillId="0" borderId="82" xfId="38" applyBorder="1" applyAlignment="1">
      <alignment horizontal="center" vertical="center"/>
    </xf>
    <xf numFmtId="0" fontId="3" fillId="0" borderId="81" xfId="38" applyBorder="1" applyAlignment="1">
      <alignment horizontal="center" vertical="center"/>
    </xf>
    <xf numFmtId="0" fontId="3" fillId="0" borderId="83" xfId="38" applyBorder="1" applyAlignment="1">
      <alignment horizontal="center" vertical="center"/>
    </xf>
    <xf numFmtId="0" fontId="37" fillId="33" borderId="51" xfId="38" applyFont="1" applyFill="1" applyBorder="1" applyAlignment="1">
      <alignment horizontal="center" vertical="center"/>
    </xf>
    <xf numFmtId="0" fontId="37" fillId="33" borderId="53" xfId="38" applyFont="1" applyFill="1" applyBorder="1" applyAlignment="1">
      <alignment horizontal="center" vertical="center"/>
    </xf>
    <xf numFmtId="0" fontId="37" fillId="33" borderId="52" xfId="38" applyFont="1" applyFill="1" applyBorder="1" applyAlignment="1">
      <alignment horizontal="center" vertical="center"/>
    </xf>
    <xf numFmtId="9" fontId="45" fillId="0" borderId="51" xfId="38" applyNumberFormat="1" applyFont="1" applyBorder="1" applyAlignment="1">
      <alignment horizontal="center" vertical="center" wrapText="1"/>
    </xf>
    <xf numFmtId="9" fontId="45" fillId="0" borderId="53" xfId="38" applyNumberFormat="1" applyFont="1" applyBorder="1" applyAlignment="1">
      <alignment horizontal="center" vertical="center" wrapText="1"/>
    </xf>
    <xf numFmtId="9" fontId="45" fillId="0" borderId="52" xfId="38" applyNumberFormat="1" applyFont="1" applyBorder="1" applyAlignment="1">
      <alignment horizontal="center" vertical="center" wrapText="1"/>
    </xf>
    <xf numFmtId="9" fontId="45" fillId="0" borderId="51" xfId="38" applyNumberFormat="1" applyFont="1" applyBorder="1" applyAlignment="1">
      <alignment horizontal="left" vertical="top" wrapText="1"/>
    </xf>
    <xf numFmtId="9" fontId="45" fillId="0" borderId="53" xfId="38" applyNumberFormat="1" applyFont="1" applyBorder="1" applyAlignment="1">
      <alignment horizontal="left" vertical="top" wrapText="1"/>
    </xf>
    <xf numFmtId="9" fontId="45" fillId="0" borderId="52" xfId="38" applyNumberFormat="1" applyFont="1" applyBorder="1" applyAlignment="1">
      <alignment horizontal="left" vertical="top" wrapText="1"/>
    </xf>
    <xf numFmtId="0" fontId="45" fillId="0" borderId="51" xfId="38" applyFont="1" applyBorder="1" applyAlignment="1">
      <alignment horizontal="center" vertical="center" wrapText="1"/>
    </xf>
    <xf numFmtId="0" fontId="45" fillId="0" borderId="53" xfId="38" applyFont="1" applyBorder="1" applyAlignment="1">
      <alignment horizontal="center" vertical="center" wrapText="1"/>
    </xf>
    <xf numFmtId="0" fontId="45" fillId="0" borderId="52" xfId="38" applyFont="1" applyBorder="1" applyAlignment="1">
      <alignment horizontal="center" vertical="center" wrapText="1"/>
    </xf>
    <xf numFmtId="0" fontId="63" fillId="33" borderId="51" xfId="38" applyFont="1" applyFill="1" applyBorder="1" applyAlignment="1">
      <alignment horizontal="center" vertical="center"/>
    </xf>
    <xf numFmtId="0" fontId="63" fillId="33" borderId="53" xfId="38" applyFont="1" applyFill="1" applyBorder="1" applyAlignment="1">
      <alignment horizontal="center" vertical="center"/>
    </xf>
    <xf numFmtId="0" fontId="63" fillId="33" borderId="52" xfId="38" applyFont="1" applyFill="1" applyBorder="1" applyAlignment="1">
      <alignment horizontal="center" vertical="center"/>
    </xf>
    <xf numFmtId="0" fontId="45" fillId="0" borderId="30" xfId="38" applyFont="1" applyBorder="1" applyAlignment="1">
      <alignment horizontal="center" vertical="center" wrapText="1"/>
    </xf>
    <xf numFmtId="0" fontId="45" fillId="0" borderId="0" xfId="38" applyFont="1" applyAlignment="1">
      <alignment horizontal="center" vertical="center" wrapText="1"/>
    </xf>
    <xf numFmtId="0" fontId="68" fillId="0" borderId="51" xfId="0" applyFont="1" applyBorder="1" applyAlignment="1">
      <alignment horizontal="center" vertical="center"/>
    </xf>
    <xf numFmtId="0" fontId="68" fillId="0" borderId="53" xfId="0" applyFont="1" applyBorder="1" applyAlignment="1">
      <alignment horizontal="center" vertical="center"/>
    </xf>
    <xf numFmtId="0" fontId="68" fillId="0" borderId="52" xfId="0" applyFont="1" applyBorder="1" applyAlignment="1">
      <alignment horizontal="center" vertical="center"/>
    </xf>
    <xf numFmtId="0" fontId="37" fillId="33" borderId="51" xfId="38" applyFont="1" applyFill="1" applyBorder="1" applyAlignment="1">
      <alignment horizontal="center" vertical="center" wrapText="1"/>
    </xf>
    <xf numFmtId="0" fontId="37" fillId="33" borderId="53" xfId="38" applyFont="1" applyFill="1" applyBorder="1" applyAlignment="1">
      <alignment horizontal="center" vertical="center" wrapText="1"/>
    </xf>
    <xf numFmtId="0" fontId="37" fillId="33" borderId="52" xfId="38" applyFont="1" applyFill="1" applyBorder="1" applyAlignment="1">
      <alignment horizontal="center" vertical="center" wrapText="1"/>
    </xf>
    <xf numFmtId="0" fontId="45" fillId="0" borderId="51" xfId="38" applyFont="1" applyBorder="1" applyAlignment="1">
      <alignment horizontal="center" vertical="center"/>
    </xf>
    <xf numFmtId="0" fontId="45" fillId="0" borderId="53" xfId="38" applyFont="1" applyBorder="1" applyAlignment="1">
      <alignment horizontal="center" vertical="center"/>
    </xf>
    <xf numFmtId="0" fontId="45" fillId="0" borderId="52" xfId="38" applyFont="1" applyBorder="1" applyAlignment="1">
      <alignment horizontal="center" vertical="center"/>
    </xf>
    <xf numFmtId="0" fontId="44" fillId="33" borderId="11" xfId="0" applyFont="1" applyFill="1" applyBorder="1" applyAlignment="1" applyProtection="1">
      <alignment horizontal="left" vertical="center" wrapText="1"/>
      <protection locked="0"/>
    </xf>
    <xf numFmtId="0" fontId="44" fillId="33" borderId="12" xfId="0" applyFont="1" applyFill="1" applyBorder="1" applyAlignment="1" applyProtection="1">
      <alignment horizontal="left" vertical="center" wrapText="1"/>
      <protection locked="0"/>
    </xf>
    <xf numFmtId="0" fontId="44" fillId="33" borderId="10" xfId="0" applyFont="1" applyFill="1" applyBorder="1" applyAlignment="1" applyProtection="1">
      <alignment horizontal="left" vertical="center" wrapText="1"/>
      <protection locked="0"/>
    </xf>
    <xf numFmtId="0" fontId="37" fillId="33" borderId="12" xfId="0" applyFont="1" applyFill="1" applyBorder="1" applyAlignment="1" applyProtection="1">
      <alignment horizontal="center" vertical="center" wrapText="1"/>
      <protection hidden="1"/>
    </xf>
    <xf numFmtId="9" fontId="44" fillId="24" borderId="11" xfId="0" applyNumberFormat="1" applyFont="1" applyFill="1" applyBorder="1" applyAlignment="1" applyProtection="1">
      <alignment horizontal="center" vertical="center" wrapText="1"/>
      <protection locked="0"/>
    </xf>
    <xf numFmtId="9" fontId="44" fillId="24" borderId="12" xfId="0" applyNumberFormat="1" applyFont="1" applyFill="1" applyBorder="1" applyAlignment="1" applyProtection="1">
      <alignment horizontal="center" vertical="center" wrapText="1"/>
      <protection locked="0"/>
    </xf>
    <xf numFmtId="9" fontId="44" fillId="24" borderId="10" xfId="0" applyNumberFormat="1" applyFont="1" applyFill="1" applyBorder="1" applyAlignment="1" applyProtection="1">
      <alignment horizontal="center" vertical="center" wrapText="1"/>
      <protection locked="0"/>
    </xf>
    <xf numFmtId="0" fontId="45" fillId="25" borderId="11" xfId="38" applyFont="1" applyFill="1" applyBorder="1" applyAlignment="1" applyProtection="1">
      <alignment horizontal="left" vertical="center" wrapText="1"/>
    </xf>
    <xf numFmtId="0" fontId="45" fillId="25" borderId="12" xfId="38" applyFont="1" applyFill="1" applyBorder="1" applyAlignment="1" applyProtection="1">
      <alignment horizontal="left" vertical="center" wrapText="1"/>
    </xf>
    <xf numFmtId="0" fontId="45" fillId="25" borderId="10" xfId="38" applyFont="1" applyFill="1" applyBorder="1" applyAlignment="1" applyProtection="1">
      <alignment horizontal="left" vertical="center" wrapText="1"/>
    </xf>
    <xf numFmtId="0" fontId="23" fillId="24" borderId="0" xfId="0" applyFont="1" applyFill="1" applyAlignment="1" applyProtection="1">
      <alignment horizontal="left" vertical="top" wrapText="1"/>
      <protection locked="0"/>
    </xf>
    <xf numFmtId="1" fontId="37" fillId="33" borderId="11" xfId="0" applyNumberFormat="1" applyFont="1" applyFill="1" applyBorder="1" applyAlignment="1" applyProtection="1">
      <alignment horizontal="center" vertical="center" wrapText="1"/>
      <protection locked="0"/>
    </xf>
    <xf numFmtId="1" fontId="37" fillId="33" borderId="12" xfId="0" applyNumberFormat="1" applyFont="1" applyFill="1" applyBorder="1" applyAlignment="1" applyProtection="1">
      <alignment horizontal="center" vertical="center" wrapText="1"/>
      <protection locked="0"/>
    </xf>
    <xf numFmtId="1" fontId="37" fillId="33" borderId="10" xfId="0" applyNumberFormat="1" applyFont="1" applyFill="1" applyBorder="1" applyAlignment="1" applyProtection="1">
      <alignment horizontal="center" vertical="center" wrapText="1"/>
      <protection locked="0"/>
    </xf>
    <xf numFmtId="0" fontId="37" fillId="33" borderId="11" xfId="0" applyFont="1" applyFill="1" applyBorder="1" applyAlignment="1" applyProtection="1">
      <alignment horizontal="center" vertical="center" wrapText="1"/>
      <protection locked="0"/>
    </xf>
    <xf numFmtId="0" fontId="37" fillId="33" borderId="12" xfId="0" applyFont="1" applyFill="1" applyBorder="1" applyAlignment="1" applyProtection="1">
      <alignment horizontal="center" vertical="center" wrapText="1"/>
      <protection locked="0"/>
    </xf>
    <xf numFmtId="0" fontId="37" fillId="33" borderId="10" xfId="0" applyFont="1" applyFill="1" applyBorder="1" applyAlignment="1" applyProtection="1">
      <alignment horizontal="center" vertical="center" wrapText="1"/>
      <protection locked="0"/>
    </xf>
    <xf numFmtId="0" fontId="45" fillId="25" borderId="11" xfId="38" applyFont="1" applyFill="1" applyBorder="1" applyAlignment="1">
      <alignment horizontal="left" vertical="center" wrapText="1"/>
    </xf>
    <xf numFmtId="0" fontId="45" fillId="25" borderId="12" xfId="38" applyFont="1" applyFill="1" applyBorder="1" applyAlignment="1">
      <alignment horizontal="left" vertical="center" wrapText="1"/>
    </xf>
    <xf numFmtId="0" fontId="45" fillId="25" borderId="10" xfId="38" applyFont="1" applyFill="1" applyBorder="1" applyAlignment="1">
      <alignment horizontal="left" vertical="center" wrapText="1"/>
    </xf>
  </cellXfs>
  <cellStyles count="57">
    <cellStyle name="20% - Énfasis1 2" xfId="2"/>
    <cellStyle name="20% - Énfasis2 2" xfId="3"/>
    <cellStyle name="20% - Énfasis3 2" xfId="4"/>
    <cellStyle name="20% - Énfasis4 2" xfId="5"/>
    <cellStyle name="20% - Énfasis5 2" xfId="6"/>
    <cellStyle name="20% - Énfasis6 2" xfId="7"/>
    <cellStyle name="40% - Énfasis1 2" xfId="8"/>
    <cellStyle name="40% - Énfasis2 2" xfId="9"/>
    <cellStyle name="40% - Énfasis3 2" xfId="10"/>
    <cellStyle name="40% - Énfasis4 2" xfId="11"/>
    <cellStyle name="40% - Énfasis5 2" xfId="12"/>
    <cellStyle name="40% - Énfasis6 2" xfId="13"/>
    <cellStyle name="60% - Énfasis1 2" xfId="14"/>
    <cellStyle name="60% - Énfasis2 2" xfId="15"/>
    <cellStyle name="60% - Énfasis3 2" xfId="16"/>
    <cellStyle name="60% - Énfasis4 2" xfId="17"/>
    <cellStyle name="60% - Énfasis5 2" xfId="18"/>
    <cellStyle name="60% - Énfasis6 2" xfId="19"/>
    <cellStyle name="Buena 2" xfId="20"/>
    <cellStyle name="Cálculo 2" xfId="21"/>
    <cellStyle name="Celda de comprobación 2" xfId="22"/>
    <cellStyle name="Celda vinculada 2" xfId="23"/>
    <cellStyle name="Encabezado 4 2" xfId="24"/>
    <cellStyle name="Énfasis1 2" xfId="25"/>
    <cellStyle name="Énfasis2 2" xfId="26"/>
    <cellStyle name="Énfasis3 2" xfId="27"/>
    <cellStyle name="Énfasis4 2" xfId="28"/>
    <cellStyle name="Énfasis5 2" xfId="29"/>
    <cellStyle name="Énfasis6 2" xfId="30"/>
    <cellStyle name="Entrada 2" xfId="31"/>
    <cellStyle name="Hipervínculo 2" xfId="32"/>
    <cellStyle name="Hipervínculo 3" xfId="33"/>
    <cellStyle name="Hipervínculo 4" xfId="56"/>
    <cellStyle name="Incorrecto 2" xfId="34"/>
    <cellStyle name="Moneda 2" xfId="35"/>
    <cellStyle name="Neutral 2" xfId="36"/>
    <cellStyle name="Normal" xfId="0" builtinId="0"/>
    <cellStyle name="Normal 2" xfId="37"/>
    <cellStyle name="Normal 2 2" xfId="38"/>
    <cellStyle name="Normal 3" xfId="39"/>
    <cellStyle name="Normal 3 2" xfId="40"/>
    <cellStyle name="Normal 3_MATRIZ DE PELIGROS TRONEX" xfId="41"/>
    <cellStyle name="Normal 4" xfId="42"/>
    <cellStyle name="Normal 5" xfId="1"/>
    <cellStyle name="Normal 6" xfId="52"/>
    <cellStyle name="Normal 7" xfId="53"/>
    <cellStyle name="Notas 2" xfId="43"/>
    <cellStyle name="Porcentaje" xfId="54" builtinId="5"/>
    <cellStyle name="Porcentaje 2" xfId="44"/>
    <cellStyle name="Porcentaje 2 2" xfId="55"/>
    <cellStyle name="Salida 2" xfId="45"/>
    <cellStyle name="Texto de advertencia 2" xfId="46"/>
    <cellStyle name="Texto explicativo 2" xfId="47"/>
    <cellStyle name="Título 2 2" xfId="49"/>
    <cellStyle name="Título 3 2" xfId="50"/>
    <cellStyle name="Título 4" xfId="48"/>
    <cellStyle name="Total 2" xfId="51"/>
  </cellStyles>
  <dxfs count="9">
    <dxf>
      <font>
        <color auto="1"/>
      </font>
      <fill>
        <patternFill>
          <bgColor theme="6"/>
        </patternFill>
      </fill>
    </dxf>
    <dxf>
      <fill>
        <patternFill>
          <bgColor rgb="FFFFFF00"/>
        </patternFill>
      </fill>
    </dxf>
    <dxf>
      <fill>
        <patternFill>
          <bgColor rgb="FFFF9900"/>
        </patternFill>
      </fill>
    </dxf>
    <dxf>
      <font>
        <color auto="1"/>
      </font>
      <fill>
        <patternFill>
          <bgColor theme="6"/>
        </patternFill>
      </fill>
    </dxf>
    <dxf>
      <fill>
        <patternFill>
          <bgColor rgb="FFFFFF00"/>
        </patternFill>
      </fill>
    </dxf>
    <dxf>
      <fill>
        <patternFill>
          <bgColor rgb="FFFF9900"/>
        </patternFill>
      </fill>
    </dxf>
    <dxf>
      <font>
        <color auto="1"/>
      </font>
      <fill>
        <patternFill>
          <bgColor theme="6"/>
        </patternFill>
      </fill>
    </dxf>
    <dxf>
      <fill>
        <patternFill>
          <bgColor rgb="FFFFFF00"/>
        </patternFill>
      </fill>
    </dxf>
    <dxf>
      <fill>
        <patternFill>
          <bgColor rgb="FFFF9900"/>
        </patternFill>
      </fill>
    </dxf>
  </dxfs>
  <tableStyles count="0" defaultTableStyle="TableStyleMedium2" defaultPivotStyle="PivotStyleLight16"/>
  <colors>
    <mruColors>
      <color rgb="FF058EEB"/>
      <color rgb="FF00FFCC"/>
      <color rgb="FFE808CD"/>
      <color rgb="FFE60ADC"/>
      <color rgb="FFC030C0"/>
      <color rgb="FF9C42AE"/>
      <color rgb="FFB916DA"/>
      <color rgb="FFFFFF99"/>
      <color rgb="FFFFCC00"/>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1.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2.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3.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4.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5.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baseline="0">
                <a:solidFill>
                  <a:schemeClr val="tx2"/>
                </a:solidFill>
              </a:rPr>
              <a:t>Areás con plan de trabajo</a:t>
            </a:r>
          </a:p>
        </c:rich>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pattFill prst="narHorz">
              <a:fgClr>
                <a:schemeClr val="dk1">
                  <a:tint val="88500"/>
                </a:schemeClr>
              </a:fgClr>
              <a:bgClr>
                <a:schemeClr val="dk1">
                  <a:tint val="88500"/>
                  <a:lumMod val="20000"/>
                  <a:lumOff val="80000"/>
                </a:schemeClr>
              </a:bgClr>
            </a:pattFill>
            <a:ln>
              <a:noFill/>
            </a:ln>
            <a:effectLst>
              <a:innerShdw blurRad="114300">
                <a:schemeClr val="dk1">
                  <a:tint val="88500"/>
                </a:schemeClr>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'3. Plan de trabajo'!$A$16:$A$18</c:f>
              <c:strCache>
                <c:ptCount val="3"/>
                <c:pt idx="0">
                  <c:v>Numero de areas de la empresa </c:v>
                </c:pt>
                <c:pt idx="1">
                  <c:v>Limite </c:v>
                </c:pt>
                <c:pt idx="2">
                  <c:v>Numero de areas con plan </c:v>
                </c:pt>
              </c:strCache>
            </c:strRef>
          </c:cat>
          <c:val>
            <c:numRef>
              <c:f>'3. Plan de trabajo'!$B$16:$B$18</c:f>
              <c:numCache>
                <c:formatCode>General</c:formatCode>
                <c:ptCount val="3"/>
                <c:pt idx="0">
                  <c:v>4</c:v>
                </c:pt>
                <c:pt idx="1">
                  <c:v>4</c:v>
                </c:pt>
                <c:pt idx="2">
                  <c:v>4</c:v>
                </c:pt>
              </c:numCache>
            </c:numRef>
          </c:val>
          <c:extLst>
            <c:ext xmlns:c16="http://schemas.microsoft.com/office/drawing/2014/chart" uri="{C3380CC4-5D6E-409C-BE32-E72D297353CC}">
              <c16:uniqueId val="{00000000-6127-45E8-9EB4-1844FD320E08}"/>
            </c:ext>
          </c:extLst>
        </c:ser>
        <c:dLbls>
          <c:showLegendKey val="0"/>
          <c:showVal val="0"/>
          <c:showCatName val="0"/>
          <c:showSerName val="0"/>
          <c:showPercent val="0"/>
          <c:showBubbleSize val="0"/>
        </c:dLbls>
        <c:gapWidth val="164"/>
        <c:overlap val="-22"/>
        <c:axId val="-1630089392"/>
        <c:axId val="-1630093744"/>
      </c:barChart>
      <c:catAx>
        <c:axId val="-163008939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30093744"/>
        <c:crosses val="autoZero"/>
        <c:auto val="1"/>
        <c:lblAlgn val="ctr"/>
        <c:lblOffset val="100"/>
        <c:noMultiLvlLbl val="0"/>
      </c:catAx>
      <c:valAx>
        <c:axId val="-16300937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300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r>
              <a:rPr lang="en-US"/>
              <a:t>INVESTIGACION DE ACCIDENTES E INCIDENTES DE TRABAJO</a:t>
            </a:r>
          </a:p>
        </c:rich>
      </c:tx>
      <c:layout/>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es-CO"/>
        </a:p>
      </c:txPr>
    </c:title>
    <c:autoTitleDeleted val="0"/>
    <c:plotArea>
      <c:layout>
        <c:manualLayout>
          <c:layoutTarget val="inner"/>
          <c:xMode val="edge"/>
          <c:yMode val="edge"/>
          <c:x val="5.3914260717410324E-2"/>
          <c:y val="0.15266221930592008"/>
          <c:w val="0.9155301837270341"/>
          <c:h val="0.73993839311752696"/>
        </c:manualLayout>
      </c:layout>
      <c:barChart>
        <c:barDir val="col"/>
        <c:grouping val="clustered"/>
        <c:varyColors val="0"/>
        <c:ser>
          <c:idx val="0"/>
          <c:order val="0"/>
          <c:tx>
            <c:strRef>
              <c:f>'14. Investigacion de Accidentes'!$B$15</c:f>
              <c:strCache>
                <c:ptCount val="1"/>
              </c:strCache>
            </c:strRef>
          </c:tx>
          <c:spPr>
            <a:pattFill prst="ltUpDiag">
              <a:fgClr>
                <a:schemeClr val="accent5"/>
              </a:fgClr>
              <a:bgClr>
                <a:schemeClr val="lt1"/>
              </a:bgClr>
            </a:pattFill>
            <a:ln>
              <a:noFill/>
            </a:ln>
            <a:effectLst/>
          </c:spPr>
          <c:invertIfNegative val="0"/>
          <c:dLbls>
            <c:spPr>
              <a:solidFill>
                <a:schemeClr val="accent5">
                  <a:alpha val="7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accent5">
                          <a:lumMod val="60000"/>
                          <a:lumOff val="40000"/>
                        </a:schemeClr>
                      </a:solidFill>
                    </a:ln>
                    <a:effectLst/>
                  </c:spPr>
                </c15:leaderLines>
              </c:ext>
            </c:extLst>
          </c:dLbls>
          <c:cat>
            <c:strRef>
              <c:f>'14. Investigacion de Accidentes'!$A$16:$A$17</c:f>
              <c:strCache>
                <c:ptCount val="2"/>
                <c:pt idx="0">
                  <c:v>Accidentes Investigados</c:v>
                </c:pt>
                <c:pt idx="1">
                  <c:v>Accidentes Reportados</c:v>
                </c:pt>
              </c:strCache>
            </c:strRef>
          </c:cat>
          <c:val>
            <c:numRef>
              <c:f>'14. Investigacion de Accidentes'!$B$16:$B$17</c:f>
              <c:numCache>
                <c:formatCode>General</c:formatCode>
                <c:ptCount val="2"/>
                <c:pt idx="0">
                  <c:v>2</c:v>
                </c:pt>
                <c:pt idx="1">
                  <c:v>2</c:v>
                </c:pt>
              </c:numCache>
            </c:numRef>
          </c:val>
          <c:extLst>
            <c:ext xmlns:c16="http://schemas.microsoft.com/office/drawing/2014/chart" uri="{C3380CC4-5D6E-409C-BE32-E72D297353CC}">
              <c16:uniqueId val="{00000000-3C46-4814-904F-DF88CDD05E13}"/>
            </c:ext>
          </c:extLst>
        </c:ser>
        <c:dLbls>
          <c:showLegendKey val="0"/>
          <c:showVal val="0"/>
          <c:showCatName val="0"/>
          <c:showSerName val="0"/>
          <c:showPercent val="0"/>
          <c:showBubbleSize val="0"/>
        </c:dLbls>
        <c:gapWidth val="269"/>
        <c:overlap val="-20"/>
        <c:axId val="462462024"/>
        <c:axId val="462461040"/>
      </c:barChart>
      <c:catAx>
        <c:axId val="462462024"/>
        <c:scaling>
          <c:orientation val="minMax"/>
        </c:scaling>
        <c:delete val="0"/>
        <c:axPos val="b"/>
        <c:majorGridlines>
          <c:spPr>
            <a:ln w="9525" cap="flat" cmpd="sng" algn="ctr">
              <a:solidFill>
                <a:schemeClr val="lt1">
                  <a:alpha val="25000"/>
                </a:schemeClr>
              </a:solidFill>
              <a:round/>
            </a:ln>
            <a:effectLst/>
          </c:spPr>
        </c:majorGridlines>
        <c:numFmt formatCode="General" sourceLinked="1"/>
        <c:majorTickMark val="none"/>
        <c:minorTickMark val="none"/>
        <c:tickLblPos val="nextTo"/>
        <c:spPr>
          <a:noFill/>
          <a:ln w="3175" cap="flat" cmpd="sng" algn="ctr">
            <a:solidFill>
              <a:schemeClr val="accent5">
                <a:lumMod val="60000"/>
                <a:lumOff val="40000"/>
              </a:schemeClr>
            </a:solidFill>
            <a:round/>
          </a:ln>
          <a:effectLst/>
        </c:spPr>
        <c:txPr>
          <a:bodyPr rot="-60000000" spcFirstLastPara="1" vertOverflow="ellipsis" vert="horz" wrap="square" anchor="ctr" anchorCtr="1"/>
          <a:lstStyle/>
          <a:p>
            <a:pPr>
              <a:defRPr sz="800" b="0" i="0" u="none" strike="noStrike" kern="1200" cap="all" spc="150" normalizeH="0" baseline="0">
                <a:solidFill>
                  <a:schemeClr val="lt1"/>
                </a:solidFill>
                <a:latin typeface="+mn-lt"/>
                <a:ea typeface="+mn-ea"/>
                <a:cs typeface="+mn-cs"/>
              </a:defRPr>
            </a:pPr>
            <a:endParaRPr lang="es-CO"/>
          </a:p>
        </c:txPr>
        <c:crossAx val="462461040"/>
        <c:crosses val="autoZero"/>
        <c:auto val="1"/>
        <c:lblAlgn val="ctr"/>
        <c:lblOffset val="100"/>
        <c:noMultiLvlLbl val="0"/>
      </c:catAx>
      <c:valAx>
        <c:axId val="46246104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s-CO"/>
          </a:p>
        </c:txPr>
        <c:crossAx val="462462024"/>
        <c:crosses val="autoZero"/>
        <c:crossBetween val="between"/>
      </c:valAx>
      <c:spPr>
        <a:noFill/>
        <a:ln>
          <a:noFill/>
        </a:ln>
        <a:effectLst/>
      </c:spPr>
    </c:plotArea>
    <c:plotVisOnly val="1"/>
    <c:dispBlanksAs val="gap"/>
    <c:showDLblsOverMax val="0"/>
  </c:chart>
  <c:spPr>
    <a:solidFill>
      <a:schemeClr val="accent5"/>
    </a:solidFill>
    <a:ln w="9525" cap="flat" cmpd="sng" algn="ctr">
      <a:solidFill>
        <a:schemeClr val="accent5"/>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Tendencia del Indice de Frecuencia con Incapacidad</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AÑO 2022</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PALMERAS CARARABO SA</a:t>
            </a:r>
          </a:p>
        </c:rich>
      </c:tx>
      <c:overlay val="0"/>
    </c:title>
    <c:autoTitleDeleted val="0"/>
    <c:plotArea>
      <c:layout>
        <c:manualLayout>
          <c:layoutTarget val="inner"/>
          <c:xMode val="edge"/>
          <c:yMode val="edge"/>
          <c:x val="8.2475531833019547E-2"/>
          <c:y val="0.24985731373836778"/>
          <c:w val="0.63232333142513508"/>
          <c:h val="0.65190195276379315"/>
        </c:manualLayout>
      </c:layout>
      <c:barChart>
        <c:barDir val="col"/>
        <c:grouping val="clustered"/>
        <c:varyColors val="0"/>
        <c:ser>
          <c:idx val="2"/>
          <c:order val="0"/>
          <c:tx>
            <c:strRef>
              <c:f>'15. Frecuencia Y Severidad'!$O$26</c:f>
              <c:strCache>
                <c:ptCount val="1"/>
                <c:pt idx="0">
                  <c:v>(IFI) 2022  IF con Incapacidad</c:v>
                </c:pt>
              </c:strCache>
            </c:strRef>
          </c:tx>
          <c:spPr>
            <a:solidFill>
              <a:schemeClr val="accent3">
                <a:lumMod val="60000"/>
                <a:lumOff val="40000"/>
              </a:schemeClr>
            </a:solidFill>
            <a:ln>
              <a:solidFill>
                <a:schemeClr val="accent1">
                  <a:alpha val="97000"/>
                </a:schemeClr>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'15. Frecuencia Y Severidad'!$B$27:$B$39</c15:sqref>
                  </c15:fullRef>
                </c:ext>
              </c:extLst>
              <c:f>'15. Frecuencia Y Severidad'!$B$27:$B$30</c:f>
              <c:strCache>
                <c:ptCount val="4"/>
                <c:pt idx="0">
                  <c:v>ENE</c:v>
                </c:pt>
                <c:pt idx="1">
                  <c:v>FEB</c:v>
                </c:pt>
                <c:pt idx="2">
                  <c:v>MAR</c:v>
                </c:pt>
                <c:pt idx="3">
                  <c:v>ABR</c:v>
                </c:pt>
              </c:strCache>
            </c:strRef>
          </c:cat>
          <c:val>
            <c:numRef>
              <c:extLst>
                <c:ext xmlns:c15="http://schemas.microsoft.com/office/drawing/2012/chart" uri="{02D57815-91ED-43cb-92C2-25804820EDAC}">
                  <c15:fullRef>
                    <c15:sqref>'15. Frecuencia Y Severidad'!$N$27:$N$39</c15:sqref>
                  </c15:fullRef>
                </c:ext>
              </c:extLst>
              <c:f>'15. Frecuencia Y Severidad'!$N$27:$N$30</c:f>
              <c:numCache>
                <c:formatCode>0.00</c:formatCode>
                <c:ptCount val="4"/>
                <c:pt idx="0">
                  <c:v>0</c:v>
                </c:pt>
                <c:pt idx="1">
                  <c:v>0</c:v>
                </c:pt>
                <c:pt idx="2">
                  <c:v>0</c:v>
                </c:pt>
                <c:pt idx="3">
                  <c:v>2.8571428571428572</c:v>
                </c:pt>
              </c:numCache>
            </c:numRef>
          </c:val>
          <c:extLst>
            <c:ext xmlns:c16="http://schemas.microsoft.com/office/drawing/2014/chart" uri="{C3380CC4-5D6E-409C-BE32-E72D297353CC}">
              <c16:uniqueId val="{00000000-F32E-4A83-8B23-C85F33D3DB05}"/>
            </c:ext>
          </c:extLst>
        </c:ser>
        <c:dLbls>
          <c:showLegendKey val="0"/>
          <c:showVal val="0"/>
          <c:showCatName val="0"/>
          <c:showSerName val="0"/>
          <c:showPercent val="0"/>
          <c:showBubbleSize val="0"/>
        </c:dLbls>
        <c:gapWidth val="150"/>
        <c:axId val="494287064"/>
        <c:axId val="1"/>
      </c:barChart>
      <c:lineChart>
        <c:grouping val="standard"/>
        <c:varyColors val="0"/>
        <c:ser>
          <c:idx val="0"/>
          <c:order val="1"/>
          <c:tx>
            <c:v>Meta IF</c:v>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'15. Frecuencia Y Severidad'!$B$27:$B$39</c15:sqref>
                  </c15:fullRef>
                </c:ext>
              </c:extLst>
              <c:f>'15. Frecuencia Y Severidad'!$B$27:$B$30</c:f>
              <c:strCache>
                <c:ptCount val="4"/>
                <c:pt idx="0">
                  <c:v>ENE</c:v>
                </c:pt>
                <c:pt idx="1">
                  <c:v>FEB</c:v>
                </c:pt>
                <c:pt idx="2">
                  <c:v>MAR</c:v>
                </c:pt>
                <c:pt idx="3">
                  <c:v>ABR</c:v>
                </c:pt>
              </c:strCache>
            </c:strRef>
          </c:cat>
          <c:val>
            <c:numRef>
              <c:extLst>
                <c:ext xmlns:c15="http://schemas.microsoft.com/office/drawing/2012/chart" uri="{02D57815-91ED-43cb-92C2-25804820EDAC}">
                  <c15:fullRef>
                    <c15:sqref>'15. Frecuencia Y Severidad'!$U$27:$U$39</c15:sqref>
                  </c15:fullRef>
                </c:ext>
              </c:extLst>
              <c:f>'15. Frecuencia Y Severidad'!$U$27:$U$30</c:f>
              <c:numCache>
                <c:formatCode>0.0</c:formatCode>
                <c:ptCount val="4"/>
                <c:pt idx="0">
                  <c:v>4.4400000000000004</c:v>
                </c:pt>
                <c:pt idx="1">
                  <c:v>4.4400000000000004</c:v>
                </c:pt>
                <c:pt idx="2">
                  <c:v>4.4400000000000004</c:v>
                </c:pt>
                <c:pt idx="3">
                  <c:v>4.4400000000000004</c:v>
                </c:pt>
              </c:numCache>
            </c:numRef>
          </c:val>
          <c:smooth val="0"/>
          <c:extLst>
            <c:ext xmlns:c16="http://schemas.microsoft.com/office/drawing/2014/chart" uri="{C3380CC4-5D6E-409C-BE32-E72D297353CC}">
              <c16:uniqueId val="{00000001-F32E-4A83-8B23-C85F33D3DB05}"/>
            </c:ext>
          </c:extLst>
        </c:ser>
        <c:dLbls>
          <c:showLegendKey val="0"/>
          <c:showVal val="0"/>
          <c:showCatName val="0"/>
          <c:showSerName val="0"/>
          <c:showPercent val="0"/>
          <c:showBubbleSize val="0"/>
        </c:dLbls>
        <c:marker val="1"/>
        <c:smooth val="0"/>
        <c:axId val="494287064"/>
        <c:axId val="1"/>
      </c:lineChart>
      <c:catAx>
        <c:axId val="49428706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94287064"/>
        <c:crosses val="autoZero"/>
        <c:crossBetween val="between"/>
      </c:valAx>
    </c:plotArea>
    <c:legend>
      <c:legendPos val="r"/>
      <c:overlay val="0"/>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566" l="0.70000000000000062" r="0.70000000000000062" t="0.75000000000000566"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Tendencia del Indice de Severidad</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AÑO 2022</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PALMERAS CARARABO SA</a:t>
            </a:r>
          </a:p>
        </c:rich>
      </c:tx>
      <c:layout>
        <c:manualLayout>
          <c:xMode val="edge"/>
          <c:yMode val="edge"/>
          <c:x val="0.25413080507793667"/>
          <c:y val="1.2077614165298824E-2"/>
        </c:manualLayout>
      </c:layout>
      <c:overlay val="0"/>
    </c:title>
    <c:autoTitleDeleted val="0"/>
    <c:plotArea>
      <c:layout/>
      <c:barChart>
        <c:barDir val="col"/>
        <c:grouping val="clustered"/>
        <c:varyColors val="0"/>
        <c:ser>
          <c:idx val="0"/>
          <c:order val="0"/>
          <c:tx>
            <c:strRef>
              <c:f>'15. Frecuencia Y Severidad'!$P$26</c:f>
              <c:strCache>
                <c:ptCount val="1"/>
                <c:pt idx="0">
                  <c:v>    IS  (2022)</c:v>
                </c:pt>
              </c:strCache>
            </c:strRef>
          </c:tx>
          <c:spPr>
            <a:solidFill>
              <a:schemeClr val="accent3">
                <a:lumMod val="60000"/>
                <a:lumOff val="4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'15. Frecuencia Y Severidad'!$B$9:$B$21</c15:sqref>
                  </c15:fullRef>
                </c:ext>
              </c:extLst>
              <c:f>('15. Frecuencia Y Severidad'!$B$9:$B$12,'15. Frecuencia Y Severidad'!$B$21)</c:f>
              <c:strCache>
                <c:ptCount val="5"/>
                <c:pt idx="0">
                  <c:v>ENE</c:v>
                </c:pt>
                <c:pt idx="1">
                  <c:v>FEB</c:v>
                </c:pt>
                <c:pt idx="2">
                  <c:v>MAR</c:v>
                </c:pt>
                <c:pt idx="3">
                  <c:v>ABR</c:v>
                </c:pt>
                <c:pt idx="4">
                  <c:v>Promedio</c:v>
                </c:pt>
              </c:strCache>
            </c:strRef>
          </c:cat>
          <c:val>
            <c:numRef>
              <c:extLst>
                <c:ext xmlns:c15="http://schemas.microsoft.com/office/drawing/2012/chart" uri="{02D57815-91ED-43cb-92C2-25804820EDAC}">
                  <c15:fullRef>
                    <c15:sqref>'15. Frecuencia Y Severidad'!$P$27:$P$39</c15:sqref>
                  </c15:fullRef>
                </c:ext>
              </c:extLst>
              <c:f>('15. Frecuencia Y Severidad'!$P$27:$P$30,'15. Frecuencia Y Severidad'!$P$39)</c:f>
              <c:numCache>
                <c:formatCode>0.00</c:formatCode>
                <c:ptCount val="5"/>
                <c:pt idx="0">
                  <c:v>66.666666666666657</c:v>
                </c:pt>
                <c:pt idx="1">
                  <c:v>75</c:v>
                </c:pt>
                <c:pt idx="2">
                  <c:v>100</c:v>
                </c:pt>
                <c:pt idx="3">
                  <c:v>142.85714285714286</c:v>
                </c:pt>
                <c:pt idx="4">
                  <c:v>93.548387096774192</c:v>
                </c:pt>
              </c:numCache>
            </c:numRef>
          </c:val>
          <c:extLst>
            <c:ext xmlns:c16="http://schemas.microsoft.com/office/drawing/2014/chart" uri="{C3380CC4-5D6E-409C-BE32-E72D297353CC}">
              <c16:uniqueId val="{00000000-BAC9-453D-9FA6-EA68E578C0CC}"/>
            </c:ext>
          </c:extLst>
        </c:ser>
        <c:dLbls>
          <c:showLegendKey val="0"/>
          <c:showVal val="1"/>
          <c:showCatName val="0"/>
          <c:showSerName val="0"/>
          <c:showPercent val="0"/>
          <c:showBubbleSize val="0"/>
        </c:dLbls>
        <c:gapWidth val="150"/>
        <c:axId val="494291000"/>
        <c:axId val="1"/>
      </c:barChart>
      <c:lineChart>
        <c:grouping val="standard"/>
        <c:varyColors val="0"/>
        <c:ser>
          <c:idx val="1"/>
          <c:order val="1"/>
          <c:tx>
            <c:v>Meta IS</c:v>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'15. Frecuencia Y Severidad'!$B$9:$B$21</c15:sqref>
                  </c15:fullRef>
                </c:ext>
              </c:extLst>
              <c:f>('15. Frecuencia Y Severidad'!$B$9:$B$12,'15. Frecuencia Y Severidad'!$B$21)</c:f>
              <c:strCache>
                <c:ptCount val="5"/>
                <c:pt idx="0">
                  <c:v>ENE</c:v>
                </c:pt>
                <c:pt idx="1">
                  <c:v>FEB</c:v>
                </c:pt>
                <c:pt idx="2">
                  <c:v>MAR</c:v>
                </c:pt>
                <c:pt idx="3">
                  <c:v>ABR</c:v>
                </c:pt>
                <c:pt idx="4">
                  <c:v>Promedio</c:v>
                </c:pt>
              </c:strCache>
            </c:strRef>
          </c:cat>
          <c:val>
            <c:numRef>
              <c:extLst>
                <c:ext xmlns:c15="http://schemas.microsoft.com/office/drawing/2012/chart" uri="{02D57815-91ED-43cb-92C2-25804820EDAC}">
                  <c15:fullRef>
                    <c15:sqref>'15. Frecuencia Y Severidad'!$T$27:$T$39</c15:sqref>
                  </c15:fullRef>
                </c:ext>
              </c:extLst>
              <c:f>('15. Frecuencia Y Severidad'!$T$27:$T$30,'15. Frecuencia Y Severidad'!$T$39)</c:f>
              <c:numCache>
                <c:formatCode>0.00</c:formatCode>
                <c:ptCount val="5"/>
                <c:pt idx="0">
                  <c:v>8.89</c:v>
                </c:pt>
                <c:pt idx="1">
                  <c:v>8.89</c:v>
                </c:pt>
                <c:pt idx="2">
                  <c:v>8.89</c:v>
                </c:pt>
                <c:pt idx="3">
                  <c:v>8.89</c:v>
                </c:pt>
                <c:pt idx="4">
                  <c:v>8.89</c:v>
                </c:pt>
              </c:numCache>
            </c:numRef>
          </c:val>
          <c:smooth val="0"/>
          <c:extLst>
            <c:ext xmlns:c16="http://schemas.microsoft.com/office/drawing/2014/chart" uri="{C3380CC4-5D6E-409C-BE32-E72D297353CC}">
              <c16:uniqueId val="{00000001-BAC9-453D-9FA6-EA68E578C0CC}"/>
            </c:ext>
          </c:extLst>
        </c:ser>
        <c:dLbls>
          <c:showLegendKey val="0"/>
          <c:showVal val="0"/>
          <c:showCatName val="0"/>
          <c:showSerName val="0"/>
          <c:showPercent val="0"/>
          <c:showBubbleSize val="0"/>
        </c:dLbls>
        <c:marker val="1"/>
        <c:smooth val="0"/>
        <c:axId val="494291000"/>
        <c:axId val="1"/>
      </c:lineChart>
      <c:catAx>
        <c:axId val="494291000"/>
        <c:scaling>
          <c:orientation val="minMax"/>
        </c:scaling>
        <c:delete val="0"/>
        <c:axPos val="b"/>
        <c:numFmt formatCode="General" sourceLinked="0"/>
        <c:majorTickMark val="none"/>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numFmt formatCode="0.00" sourceLinked="1"/>
        <c:majorTickMark val="none"/>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494291000"/>
        <c:crosses val="autoZero"/>
        <c:crossBetween val="between"/>
      </c:valAx>
    </c:plotArea>
    <c:legend>
      <c:legendPos val="r"/>
      <c:overlay val="0"/>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566" l="0.70000000000000062" r="0.70000000000000062" t="0.75000000000000566"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Tendencia del Indice de lesiones Incapacitantes </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AÑO 2022</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PALMERAS CARARABO SA</a:t>
            </a:r>
          </a:p>
        </c:rich>
      </c:tx>
      <c:overlay val="0"/>
    </c:title>
    <c:autoTitleDeleted val="0"/>
    <c:plotArea>
      <c:layout/>
      <c:barChart>
        <c:barDir val="col"/>
        <c:grouping val="clustered"/>
        <c:varyColors val="0"/>
        <c:ser>
          <c:idx val="0"/>
          <c:order val="0"/>
          <c:tx>
            <c:strRef>
              <c:f>'15. Frecuencia Y Severidad'!$Q$26</c:f>
              <c:strCache>
                <c:ptCount val="1"/>
                <c:pt idx="0">
                  <c:v>  ILI        (2022)</c:v>
                </c:pt>
              </c:strCache>
            </c:strRef>
          </c:tx>
          <c:spPr>
            <a:solidFill>
              <a:schemeClr val="accent3">
                <a:lumMod val="60000"/>
                <a:lumOff val="4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'15. Frecuencia Y Severidad'!$B$9:$B$21</c15:sqref>
                  </c15:fullRef>
                </c:ext>
              </c:extLst>
              <c:f>('15. Frecuencia Y Severidad'!$B$9:$B$10,'15. Frecuencia Y Severidad'!$B$21)</c:f>
              <c:strCache>
                <c:ptCount val="3"/>
                <c:pt idx="0">
                  <c:v>ENE</c:v>
                </c:pt>
                <c:pt idx="1">
                  <c:v>FEB</c:v>
                </c:pt>
                <c:pt idx="2">
                  <c:v>Promedio</c:v>
                </c:pt>
              </c:strCache>
            </c:strRef>
          </c:cat>
          <c:val>
            <c:numRef>
              <c:extLst>
                <c:ext xmlns:c15="http://schemas.microsoft.com/office/drawing/2012/chart" uri="{02D57815-91ED-43cb-92C2-25804820EDAC}">
                  <c15:fullRef>
                    <c15:sqref>'15. Frecuencia Y Severidad'!$Q$27:$Q$39</c15:sqref>
                  </c15:fullRef>
                </c:ext>
              </c:extLst>
              <c:f>('15. Frecuencia Y Severidad'!$Q$27:$Q$28,'15. Frecuencia Y Severidad'!$Q$39)</c:f>
              <c:numCache>
                <c:formatCode>0.0000</c:formatCode>
                <c:ptCount val="3"/>
                <c:pt idx="0">
                  <c:v>0</c:v>
                </c:pt>
                <c:pt idx="1">
                  <c:v>0</c:v>
                </c:pt>
                <c:pt idx="2">
                  <c:v>6.0353798126951089E-2</c:v>
                </c:pt>
              </c:numCache>
            </c:numRef>
          </c:val>
          <c:extLst>
            <c:ext xmlns:c16="http://schemas.microsoft.com/office/drawing/2014/chart" uri="{C3380CC4-5D6E-409C-BE32-E72D297353CC}">
              <c16:uniqueId val="{00000000-3C76-4590-A4DC-FE55CFB28955}"/>
            </c:ext>
          </c:extLst>
        </c:ser>
        <c:dLbls>
          <c:showLegendKey val="0"/>
          <c:showVal val="1"/>
          <c:showCatName val="0"/>
          <c:showSerName val="0"/>
          <c:showPercent val="0"/>
          <c:showBubbleSize val="0"/>
        </c:dLbls>
        <c:gapWidth val="150"/>
        <c:axId val="494288704"/>
        <c:axId val="1"/>
      </c:barChart>
      <c:lineChart>
        <c:grouping val="standard"/>
        <c:varyColors val="0"/>
        <c:ser>
          <c:idx val="1"/>
          <c:order val="1"/>
          <c:tx>
            <c:v>ILI Meta</c:v>
          </c:tx>
          <c:marker>
            <c:symbol val="none"/>
          </c:marker>
          <c:cat>
            <c:strRef>
              <c:extLst>
                <c:ext xmlns:c15="http://schemas.microsoft.com/office/drawing/2012/chart" uri="{02D57815-91ED-43cb-92C2-25804820EDAC}">
                  <c15:fullRef>
                    <c15:sqref>'15. Frecuencia Y Severidad'!$B$9:$B$21</c15:sqref>
                  </c15:fullRef>
                </c:ext>
              </c:extLst>
              <c:f>('15. Frecuencia Y Severidad'!$B$9:$B$10,'15. Frecuencia Y Severidad'!$B$21)</c:f>
              <c:strCache>
                <c:ptCount val="3"/>
                <c:pt idx="0">
                  <c:v>ENE</c:v>
                </c:pt>
                <c:pt idx="1">
                  <c:v>FEB</c:v>
                </c:pt>
                <c:pt idx="2">
                  <c:v>Promedio</c:v>
                </c:pt>
              </c:strCache>
            </c:strRef>
          </c:cat>
          <c:val>
            <c:numRef>
              <c:extLst>
                <c:ext xmlns:c15="http://schemas.microsoft.com/office/drawing/2012/chart" uri="{02D57815-91ED-43cb-92C2-25804820EDAC}">
                  <c15:fullRef>
                    <c15:sqref>'15. Frecuencia Y Severidad'!$V$27:$V$39</c15:sqref>
                  </c15:fullRef>
                </c:ext>
              </c:extLst>
              <c:f>('15. Frecuencia Y Severidad'!$V$27:$V$28,'15. Frecuencia Y Severidad'!$V$39)</c:f>
              <c:numCache>
                <c:formatCode>General</c:formatCode>
                <c:ptCount val="3"/>
                <c:pt idx="0">
                  <c:v>3.95E-2</c:v>
                </c:pt>
                <c:pt idx="1">
                  <c:v>3.95E-2</c:v>
                </c:pt>
                <c:pt idx="2">
                  <c:v>3.95E-2</c:v>
                </c:pt>
              </c:numCache>
            </c:numRef>
          </c:val>
          <c:smooth val="0"/>
          <c:extLst>
            <c:ext xmlns:c16="http://schemas.microsoft.com/office/drawing/2014/chart" uri="{C3380CC4-5D6E-409C-BE32-E72D297353CC}">
              <c16:uniqueId val="{00000001-3C76-4590-A4DC-FE55CFB28955}"/>
            </c:ext>
          </c:extLst>
        </c:ser>
        <c:dLbls>
          <c:showLegendKey val="0"/>
          <c:showVal val="0"/>
          <c:showCatName val="0"/>
          <c:showSerName val="0"/>
          <c:showPercent val="0"/>
          <c:showBubbleSize val="0"/>
        </c:dLbls>
        <c:marker val="1"/>
        <c:smooth val="0"/>
        <c:axId val="494288704"/>
        <c:axId val="1"/>
      </c:lineChart>
      <c:catAx>
        <c:axId val="494288704"/>
        <c:scaling>
          <c:orientation val="minMax"/>
        </c:scaling>
        <c:delete val="0"/>
        <c:axPos val="b"/>
        <c:numFmt formatCode="General" sourceLinked="0"/>
        <c:majorTickMark val="none"/>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numFmt formatCode="0.0000" sourceLinked="1"/>
        <c:majorTickMark val="none"/>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494288704"/>
        <c:crosses val="autoZero"/>
        <c:crossBetween val="between"/>
      </c:valAx>
    </c:plotArea>
    <c:legend>
      <c:legendPos val="r"/>
      <c:overlay val="0"/>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566" l="0.70000000000000062" r="0.70000000000000062" t="0.75000000000000566" header="0.30000000000000032" footer="0.30000000000000032"/>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Tendencia de la Proporcion de Incidencia de AT x 100 Trabajadores </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AÑO 2021</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PALMERAS CARARABO SA</a:t>
            </a:r>
          </a:p>
        </c:rich>
      </c:tx>
      <c:layout>
        <c:manualLayout>
          <c:xMode val="edge"/>
          <c:yMode val="edge"/>
          <c:x val="0.12532808398950132"/>
          <c:y val="2.6126428074041762E-2"/>
        </c:manualLayout>
      </c:layout>
      <c:overlay val="0"/>
    </c:title>
    <c:autoTitleDeleted val="0"/>
    <c:plotArea>
      <c:layout/>
      <c:lineChart>
        <c:grouping val="standard"/>
        <c:varyColors val="0"/>
        <c:ser>
          <c:idx val="0"/>
          <c:order val="0"/>
          <c:tx>
            <c:strRef>
              <c:f>'15. Frecuencia Y Severidad'!$R$8</c:f>
              <c:strCache>
                <c:ptCount val="1"/>
                <c:pt idx="0">
                  <c:v>PI*100 W  (2021)</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'15. Frecuencia Y Severidad'!$B$9:$B$20</c15:sqref>
                  </c15:fullRef>
                </c:ext>
              </c:extLst>
              <c:f>'15. Frecuencia Y Severidad'!$B$9:$B$19</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extLst>
                <c:ext xmlns:c15="http://schemas.microsoft.com/office/drawing/2012/chart" uri="{02D57815-91ED-43cb-92C2-25804820EDAC}">
                  <c15:fullRef>
                    <c15:sqref>'15. Frecuencia Y Severidad'!$R$9:$R$20</c15:sqref>
                  </c15:fullRef>
                </c:ext>
              </c:extLst>
              <c:f>'15. Frecuencia Y Severidad'!$R$9:$R$19</c:f>
              <c:numCache>
                <c:formatCode>0.00</c:formatCode>
                <c:ptCount val="11"/>
                <c:pt idx="0">
                  <c:v>0</c:v>
                </c:pt>
                <c:pt idx="1">
                  <c:v>0</c:v>
                </c:pt>
                <c:pt idx="2">
                  <c:v>0</c:v>
                </c:pt>
                <c:pt idx="3">
                  <c:v>0</c:v>
                </c:pt>
                <c:pt idx="4">
                  <c:v>0</c:v>
                </c:pt>
                <c:pt idx="5">
                  <c:v>2.2727272727272729</c:v>
                </c:pt>
                <c:pt idx="6">
                  <c:v>2.2727272727272729</c:v>
                </c:pt>
                <c:pt idx="7">
                  <c:v>0</c:v>
                </c:pt>
                <c:pt idx="8">
                  <c:v>0</c:v>
                </c:pt>
                <c:pt idx="9">
                  <c:v>0</c:v>
                </c:pt>
                <c:pt idx="10">
                  <c:v>2.4390243902439024</c:v>
                </c:pt>
              </c:numCache>
            </c:numRef>
          </c:val>
          <c:smooth val="0"/>
          <c:extLst>
            <c:ext xmlns:c16="http://schemas.microsoft.com/office/drawing/2014/chart" uri="{C3380CC4-5D6E-409C-BE32-E72D297353CC}">
              <c16:uniqueId val="{00000000-08D6-46C2-A3E9-A86FAFAEF21E}"/>
            </c:ext>
          </c:extLst>
        </c:ser>
        <c:dLbls>
          <c:dLblPos val="t"/>
          <c:showLegendKey val="0"/>
          <c:showVal val="1"/>
          <c:showCatName val="0"/>
          <c:showSerName val="0"/>
          <c:showPercent val="0"/>
          <c:showBubbleSize val="0"/>
        </c:dLbls>
        <c:marker val="1"/>
        <c:smooth val="0"/>
        <c:axId val="494287720"/>
        <c:axId val="1"/>
      </c:lineChart>
      <c:catAx>
        <c:axId val="494287720"/>
        <c:scaling>
          <c:orientation val="minMax"/>
        </c:scaling>
        <c:delete val="0"/>
        <c:axPos val="b"/>
        <c:numFmt formatCode="General" sourceLinked="0"/>
        <c:majorTickMark val="none"/>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numFmt formatCode="0.00" sourceLinked="1"/>
        <c:majorTickMark val="none"/>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494287720"/>
        <c:crosses val="autoZero"/>
        <c:crossBetween val="between"/>
      </c:valAx>
    </c:plotArea>
    <c:legend>
      <c:legendPos val="r"/>
      <c:overlay val="0"/>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566" l="0.70000000000000062" r="0.70000000000000062" t="0.75000000000000566"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000" b="1" i="0" u="none" strike="noStrike" baseline="0">
                <a:solidFill>
                  <a:srgbClr val="000000"/>
                </a:solidFill>
                <a:latin typeface="Arial"/>
                <a:cs typeface="Arial"/>
              </a:rPr>
              <a:t>Tendencia del indice de frecuencia con incapacidad </a:t>
            </a:r>
          </a:p>
          <a:p>
            <a:pPr>
              <a:defRPr sz="1000" b="0" i="0" u="none" strike="noStrike" baseline="0">
                <a:solidFill>
                  <a:srgbClr val="000000"/>
                </a:solidFill>
                <a:latin typeface="Calibri"/>
                <a:ea typeface="Calibri"/>
                <a:cs typeface="Calibri"/>
              </a:defRPr>
            </a:pPr>
            <a:r>
              <a:rPr lang="es-CO" sz="1000" b="1" i="0" u="none" strike="noStrike" baseline="0">
                <a:solidFill>
                  <a:srgbClr val="000000"/>
                </a:solidFill>
                <a:latin typeface="Arial"/>
                <a:cs typeface="Arial"/>
              </a:rPr>
              <a:t>2020-2021</a:t>
            </a:r>
          </a:p>
          <a:p>
            <a:pPr>
              <a:defRPr sz="1000" b="0" i="0" u="none" strike="noStrike" baseline="0">
                <a:solidFill>
                  <a:srgbClr val="000000"/>
                </a:solidFill>
                <a:latin typeface="Calibri"/>
                <a:ea typeface="Calibri"/>
                <a:cs typeface="Calibri"/>
              </a:defRPr>
            </a:pPr>
            <a:r>
              <a:rPr lang="es-CO" sz="1000" b="1" i="0" u="none" strike="noStrike" baseline="0">
                <a:solidFill>
                  <a:srgbClr val="000000"/>
                </a:solidFill>
                <a:latin typeface="Arial"/>
                <a:cs typeface="Arial"/>
              </a:rPr>
              <a:t>Palmeras Cararabo S.A.</a:t>
            </a:r>
          </a:p>
        </c:rich>
      </c:tx>
      <c:overlay val="0"/>
    </c:title>
    <c:autoTitleDeleted val="0"/>
    <c:view3D>
      <c:rotX val="15"/>
      <c:rotY val="20"/>
      <c:rAngAx val="0"/>
    </c:view3D>
    <c:floor>
      <c:thickness val="0"/>
    </c:floor>
    <c:sideWall>
      <c:thickness val="0"/>
    </c:sideWall>
    <c:backWall>
      <c:thickness val="0"/>
    </c:backWall>
    <c:plotArea>
      <c:layout/>
      <c:bar3DChart>
        <c:barDir val="col"/>
        <c:grouping val="clustered"/>
        <c:varyColors val="0"/>
        <c:ser>
          <c:idx val="0"/>
          <c:order val="0"/>
          <c:tx>
            <c:strRef>
              <c:f>'15. Frecuencia Y Severidad'!$O$80</c:f>
              <c:strCache>
                <c:ptCount val="1"/>
                <c:pt idx="0">
                  <c:v>(IFI) 2020  IF con Incapacidad</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'15. Frecuencia Y Severidad'!$B$97:$B$108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'15. Frecuencia Y Severidad'!$O$81:$O$92</c:f>
              <c:numCache>
                <c:formatCode>0.00</c:formatCode>
                <c:ptCount val="12"/>
                <c:pt idx="0">
                  <c:v>5.7142857142857144</c:v>
                </c:pt>
                <c:pt idx="1">
                  <c:v>0</c:v>
                </c:pt>
                <c:pt idx="2">
                  <c:v>2.7777777777777777</c:v>
                </c:pt>
                <c:pt idx="3">
                  <c:v>2.6315789473684208</c:v>
                </c:pt>
                <c:pt idx="4">
                  <c:v>5</c:v>
                </c:pt>
                <c:pt idx="5">
                  <c:v>0</c:v>
                </c:pt>
                <c:pt idx="6">
                  <c:v>0</c:v>
                </c:pt>
                <c:pt idx="7">
                  <c:v>2.5</c:v>
                </c:pt>
                <c:pt idx="8">
                  <c:v>0</c:v>
                </c:pt>
                <c:pt idx="9">
                  <c:v>2.5</c:v>
                </c:pt>
                <c:pt idx="10">
                  <c:v>0</c:v>
                </c:pt>
                <c:pt idx="11">
                  <c:v>0</c:v>
                </c:pt>
              </c:numCache>
            </c:numRef>
          </c:val>
          <c:extLst>
            <c:ext xmlns:c16="http://schemas.microsoft.com/office/drawing/2014/chart" uri="{C3380CC4-5D6E-409C-BE32-E72D297353CC}">
              <c16:uniqueId val="{00000000-86F0-4053-9683-F367103A2B69}"/>
            </c:ext>
          </c:extLst>
        </c:ser>
        <c:ser>
          <c:idx val="1"/>
          <c:order val="1"/>
          <c:tx>
            <c:strRef>
              <c:f>'15. Frecuencia Y Severidad'!$O$96</c:f>
              <c:strCache>
                <c:ptCount val="1"/>
                <c:pt idx="0">
                  <c:v>(IFI) 2021  IF con Incapacidad</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'15. Frecuencia Y Severidad'!$B$97:$B$108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'15. Frecuencia Y Severidad'!$O$97:$O$108</c:f>
              <c:numCache>
                <c:formatCode>0.00</c:formatCode>
                <c:ptCount val="12"/>
                <c:pt idx="0">
                  <c:v>0</c:v>
                </c:pt>
                <c:pt idx="1">
                  <c:v>0</c:v>
                </c:pt>
                <c:pt idx="2">
                  <c:v>0</c:v>
                </c:pt>
                <c:pt idx="3">
                  <c:v>0</c:v>
                </c:pt>
                <c:pt idx="4">
                  <c:v>0</c:v>
                </c:pt>
                <c:pt idx="5">
                  <c:v>2.2727272727272729</c:v>
                </c:pt>
                <c:pt idx="6">
                  <c:v>2.2727272727272729</c:v>
                </c:pt>
                <c:pt idx="7">
                  <c:v>0</c:v>
                </c:pt>
                <c:pt idx="8">
                  <c:v>0</c:v>
                </c:pt>
                <c:pt idx="9">
                  <c:v>0</c:v>
                </c:pt>
                <c:pt idx="10">
                  <c:v>2.4390243902439024</c:v>
                </c:pt>
                <c:pt idx="11">
                  <c:v>0</c:v>
                </c:pt>
              </c:numCache>
            </c:numRef>
          </c:val>
          <c:extLst>
            <c:ext xmlns:c16="http://schemas.microsoft.com/office/drawing/2014/chart" uri="{C3380CC4-5D6E-409C-BE32-E72D297353CC}">
              <c16:uniqueId val="{00000001-86F0-4053-9683-F367103A2B69}"/>
            </c:ext>
          </c:extLst>
        </c:ser>
        <c:dLbls>
          <c:showLegendKey val="0"/>
          <c:showVal val="0"/>
          <c:showCatName val="0"/>
          <c:showSerName val="0"/>
          <c:showPercent val="0"/>
          <c:showBubbleSize val="0"/>
        </c:dLbls>
        <c:gapWidth val="150"/>
        <c:shape val="box"/>
        <c:axId val="494293624"/>
        <c:axId val="1"/>
        <c:axId val="0"/>
      </c:bar3DChart>
      <c:catAx>
        <c:axId val="494293624"/>
        <c:scaling>
          <c:orientation val="minMax"/>
        </c:scaling>
        <c:delete val="0"/>
        <c:axPos val="b"/>
        <c:numFmt formatCode="General" sourceLinked="0"/>
        <c:majorTickMark val="none"/>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CO"/>
                  <a:t>IF</a:t>
                </a:r>
              </a:p>
            </c:rich>
          </c:tx>
          <c:overlay val="0"/>
        </c:title>
        <c:numFmt formatCode="0.00" sourceLinked="1"/>
        <c:majorTickMark val="none"/>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494293624"/>
        <c:crosses val="autoZero"/>
        <c:crossBetween val="between"/>
      </c:valAx>
    </c:plotArea>
    <c:legend>
      <c:legendPos val="r"/>
      <c:overlay val="0"/>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566" l="0.70000000000000062" r="0.70000000000000062" t="0.75000000000000566"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000" b="1" i="0" u="none" strike="noStrike" baseline="0">
                <a:solidFill>
                  <a:srgbClr val="000000"/>
                </a:solidFill>
                <a:latin typeface="Arial"/>
                <a:cs typeface="Arial"/>
              </a:rPr>
              <a:t>Tendencia  de la Proporcion de  Incidencia de AT x 100 trabajadores </a:t>
            </a:r>
          </a:p>
          <a:p>
            <a:pPr>
              <a:defRPr sz="1000" b="0" i="0" u="none" strike="noStrike" baseline="0">
                <a:solidFill>
                  <a:srgbClr val="000000"/>
                </a:solidFill>
                <a:latin typeface="Calibri"/>
                <a:ea typeface="Calibri"/>
                <a:cs typeface="Calibri"/>
              </a:defRPr>
            </a:pPr>
            <a:r>
              <a:rPr lang="es-CO" sz="1000" b="1" i="0" u="none" strike="noStrike" baseline="0">
                <a:solidFill>
                  <a:srgbClr val="000000"/>
                </a:solidFill>
                <a:latin typeface="Arial"/>
                <a:cs typeface="Arial"/>
              </a:rPr>
              <a:t>2020-2021 </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cs typeface="Calibri"/>
              </a:rPr>
              <a:t>Palmeras Cararabo S.A.</a:t>
            </a:r>
          </a:p>
        </c:rich>
      </c:tx>
      <c:overlay val="0"/>
    </c:title>
    <c:autoTitleDeleted val="0"/>
    <c:view3D>
      <c:rotX val="15"/>
      <c:rotY val="20"/>
      <c:rAngAx val="0"/>
    </c:view3D>
    <c:floor>
      <c:thickness val="0"/>
    </c:floor>
    <c:sideWall>
      <c:thickness val="0"/>
    </c:sideWall>
    <c:backWall>
      <c:thickness val="0"/>
    </c:backWall>
    <c:plotArea>
      <c:layout/>
      <c:bar3DChart>
        <c:barDir val="col"/>
        <c:grouping val="clustered"/>
        <c:varyColors val="0"/>
        <c:ser>
          <c:idx val="0"/>
          <c:order val="0"/>
          <c:tx>
            <c:strRef>
              <c:f>'15. Frecuencia Y Severidad'!$R$80</c:f>
              <c:strCache>
                <c:ptCount val="1"/>
                <c:pt idx="0">
                  <c:v>PI*100 W  (2020)</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'15. Frecuencia Y Severidad'!$B$81:$B$92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'15. Frecuencia Y Severidad'!$R$81:$R$92</c:f>
              <c:numCache>
                <c:formatCode>0.00</c:formatCode>
                <c:ptCount val="12"/>
                <c:pt idx="0">
                  <c:v>5.7142857142857144</c:v>
                </c:pt>
                <c:pt idx="1">
                  <c:v>0</c:v>
                </c:pt>
                <c:pt idx="2">
                  <c:v>2.7777777777777777</c:v>
                </c:pt>
                <c:pt idx="3">
                  <c:v>2.6315789473684212</c:v>
                </c:pt>
                <c:pt idx="4">
                  <c:v>5</c:v>
                </c:pt>
                <c:pt idx="5">
                  <c:v>0</c:v>
                </c:pt>
                <c:pt idx="6">
                  <c:v>0</c:v>
                </c:pt>
                <c:pt idx="7">
                  <c:v>2.5</c:v>
                </c:pt>
                <c:pt idx="8">
                  <c:v>0</c:v>
                </c:pt>
                <c:pt idx="9">
                  <c:v>0</c:v>
                </c:pt>
                <c:pt idx="10">
                  <c:v>0</c:v>
                </c:pt>
                <c:pt idx="11">
                  <c:v>0</c:v>
                </c:pt>
              </c:numCache>
            </c:numRef>
          </c:val>
          <c:extLst>
            <c:ext xmlns:c16="http://schemas.microsoft.com/office/drawing/2014/chart" uri="{C3380CC4-5D6E-409C-BE32-E72D297353CC}">
              <c16:uniqueId val="{00000000-5C52-4690-B381-477BD11F3D6A}"/>
            </c:ext>
          </c:extLst>
        </c:ser>
        <c:ser>
          <c:idx val="1"/>
          <c:order val="1"/>
          <c:tx>
            <c:strRef>
              <c:f>'15. Frecuencia Y Severidad'!$R$96</c:f>
              <c:strCache>
                <c:ptCount val="1"/>
                <c:pt idx="0">
                  <c:v>PI*100 W  (2021)</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'15. Frecuencia Y Severidad'!$R$97:$R$108</c:f>
              <c:numCache>
                <c:formatCode>0.00</c:formatCode>
                <c:ptCount val="12"/>
                <c:pt idx="0">
                  <c:v>0</c:v>
                </c:pt>
                <c:pt idx="1">
                  <c:v>0</c:v>
                </c:pt>
                <c:pt idx="2">
                  <c:v>0</c:v>
                </c:pt>
                <c:pt idx="3">
                  <c:v>0</c:v>
                </c:pt>
                <c:pt idx="4">
                  <c:v>0</c:v>
                </c:pt>
                <c:pt idx="5">
                  <c:v>2.2727272727272729</c:v>
                </c:pt>
                <c:pt idx="6">
                  <c:v>2.2727272727272729</c:v>
                </c:pt>
                <c:pt idx="7">
                  <c:v>0</c:v>
                </c:pt>
                <c:pt idx="8">
                  <c:v>0</c:v>
                </c:pt>
                <c:pt idx="9">
                  <c:v>0</c:v>
                </c:pt>
                <c:pt idx="10">
                  <c:v>2.4390243902439024</c:v>
                </c:pt>
                <c:pt idx="11">
                  <c:v>0</c:v>
                </c:pt>
              </c:numCache>
            </c:numRef>
          </c:val>
          <c:extLst>
            <c:ext xmlns:c16="http://schemas.microsoft.com/office/drawing/2014/chart" uri="{C3380CC4-5D6E-409C-BE32-E72D297353CC}">
              <c16:uniqueId val="{00000001-5C52-4690-B381-477BD11F3D6A}"/>
            </c:ext>
          </c:extLst>
        </c:ser>
        <c:dLbls>
          <c:showLegendKey val="0"/>
          <c:showVal val="1"/>
          <c:showCatName val="0"/>
          <c:showSerName val="0"/>
          <c:showPercent val="0"/>
          <c:showBubbleSize val="0"/>
        </c:dLbls>
        <c:gapWidth val="150"/>
        <c:shape val="box"/>
        <c:axId val="494296576"/>
        <c:axId val="1"/>
        <c:axId val="0"/>
      </c:bar3DChart>
      <c:catAx>
        <c:axId val="494296576"/>
        <c:scaling>
          <c:orientation val="minMax"/>
        </c:scaling>
        <c:delete val="0"/>
        <c:axPos val="b"/>
        <c:numFmt formatCode="General" sourceLinked="0"/>
        <c:majorTickMark val="none"/>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title>
          <c:tx>
            <c:rich>
              <a:bodyPr/>
              <a:lstStyle/>
              <a:p>
                <a:pPr>
                  <a:defRPr sz="1100" b="0" i="0" u="none" strike="noStrike" baseline="0">
                    <a:solidFill>
                      <a:srgbClr val="000000"/>
                    </a:solidFill>
                    <a:latin typeface="Calibri"/>
                    <a:ea typeface="Calibri"/>
                    <a:cs typeface="Calibri"/>
                  </a:defRPr>
                </a:pPr>
                <a:r>
                  <a:rPr lang="es-CO" sz="1000" b="0" i="0" u="none" strike="noStrike" baseline="0">
                    <a:solidFill>
                      <a:srgbClr val="000000"/>
                    </a:solidFill>
                    <a:latin typeface="Arial"/>
                    <a:cs typeface="Arial"/>
                  </a:rPr>
                  <a:t>Proporcion de Incidencia e AT x 100 Trabajadores</a:t>
                </a:r>
                <a:r>
                  <a:rPr lang="es-CO" sz="1000" b="1" i="0" u="none" strike="noStrike" baseline="0">
                    <a:solidFill>
                      <a:srgbClr val="000000"/>
                    </a:solidFill>
                    <a:latin typeface="Calibri"/>
                    <a:cs typeface="Calibri"/>
                  </a:rPr>
                  <a:t> </a:t>
                </a:r>
              </a:p>
            </c:rich>
          </c:tx>
          <c:overlay val="0"/>
        </c:title>
        <c:numFmt formatCode="0.00" sourceLinked="1"/>
        <c:majorTickMark val="none"/>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494296576"/>
        <c:crosses val="autoZero"/>
        <c:crossBetween val="between"/>
      </c:valAx>
    </c:plotArea>
    <c:legend>
      <c:legendPos val="r"/>
      <c:overlay val="0"/>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566" l="0.70000000000000062" r="0.70000000000000062" t="0.75000000000000566"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000" b="1" i="0" u="none" strike="noStrike" baseline="0">
                <a:solidFill>
                  <a:srgbClr val="000000"/>
                </a:solidFill>
                <a:latin typeface="Arial"/>
                <a:cs typeface="Arial"/>
              </a:rPr>
              <a:t>Tendencia del indice de Severidad</a:t>
            </a:r>
          </a:p>
          <a:p>
            <a:pPr>
              <a:defRPr sz="1000" b="0" i="0" u="none" strike="noStrike" baseline="0">
                <a:solidFill>
                  <a:srgbClr val="000000"/>
                </a:solidFill>
                <a:latin typeface="Calibri"/>
                <a:ea typeface="Calibri"/>
                <a:cs typeface="Calibri"/>
              </a:defRPr>
            </a:pPr>
            <a:r>
              <a:rPr lang="es-CO" sz="1000" b="1" i="0" u="none" strike="noStrike" baseline="0">
                <a:solidFill>
                  <a:srgbClr val="000000"/>
                </a:solidFill>
                <a:latin typeface="Arial"/>
                <a:cs typeface="Arial"/>
              </a:rPr>
              <a:t>2020-2021</a:t>
            </a:r>
          </a:p>
          <a:p>
            <a:pPr>
              <a:defRPr sz="1000" b="0" i="0" u="none" strike="noStrike" baseline="0">
                <a:solidFill>
                  <a:srgbClr val="000000"/>
                </a:solidFill>
                <a:latin typeface="Calibri"/>
                <a:ea typeface="Calibri"/>
                <a:cs typeface="Calibri"/>
              </a:defRPr>
            </a:pPr>
            <a:r>
              <a:rPr lang="es-CO" sz="1000" b="1" i="0" u="none" strike="noStrike" baseline="0">
                <a:solidFill>
                  <a:srgbClr val="000000"/>
                </a:solidFill>
                <a:latin typeface="Arial"/>
                <a:cs typeface="Arial"/>
              </a:rPr>
              <a:t>Palmeras Carararabo S.A.</a:t>
            </a:r>
          </a:p>
        </c:rich>
      </c:tx>
      <c:layout>
        <c:manualLayout>
          <c:xMode val="edge"/>
          <c:yMode val="edge"/>
          <c:x val="0.30855193100862394"/>
          <c:y val="2.9947211654722933E-2"/>
        </c:manualLayout>
      </c:layout>
      <c:overlay val="0"/>
    </c:title>
    <c:autoTitleDeleted val="0"/>
    <c:view3D>
      <c:rotX val="15"/>
      <c:rotY val="20"/>
      <c:rAngAx val="0"/>
    </c:view3D>
    <c:floor>
      <c:thickness val="0"/>
    </c:floor>
    <c:sideWall>
      <c:thickness val="0"/>
    </c:sideWall>
    <c:backWall>
      <c:thickness val="0"/>
    </c:backWall>
    <c:plotArea>
      <c:layout/>
      <c:bar3DChart>
        <c:barDir val="col"/>
        <c:grouping val="clustered"/>
        <c:varyColors val="0"/>
        <c:ser>
          <c:idx val="0"/>
          <c:order val="0"/>
          <c:tx>
            <c:strRef>
              <c:f>'15. Frecuencia Y Severidad'!$P$80</c:f>
              <c:strCache>
                <c:ptCount val="1"/>
                <c:pt idx="0">
                  <c:v>    IS  (2020)</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'15. Frecuencia Y Severidad'!$B$97:$B$108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'15. Frecuencia Y Severidad'!$P$81:$P$92</c:f>
              <c:numCache>
                <c:formatCode>0.00</c:formatCode>
                <c:ptCount val="12"/>
                <c:pt idx="0">
                  <c:v>0</c:v>
                </c:pt>
                <c:pt idx="1">
                  <c:v>0</c:v>
                </c:pt>
                <c:pt idx="2">
                  <c:v>5.5555555555555554</c:v>
                </c:pt>
                <c:pt idx="3">
                  <c:v>7.8947368421052628</c:v>
                </c:pt>
                <c:pt idx="4">
                  <c:v>15</c:v>
                </c:pt>
                <c:pt idx="5">
                  <c:v>10</c:v>
                </c:pt>
                <c:pt idx="6">
                  <c:v>10</c:v>
                </c:pt>
                <c:pt idx="7">
                  <c:v>10</c:v>
                </c:pt>
                <c:pt idx="8">
                  <c:v>10</c:v>
                </c:pt>
                <c:pt idx="9">
                  <c:v>10</c:v>
                </c:pt>
                <c:pt idx="10">
                  <c:v>0</c:v>
                </c:pt>
                <c:pt idx="11">
                  <c:v>0</c:v>
                </c:pt>
              </c:numCache>
            </c:numRef>
          </c:val>
          <c:extLst>
            <c:ext xmlns:c16="http://schemas.microsoft.com/office/drawing/2014/chart" uri="{C3380CC4-5D6E-409C-BE32-E72D297353CC}">
              <c16:uniqueId val="{00000000-C23D-40AA-B51B-D84B9581E7D2}"/>
            </c:ext>
          </c:extLst>
        </c:ser>
        <c:ser>
          <c:idx val="1"/>
          <c:order val="1"/>
          <c:tx>
            <c:strRef>
              <c:f>'15. Frecuencia Y Severidad'!$P$96</c:f>
              <c:strCache>
                <c:ptCount val="1"/>
                <c:pt idx="0">
                  <c:v>    IS  (2021)</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'15. Frecuencia Y Severidad'!$B$97:$B$108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'15. Frecuencia Y Severidad'!$P$97:$P$108</c:f>
              <c:numCache>
                <c:formatCode>0.00</c:formatCode>
                <c:ptCount val="12"/>
                <c:pt idx="0">
                  <c:v>0</c:v>
                </c:pt>
                <c:pt idx="1">
                  <c:v>0</c:v>
                </c:pt>
                <c:pt idx="2">
                  <c:v>0</c:v>
                </c:pt>
                <c:pt idx="3">
                  <c:v>0</c:v>
                </c:pt>
                <c:pt idx="4">
                  <c:v>0</c:v>
                </c:pt>
                <c:pt idx="5">
                  <c:v>9.0909090909090917</c:v>
                </c:pt>
                <c:pt idx="6">
                  <c:v>6.8181818181818175</c:v>
                </c:pt>
                <c:pt idx="7">
                  <c:v>0</c:v>
                </c:pt>
                <c:pt idx="8">
                  <c:v>0</c:v>
                </c:pt>
                <c:pt idx="9">
                  <c:v>0</c:v>
                </c:pt>
                <c:pt idx="10">
                  <c:v>17.073170731707318</c:v>
                </c:pt>
                <c:pt idx="11">
                  <c:v>0</c:v>
                </c:pt>
              </c:numCache>
            </c:numRef>
          </c:val>
          <c:extLst>
            <c:ext xmlns:c16="http://schemas.microsoft.com/office/drawing/2014/chart" uri="{C3380CC4-5D6E-409C-BE32-E72D297353CC}">
              <c16:uniqueId val="{00000001-C23D-40AA-B51B-D84B9581E7D2}"/>
            </c:ext>
          </c:extLst>
        </c:ser>
        <c:dLbls>
          <c:showLegendKey val="0"/>
          <c:showVal val="0"/>
          <c:showCatName val="0"/>
          <c:showSerName val="0"/>
          <c:showPercent val="0"/>
          <c:showBubbleSize val="0"/>
        </c:dLbls>
        <c:gapWidth val="150"/>
        <c:shape val="box"/>
        <c:axId val="494298872"/>
        <c:axId val="1"/>
        <c:axId val="0"/>
      </c:bar3DChart>
      <c:catAx>
        <c:axId val="494298872"/>
        <c:scaling>
          <c:orientation val="minMax"/>
        </c:scaling>
        <c:delete val="0"/>
        <c:axPos val="b"/>
        <c:numFmt formatCode="General" sourceLinked="0"/>
        <c:majorTickMark val="none"/>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CO"/>
                  <a:t>IS</a:t>
                </a:r>
              </a:p>
            </c:rich>
          </c:tx>
          <c:overlay val="0"/>
        </c:title>
        <c:numFmt formatCode="0.00" sourceLinked="1"/>
        <c:majorTickMark val="none"/>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494298872"/>
        <c:crosses val="autoZero"/>
        <c:crossBetween val="between"/>
      </c:valAx>
    </c:plotArea>
    <c:legend>
      <c:legendPos val="r"/>
      <c:layout>
        <c:manualLayout>
          <c:xMode val="edge"/>
          <c:yMode val="edge"/>
          <c:x val="0.7786766654168229"/>
          <c:y val="0.43776185280210761"/>
          <c:w val="0.1039602262219385"/>
          <c:h val="0.17351485179872281"/>
        </c:manualLayout>
      </c:layout>
      <c:overlay val="0"/>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566" l="0.70000000000000062" r="0.70000000000000062" t="0.75000000000000566"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000" b="1" i="0" u="none" strike="noStrike" baseline="0">
                <a:solidFill>
                  <a:srgbClr val="000000"/>
                </a:solidFill>
                <a:latin typeface="Arial"/>
                <a:cs typeface="Arial"/>
              </a:rPr>
              <a:t>Tendencia del indice de Lesiones incapacitantes</a:t>
            </a:r>
          </a:p>
          <a:p>
            <a:pPr>
              <a:defRPr sz="1000" b="0" i="0" u="none" strike="noStrike" baseline="0">
                <a:solidFill>
                  <a:srgbClr val="000000"/>
                </a:solidFill>
                <a:latin typeface="Calibri"/>
                <a:ea typeface="Calibri"/>
                <a:cs typeface="Calibri"/>
              </a:defRPr>
            </a:pPr>
            <a:r>
              <a:rPr lang="es-CO" sz="1000" b="1" i="0" u="none" strike="noStrike" baseline="0">
                <a:solidFill>
                  <a:srgbClr val="000000"/>
                </a:solidFill>
                <a:latin typeface="Arial"/>
                <a:cs typeface="Arial"/>
              </a:rPr>
              <a:t>2020-2021</a:t>
            </a:r>
          </a:p>
          <a:p>
            <a:pPr>
              <a:defRPr sz="1000" b="0" i="0" u="none" strike="noStrike" baseline="0">
                <a:solidFill>
                  <a:srgbClr val="000000"/>
                </a:solidFill>
                <a:latin typeface="Calibri"/>
                <a:ea typeface="Calibri"/>
                <a:cs typeface="Calibri"/>
              </a:defRPr>
            </a:pPr>
            <a:r>
              <a:rPr lang="es-CO" sz="1000" b="1" i="0" u="none" strike="noStrike" baseline="0">
                <a:solidFill>
                  <a:srgbClr val="000000"/>
                </a:solidFill>
                <a:latin typeface="Arial"/>
                <a:cs typeface="Arial"/>
              </a:rPr>
              <a:t>Palmeras Cararabo S.A.</a:t>
            </a:r>
          </a:p>
        </c:rich>
      </c:tx>
      <c:layout>
        <c:manualLayout>
          <c:xMode val="edge"/>
          <c:yMode val="edge"/>
          <c:x val="0.33123102469334192"/>
          <c:y val="2.7097877133174443E-2"/>
        </c:manualLayout>
      </c:layout>
      <c:overlay val="0"/>
    </c:title>
    <c:autoTitleDeleted val="0"/>
    <c:plotArea>
      <c:layout/>
      <c:barChart>
        <c:barDir val="col"/>
        <c:grouping val="clustered"/>
        <c:varyColors val="0"/>
        <c:ser>
          <c:idx val="2"/>
          <c:order val="0"/>
          <c:tx>
            <c:strRef>
              <c:f>'15. Frecuencia Y Severidad'!$Q$80</c:f>
              <c:strCache>
                <c:ptCount val="1"/>
                <c:pt idx="0">
                  <c:v>  ILI        (2020)</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'15. Frecuencia Y Severidad'!$B$97:$B$109</c:f>
              <c:strCache>
                <c:ptCount val="13"/>
                <c:pt idx="0">
                  <c:v>ENE</c:v>
                </c:pt>
                <c:pt idx="1">
                  <c:v>FEB</c:v>
                </c:pt>
                <c:pt idx="2">
                  <c:v>MAR</c:v>
                </c:pt>
                <c:pt idx="3">
                  <c:v>ABR</c:v>
                </c:pt>
                <c:pt idx="4">
                  <c:v>MAY</c:v>
                </c:pt>
                <c:pt idx="5">
                  <c:v>JUN</c:v>
                </c:pt>
                <c:pt idx="6">
                  <c:v>JUL</c:v>
                </c:pt>
                <c:pt idx="7">
                  <c:v>AGO</c:v>
                </c:pt>
                <c:pt idx="8">
                  <c:v>SEP</c:v>
                </c:pt>
                <c:pt idx="9">
                  <c:v>OCT</c:v>
                </c:pt>
                <c:pt idx="10">
                  <c:v>NOV</c:v>
                </c:pt>
                <c:pt idx="11">
                  <c:v>DIC</c:v>
                </c:pt>
                <c:pt idx="12">
                  <c:v>TOTAL</c:v>
                </c:pt>
              </c:strCache>
            </c:strRef>
          </c:cat>
          <c:val>
            <c:numRef>
              <c:f>'15. Frecuencia Y Severidad'!$Q$81:$Q$92</c:f>
              <c:numCache>
                <c:formatCode>0.0000</c:formatCode>
                <c:ptCount val="12"/>
                <c:pt idx="0">
                  <c:v>0</c:v>
                </c:pt>
                <c:pt idx="1">
                  <c:v>0</c:v>
                </c:pt>
                <c:pt idx="2">
                  <c:v>1.5432098765432098E-2</c:v>
                </c:pt>
                <c:pt idx="3">
                  <c:v>2.077562326869806E-2</c:v>
                </c:pt>
                <c:pt idx="4">
                  <c:v>7.4999999999999997E-2</c:v>
                </c:pt>
                <c:pt idx="5">
                  <c:v>0</c:v>
                </c:pt>
                <c:pt idx="6">
                  <c:v>0</c:v>
                </c:pt>
                <c:pt idx="7">
                  <c:v>2.5000000000000001E-2</c:v>
                </c:pt>
                <c:pt idx="8">
                  <c:v>0</c:v>
                </c:pt>
                <c:pt idx="9">
                  <c:v>0</c:v>
                </c:pt>
                <c:pt idx="10">
                  <c:v>0</c:v>
                </c:pt>
                <c:pt idx="11">
                  <c:v>0</c:v>
                </c:pt>
              </c:numCache>
            </c:numRef>
          </c:val>
          <c:extLst>
            <c:ext xmlns:c16="http://schemas.microsoft.com/office/drawing/2014/chart" uri="{C3380CC4-5D6E-409C-BE32-E72D297353CC}">
              <c16:uniqueId val="{00000000-D22A-4639-9BFF-02120EC41725}"/>
            </c:ext>
          </c:extLst>
        </c:ser>
        <c:ser>
          <c:idx val="0"/>
          <c:order val="1"/>
          <c:tx>
            <c:strRef>
              <c:f>'15. Frecuencia Y Severidad'!$Q$96</c:f>
              <c:strCache>
                <c:ptCount val="1"/>
                <c:pt idx="0">
                  <c:v>  ILI        (2021)</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'15. Frecuencia Y Severidad'!$B$97:$B$109</c:f>
              <c:strCache>
                <c:ptCount val="13"/>
                <c:pt idx="0">
                  <c:v>ENE</c:v>
                </c:pt>
                <c:pt idx="1">
                  <c:v>FEB</c:v>
                </c:pt>
                <c:pt idx="2">
                  <c:v>MAR</c:v>
                </c:pt>
                <c:pt idx="3">
                  <c:v>ABR</c:v>
                </c:pt>
                <c:pt idx="4">
                  <c:v>MAY</c:v>
                </c:pt>
                <c:pt idx="5">
                  <c:v>JUN</c:v>
                </c:pt>
                <c:pt idx="6">
                  <c:v>JUL</c:v>
                </c:pt>
                <c:pt idx="7">
                  <c:v>AGO</c:v>
                </c:pt>
                <c:pt idx="8">
                  <c:v>SEP</c:v>
                </c:pt>
                <c:pt idx="9">
                  <c:v>OCT</c:v>
                </c:pt>
                <c:pt idx="10">
                  <c:v>NOV</c:v>
                </c:pt>
                <c:pt idx="11">
                  <c:v>DIC</c:v>
                </c:pt>
                <c:pt idx="12">
                  <c:v>TOTAL</c:v>
                </c:pt>
              </c:strCache>
            </c:strRef>
          </c:cat>
          <c:val>
            <c:numRef>
              <c:f>'15. Frecuencia Y Severidad'!$Q$97:$Q$108</c:f>
              <c:numCache>
                <c:formatCode>0.0000</c:formatCode>
                <c:ptCount val="12"/>
                <c:pt idx="0">
                  <c:v>0</c:v>
                </c:pt>
                <c:pt idx="1">
                  <c:v>0</c:v>
                </c:pt>
                <c:pt idx="2">
                  <c:v>0</c:v>
                </c:pt>
                <c:pt idx="3">
                  <c:v>0</c:v>
                </c:pt>
                <c:pt idx="4">
                  <c:v>0</c:v>
                </c:pt>
                <c:pt idx="5">
                  <c:v>2.0661157024793392E-2</c:v>
                </c:pt>
                <c:pt idx="6">
                  <c:v>1.549586776859504E-2</c:v>
                </c:pt>
                <c:pt idx="7">
                  <c:v>0</c:v>
                </c:pt>
                <c:pt idx="8">
                  <c:v>0</c:v>
                </c:pt>
                <c:pt idx="9">
                  <c:v>0</c:v>
                </c:pt>
                <c:pt idx="10">
                  <c:v>4.1641879833432482E-2</c:v>
                </c:pt>
                <c:pt idx="11">
                  <c:v>0</c:v>
                </c:pt>
              </c:numCache>
            </c:numRef>
          </c:val>
          <c:extLst>
            <c:ext xmlns:c16="http://schemas.microsoft.com/office/drawing/2014/chart" uri="{C3380CC4-5D6E-409C-BE32-E72D297353CC}">
              <c16:uniqueId val="{00000001-D22A-4639-9BFF-02120EC41725}"/>
            </c:ext>
          </c:extLst>
        </c:ser>
        <c:dLbls>
          <c:showLegendKey val="0"/>
          <c:showVal val="0"/>
          <c:showCatName val="0"/>
          <c:showSerName val="0"/>
          <c:showPercent val="0"/>
          <c:showBubbleSize val="0"/>
        </c:dLbls>
        <c:gapWidth val="150"/>
        <c:axId val="494299200"/>
        <c:axId val="1"/>
      </c:barChart>
      <c:lineChart>
        <c:grouping val="standard"/>
        <c:varyColors val="0"/>
        <c:ser>
          <c:idx val="1"/>
          <c:order val="2"/>
          <c:tx>
            <c:v>Meta</c:v>
          </c:tx>
          <c:marker>
            <c:symbol val="none"/>
          </c:marker>
          <c:cat>
            <c:strRef>
              <c:f>'15. Frecuencia Y Severidad'!$B$97:$B$109</c:f>
              <c:strCache>
                <c:ptCount val="13"/>
                <c:pt idx="0">
                  <c:v>ENE</c:v>
                </c:pt>
                <c:pt idx="1">
                  <c:v>FEB</c:v>
                </c:pt>
                <c:pt idx="2">
                  <c:v>MAR</c:v>
                </c:pt>
                <c:pt idx="3">
                  <c:v>ABR</c:v>
                </c:pt>
                <c:pt idx="4">
                  <c:v>MAY</c:v>
                </c:pt>
                <c:pt idx="5">
                  <c:v>JUN</c:v>
                </c:pt>
                <c:pt idx="6">
                  <c:v>JUL</c:v>
                </c:pt>
                <c:pt idx="7">
                  <c:v>AGO</c:v>
                </c:pt>
                <c:pt idx="8">
                  <c:v>SEP</c:v>
                </c:pt>
                <c:pt idx="9">
                  <c:v>OCT</c:v>
                </c:pt>
                <c:pt idx="10">
                  <c:v>NOV</c:v>
                </c:pt>
                <c:pt idx="11">
                  <c:v>DIC</c:v>
                </c:pt>
                <c:pt idx="12">
                  <c:v>TOTAL</c:v>
                </c:pt>
              </c:strCache>
            </c:strRef>
          </c:cat>
          <c:val>
            <c:numRef>
              <c:f>'15. Frecuencia Y Severidad'!$T$97:$T$109</c:f>
              <c:numCache>
                <c:formatCode>0.0000</c:formatCode>
                <c:ptCount val="13"/>
                <c:pt idx="0">
                  <c:v>0.25509999999999999</c:v>
                </c:pt>
                <c:pt idx="1">
                  <c:v>0.25509999999999999</c:v>
                </c:pt>
                <c:pt idx="2">
                  <c:v>0.25509999999999999</c:v>
                </c:pt>
                <c:pt idx="3">
                  <c:v>0.25509999999999999</c:v>
                </c:pt>
                <c:pt idx="4">
                  <c:v>0.25509999999999999</c:v>
                </c:pt>
                <c:pt idx="5">
                  <c:v>0.25509999999999999</c:v>
                </c:pt>
                <c:pt idx="6">
                  <c:v>0.25509999999999999</c:v>
                </c:pt>
                <c:pt idx="7">
                  <c:v>0.25509999999999999</c:v>
                </c:pt>
                <c:pt idx="8">
                  <c:v>0.25509999999999999</c:v>
                </c:pt>
                <c:pt idx="9">
                  <c:v>0.25509999999999999</c:v>
                </c:pt>
                <c:pt idx="10">
                  <c:v>0.25509999999999999</c:v>
                </c:pt>
                <c:pt idx="11">
                  <c:v>0.25509999999999999</c:v>
                </c:pt>
                <c:pt idx="12">
                  <c:v>0.25509999999999999</c:v>
                </c:pt>
              </c:numCache>
            </c:numRef>
          </c:val>
          <c:smooth val="0"/>
          <c:extLst>
            <c:ext xmlns:c16="http://schemas.microsoft.com/office/drawing/2014/chart" uri="{C3380CC4-5D6E-409C-BE32-E72D297353CC}">
              <c16:uniqueId val="{00000002-D22A-4639-9BFF-02120EC41725}"/>
            </c:ext>
          </c:extLst>
        </c:ser>
        <c:dLbls>
          <c:showLegendKey val="0"/>
          <c:showVal val="0"/>
          <c:showCatName val="0"/>
          <c:showSerName val="0"/>
          <c:showPercent val="0"/>
          <c:showBubbleSize val="0"/>
        </c:dLbls>
        <c:marker val="1"/>
        <c:smooth val="0"/>
        <c:axId val="494299200"/>
        <c:axId val="1"/>
      </c:lineChart>
      <c:catAx>
        <c:axId val="494299200"/>
        <c:scaling>
          <c:orientation val="minMax"/>
        </c:scaling>
        <c:delete val="0"/>
        <c:axPos val="b"/>
        <c:numFmt formatCode="General" sourceLinked="0"/>
        <c:majorTickMark val="none"/>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CO"/>
                  <a:t>ILI</a:t>
                </a:r>
              </a:p>
            </c:rich>
          </c:tx>
          <c:overlay val="0"/>
        </c:title>
        <c:numFmt formatCode="0.0000" sourceLinked="1"/>
        <c:majorTickMark val="none"/>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494299200"/>
        <c:crosses val="autoZero"/>
        <c:crossBetween val="between"/>
      </c:valAx>
    </c:plotArea>
    <c:legend>
      <c:legendPos val="r"/>
      <c:overlay val="0"/>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566" l="0.70000000000000062" r="0.70000000000000062" t="0.75000000000000566"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15933302454838"/>
          <c:y val="2.4899978867769349E-2"/>
          <c:w val="0.85031125521074569"/>
          <c:h val="0.74126153705565201"/>
        </c:manualLayout>
      </c:layout>
      <c:barChart>
        <c:barDir val="col"/>
        <c:grouping val="clustered"/>
        <c:varyColors val="0"/>
        <c:ser>
          <c:idx val="0"/>
          <c:order val="0"/>
          <c:tx>
            <c:strRef>
              <c:f>'15. Frecuencia Y Severidad'!$Y$96</c:f>
              <c:strCache>
                <c:ptCount val="1"/>
                <c:pt idx="0">
                  <c:v>ILI </c:v>
                </c:pt>
              </c:strCache>
            </c:strRef>
          </c:tx>
          <c:spPr>
            <a:solidFill>
              <a:schemeClr val="accent1"/>
            </a:solidFill>
            <a:ln>
              <a:noFill/>
            </a:ln>
            <a:effectLst/>
          </c:spPr>
          <c:invertIfNegative val="0"/>
          <c:cat>
            <c:numRef>
              <c:f>'15. Frecuencia Y Severidad'!$Y$97:$Y$98</c:f>
              <c:numCache>
                <c:formatCode>General</c:formatCode>
                <c:ptCount val="2"/>
                <c:pt idx="0">
                  <c:v>2020</c:v>
                </c:pt>
                <c:pt idx="1">
                  <c:v>2021</c:v>
                </c:pt>
              </c:numCache>
            </c:numRef>
          </c:cat>
          <c:val>
            <c:numRef>
              <c:f>'15. Frecuencia Y Severidad'!$Z$97:$Z$98</c:f>
              <c:numCache>
                <c:formatCode>0.00</c:formatCode>
                <c:ptCount val="2"/>
                <c:pt idx="0" formatCode="0.0000">
                  <c:v>1.3966897451827884</c:v>
                </c:pt>
                <c:pt idx="1">
                  <c:v>0.22981430183646248</c:v>
                </c:pt>
              </c:numCache>
            </c:numRef>
          </c:val>
          <c:extLst>
            <c:ext xmlns:c16="http://schemas.microsoft.com/office/drawing/2014/chart" uri="{C3380CC4-5D6E-409C-BE32-E72D297353CC}">
              <c16:uniqueId val="{00000000-C104-473C-B6C2-4E0247A5E1E3}"/>
            </c:ext>
          </c:extLst>
        </c:ser>
        <c:dLbls>
          <c:showLegendKey val="0"/>
          <c:showVal val="0"/>
          <c:showCatName val="0"/>
          <c:showSerName val="0"/>
          <c:showPercent val="0"/>
          <c:showBubbleSize val="0"/>
        </c:dLbls>
        <c:gapWidth val="219"/>
        <c:axId val="290691776"/>
        <c:axId val="290685120"/>
        <c:extLst>
          <c:ext xmlns:c15="http://schemas.microsoft.com/office/drawing/2012/chart" uri="{02D57815-91ED-43cb-92C2-25804820EDAC}">
            <c15:filteredBarSeries>
              <c15:ser>
                <c:idx val="1"/>
                <c:order val="1"/>
                <c:tx>
                  <c:strRef>
                    <c:extLst>
                      <c:ext uri="{02D57815-91ED-43cb-92C2-25804820EDAC}">
                        <c15:formulaRef>
                          <c15:sqref>'15. Frecuencia Y Severidad'!$AA$96</c15:sqref>
                        </c15:formulaRef>
                      </c:ext>
                    </c:extLst>
                    <c:strCache>
                      <c:ptCount val="1"/>
                    </c:strCache>
                  </c:strRef>
                </c:tx>
                <c:spPr>
                  <a:solidFill>
                    <a:schemeClr val="accent2"/>
                  </a:solidFill>
                  <a:ln>
                    <a:noFill/>
                  </a:ln>
                  <a:effectLst/>
                </c:spPr>
                <c:invertIfNegative val="0"/>
                <c:cat>
                  <c:numRef>
                    <c:extLst>
                      <c:ext uri="{02D57815-91ED-43cb-92C2-25804820EDAC}">
                        <c15:formulaRef>
                          <c15:sqref>'15. Frecuencia Y Severidad'!$Y$97:$Y$98</c15:sqref>
                        </c15:formulaRef>
                      </c:ext>
                    </c:extLst>
                    <c:numCache>
                      <c:formatCode>General</c:formatCode>
                      <c:ptCount val="2"/>
                      <c:pt idx="0">
                        <c:v>2020</c:v>
                      </c:pt>
                      <c:pt idx="1">
                        <c:v>2021</c:v>
                      </c:pt>
                    </c:numCache>
                  </c:numRef>
                </c:cat>
                <c:val>
                  <c:numRef>
                    <c:extLst>
                      <c:ext uri="{02D57815-91ED-43cb-92C2-25804820EDAC}">
                        <c15:formulaRef>
                          <c15:sqref>'15. Frecuencia Y Severidad'!$AA$97:$AA$98</c15:sqref>
                        </c15:formulaRef>
                      </c:ext>
                    </c:extLst>
                    <c:numCache>
                      <c:formatCode>General</c:formatCode>
                      <c:ptCount val="2"/>
                    </c:numCache>
                  </c:numRef>
                </c:val>
                <c:extLst>
                  <c:ext xmlns:c16="http://schemas.microsoft.com/office/drawing/2014/chart" uri="{C3380CC4-5D6E-409C-BE32-E72D297353CC}">
                    <c16:uniqueId val="{00000002-C104-473C-B6C2-4E0247A5E1E3}"/>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'15. Frecuencia Y Severidad'!$AC$96</c15:sqref>
                        </c15:formulaRef>
                      </c:ext>
                    </c:extLst>
                    <c:strCache>
                      <c:ptCount val="1"/>
                    </c:strCache>
                  </c:strRef>
                </c:tx>
                <c:spPr>
                  <a:solidFill>
                    <a:schemeClr val="accent4"/>
                  </a:solidFill>
                  <a:ln>
                    <a:noFill/>
                  </a:ln>
                  <a:effectLst/>
                </c:spPr>
                <c:invertIfNegative val="0"/>
                <c:cat>
                  <c:numRef>
                    <c:extLst xmlns:c15="http://schemas.microsoft.com/office/drawing/2012/chart">
                      <c:ext xmlns:c15="http://schemas.microsoft.com/office/drawing/2012/chart" uri="{02D57815-91ED-43cb-92C2-25804820EDAC}">
                        <c15:formulaRef>
                          <c15:sqref>'15. Frecuencia Y Severidad'!$Y$97:$Y$98</c15:sqref>
                        </c15:formulaRef>
                      </c:ext>
                    </c:extLst>
                    <c:numCache>
                      <c:formatCode>General</c:formatCode>
                      <c:ptCount val="2"/>
                      <c:pt idx="0">
                        <c:v>2020</c:v>
                      </c:pt>
                      <c:pt idx="1">
                        <c:v>2021</c:v>
                      </c:pt>
                    </c:numCache>
                  </c:numRef>
                </c:cat>
                <c:val>
                  <c:numRef>
                    <c:extLst xmlns:c15="http://schemas.microsoft.com/office/drawing/2012/chart">
                      <c:ext xmlns:c15="http://schemas.microsoft.com/office/drawing/2012/chart" uri="{02D57815-91ED-43cb-92C2-25804820EDAC}">
                        <c15:formulaRef>
                          <c15:sqref>'15. Frecuencia Y Severidad'!$AC$97:$AC$98</c15:sqref>
                        </c15:formulaRef>
                      </c:ext>
                    </c:extLst>
                    <c:numCache>
                      <c:formatCode>0.0000</c:formatCode>
                      <c:ptCount val="2"/>
                    </c:numCache>
                  </c:numRef>
                </c:val>
                <c:extLst xmlns:c15="http://schemas.microsoft.com/office/drawing/2012/chart">
                  <c:ext xmlns:c16="http://schemas.microsoft.com/office/drawing/2014/chart" uri="{C3380CC4-5D6E-409C-BE32-E72D297353CC}">
                    <c16:uniqueId val="{00000003-C104-473C-B6C2-4E0247A5E1E3}"/>
                  </c:ext>
                </c:extLst>
              </c15:ser>
            </c15:filteredBarSeries>
          </c:ext>
        </c:extLst>
      </c:barChart>
      <c:lineChart>
        <c:grouping val="standard"/>
        <c:varyColors val="0"/>
        <c:ser>
          <c:idx val="2"/>
          <c:order val="2"/>
          <c:tx>
            <c:strRef>
              <c:f>'15. Frecuencia Y Severidad'!$AB$96</c:f>
              <c:strCache>
                <c:ptCount val="1"/>
                <c:pt idx="0">
                  <c:v>META</c:v>
                </c:pt>
              </c:strCache>
            </c:strRef>
          </c:tx>
          <c:spPr>
            <a:ln w="28575" cap="rnd">
              <a:solidFill>
                <a:schemeClr val="accent3"/>
              </a:solidFill>
              <a:round/>
            </a:ln>
            <a:effectLst/>
          </c:spPr>
          <c:marker>
            <c:symbol val="none"/>
          </c:marker>
          <c:cat>
            <c:numRef>
              <c:f>'15. Frecuencia Y Severidad'!$Y$97:$Y$98</c:f>
              <c:numCache>
                <c:formatCode>General</c:formatCode>
                <c:ptCount val="2"/>
                <c:pt idx="0">
                  <c:v>2020</c:v>
                </c:pt>
                <c:pt idx="1">
                  <c:v>2021</c:v>
                </c:pt>
              </c:numCache>
            </c:numRef>
          </c:cat>
          <c:val>
            <c:numRef>
              <c:f>'15. Frecuencia Y Severidad'!$AB$97:$AB$98</c:f>
              <c:numCache>
                <c:formatCode>0.0000</c:formatCode>
                <c:ptCount val="2"/>
                <c:pt idx="0">
                  <c:v>0.25509999999999999</c:v>
                </c:pt>
                <c:pt idx="1">
                  <c:v>0.25509999999999999</c:v>
                </c:pt>
              </c:numCache>
            </c:numRef>
          </c:val>
          <c:smooth val="0"/>
          <c:extLst>
            <c:ext xmlns:c16="http://schemas.microsoft.com/office/drawing/2014/chart" uri="{C3380CC4-5D6E-409C-BE32-E72D297353CC}">
              <c16:uniqueId val="{00000001-C104-473C-B6C2-4E0247A5E1E3}"/>
            </c:ext>
          </c:extLst>
        </c:ser>
        <c:dLbls>
          <c:showLegendKey val="0"/>
          <c:showVal val="0"/>
          <c:showCatName val="0"/>
          <c:showSerName val="0"/>
          <c:showPercent val="0"/>
          <c:showBubbleSize val="0"/>
        </c:dLbls>
        <c:marker val="1"/>
        <c:smooth val="0"/>
        <c:axId val="290691776"/>
        <c:axId val="290685120"/>
      </c:lineChart>
      <c:catAx>
        <c:axId val="290691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0685120"/>
        <c:crosses val="autoZero"/>
        <c:auto val="1"/>
        <c:lblAlgn val="ctr"/>
        <c:lblOffset val="100"/>
        <c:noMultiLvlLbl val="0"/>
      </c:catAx>
      <c:valAx>
        <c:axId val="290685120"/>
        <c:scaling>
          <c:orientation val="minMax"/>
        </c:scaling>
        <c:delete val="0"/>
        <c:axPos val="l"/>
        <c:majorGridlines>
          <c:spPr>
            <a:ln w="9525" cap="flat" cmpd="sng" algn="ctr">
              <a:solidFill>
                <a:schemeClr val="tx1">
                  <a:lumMod val="15000"/>
                  <a:lumOff val="85000"/>
                </a:schemeClr>
              </a:solidFill>
              <a:round/>
            </a:ln>
            <a:effectLst/>
          </c:spPr>
        </c:majorGridlines>
        <c:numFmt formatCode="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0691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s-CO"/>
              <a:t>JEFES CON RESPONSABILIDAD EN SG-SST</a:t>
            </a:r>
          </a:p>
        </c:rich>
      </c:tx>
      <c:layout/>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barChart>
        <c:barDir val="col"/>
        <c:grouping val="clustered"/>
        <c:varyColors val="0"/>
        <c:ser>
          <c:idx val="0"/>
          <c:order val="0"/>
          <c:spPr>
            <a:solidFill>
              <a:schemeClr val="accent2"/>
            </a:solidFill>
            <a:ln>
              <a:noFill/>
            </a:ln>
            <a:effectLst/>
          </c:spPr>
          <c:invertIfNegative val="0"/>
          <c:dPt>
            <c:idx val="1"/>
            <c:invertIfNegative val="0"/>
            <c:bubble3D val="0"/>
            <c:extLst>
              <c:ext xmlns:c16="http://schemas.microsoft.com/office/drawing/2014/chart" uri="{C3380CC4-5D6E-409C-BE32-E72D297353CC}">
                <c16:uniqueId val="{00000001-F246-40D7-9137-1A56F258AAF3}"/>
              </c:ext>
            </c:extLst>
          </c:dPt>
          <c:dPt>
            <c:idx val="2"/>
            <c:invertIfNegative val="0"/>
            <c:bubble3D val="0"/>
            <c:extLst>
              <c:ext xmlns:c16="http://schemas.microsoft.com/office/drawing/2014/chart" uri="{C3380CC4-5D6E-409C-BE32-E72D297353CC}">
                <c16:uniqueId val="{00000003-F246-40D7-9137-1A56F258AAF3}"/>
              </c:ext>
            </c:extLst>
          </c:dPt>
          <c:cat>
            <c:strRef>
              <c:f>'4. Responsabilidades'!$A$17:$A$19</c:f>
              <c:strCache>
                <c:ptCount val="3"/>
                <c:pt idx="0">
                  <c:v>Total de jefes</c:v>
                </c:pt>
                <c:pt idx="1">
                  <c:v>Meta </c:v>
                </c:pt>
                <c:pt idx="2">
                  <c:v>Jefes con resposabilidad</c:v>
                </c:pt>
              </c:strCache>
            </c:strRef>
          </c:cat>
          <c:val>
            <c:numRef>
              <c:f>'4. Responsabilidades'!$B$17:$B$19</c:f>
              <c:numCache>
                <c:formatCode>General</c:formatCode>
                <c:ptCount val="3"/>
                <c:pt idx="0">
                  <c:v>5</c:v>
                </c:pt>
                <c:pt idx="1">
                  <c:v>5</c:v>
                </c:pt>
                <c:pt idx="2">
                  <c:v>5</c:v>
                </c:pt>
              </c:numCache>
            </c:numRef>
          </c:val>
          <c:extLst>
            <c:ext xmlns:c16="http://schemas.microsoft.com/office/drawing/2014/chart" uri="{C3380CC4-5D6E-409C-BE32-E72D297353CC}">
              <c16:uniqueId val="{00000004-F246-40D7-9137-1A56F258AAF3}"/>
            </c:ext>
          </c:extLst>
        </c:ser>
        <c:dLbls>
          <c:showLegendKey val="0"/>
          <c:showVal val="0"/>
          <c:showCatName val="0"/>
          <c:showSerName val="0"/>
          <c:showPercent val="0"/>
          <c:showBubbleSize val="0"/>
        </c:dLbls>
        <c:gapWidth val="267"/>
        <c:overlap val="-43"/>
        <c:axId val="-1538614320"/>
        <c:axId val="-1538619216"/>
      </c:barChart>
      <c:catAx>
        <c:axId val="-1538614320"/>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1538619216"/>
        <c:crosses val="autoZero"/>
        <c:auto val="1"/>
        <c:lblAlgn val="ctr"/>
        <c:lblOffset val="100"/>
        <c:noMultiLvlLbl val="0"/>
      </c:catAx>
      <c:valAx>
        <c:axId val="-1538619216"/>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538614320"/>
        <c:crosses val="autoZero"/>
        <c:crossBetween val="between"/>
      </c:valAx>
      <c:dTable>
        <c:showHorzBorder val="1"/>
        <c:showVertBorder val="1"/>
        <c:showOutline val="1"/>
        <c:showKeys val="1"/>
        <c:spPr>
          <a:noFill/>
          <a:ln w="9525" cap="flat" cmpd="sng" algn="ctr">
            <a:solidFill>
              <a:schemeClr val="dk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dk1">
                    <a:lumMod val="65000"/>
                    <a:lumOff val="35000"/>
                  </a:schemeClr>
                </a:solidFill>
                <a:latin typeface="+mn-lt"/>
                <a:ea typeface="+mn-ea"/>
                <a:cs typeface="+mn-cs"/>
              </a:defRPr>
            </a:pPr>
            <a:endParaRPr lang="es-CO"/>
          </a:p>
        </c:txPr>
      </c:dTable>
      <c:spPr>
        <a:pattFill prst="ltDnDiag">
          <a:fgClr>
            <a:schemeClr val="dk1">
              <a:lumMod val="15000"/>
              <a:lumOff val="85000"/>
            </a:schemeClr>
          </a:fgClr>
          <a:bgClr>
            <a:schemeClr val="lt1"/>
          </a:bgClr>
        </a:patt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IS	</a:t>
            </a:r>
          </a:p>
        </c:rich>
      </c:tx>
      <c:layout>
        <c:manualLayout>
          <c:xMode val="edge"/>
          <c:yMode val="edge"/>
          <c:x val="0.47945696443117025"/>
          <c:y val="7.45341443366305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v>IS</c:v>
          </c:tx>
          <c:spPr>
            <a:solidFill>
              <a:schemeClr val="accent1"/>
            </a:solidFill>
            <a:ln>
              <a:noFill/>
            </a:ln>
            <a:effectLst/>
          </c:spPr>
          <c:invertIfNegative val="0"/>
          <c:cat>
            <c:numRef>
              <c:f>'15. Frecuencia Y Severidad'!$Z$116:$Z$117</c:f>
              <c:numCache>
                <c:formatCode>General</c:formatCode>
                <c:ptCount val="2"/>
                <c:pt idx="0">
                  <c:v>2020</c:v>
                </c:pt>
                <c:pt idx="1">
                  <c:v>2021</c:v>
                </c:pt>
              </c:numCache>
            </c:numRef>
          </c:cat>
          <c:val>
            <c:numRef>
              <c:f>'15. Frecuencia Y Severidad'!$AA$116:$AA$117</c:f>
              <c:numCache>
                <c:formatCode>0.00</c:formatCode>
                <c:ptCount val="2"/>
                <c:pt idx="0" formatCode="0.0000">
                  <c:v>78.646934460887948</c:v>
                </c:pt>
                <c:pt idx="1">
                  <c:v>32.748538011695906</c:v>
                </c:pt>
              </c:numCache>
            </c:numRef>
          </c:val>
          <c:extLst>
            <c:ext xmlns:c16="http://schemas.microsoft.com/office/drawing/2014/chart" uri="{C3380CC4-5D6E-409C-BE32-E72D297353CC}">
              <c16:uniqueId val="{00000000-DE55-4903-8D10-B5011231447E}"/>
            </c:ext>
          </c:extLst>
        </c:ser>
        <c:dLbls>
          <c:showLegendKey val="0"/>
          <c:showVal val="0"/>
          <c:showCatName val="0"/>
          <c:showSerName val="0"/>
          <c:showPercent val="0"/>
          <c:showBubbleSize val="0"/>
        </c:dLbls>
        <c:gapWidth val="219"/>
        <c:axId val="320764464"/>
        <c:axId val="320756976"/>
        <c:extLst>
          <c:ext xmlns:c15="http://schemas.microsoft.com/office/drawing/2012/chart" uri="{02D57815-91ED-43cb-92C2-25804820EDAC}">
            <c15:filteredBarSeries>
              <c15:ser>
                <c:idx val="1"/>
                <c:order val="1"/>
                <c:tx>
                  <c:strRef>
                    <c:extLst>
                      <c:ext uri="{02D57815-91ED-43cb-92C2-25804820EDAC}">
                        <c15:formulaRef>
                          <c15:sqref>'15. Frecuencia Y Severidad'!$AB$115</c15:sqref>
                        </c15:formulaRef>
                      </c:ext>
                    </c:extLst>
                    <c:strCache>
                      <c:ptCount val="1"/>
                    </c:strCache>
                  </c:strRef>
                </c:tx>
                <c:spPr>
                  <a:solidFill>
                    <a:schemeClr val="accent2"/>
                  </a:solidFill>
                  <a:ln>
                    <a:noFill/>
                  </a:ln>
                  <a:effectLst/>
                </c:spPr>
                <c:invertIfNegative val="0"/>
                <c:cat>
                  <c:numRef>
                    <c:extLst>
                      <c:ext uri="{02D57815-91ED-43cb-92C2-25804820EDAC}">
                        <c15:formulaRef>
                          <c15:sqref>'15. Frecuencia Y Severidad'!$Z$116:$Z$117</c15:sqref>
                        </c15:formulaRef>
                      </c:ext>
                    </c:extLst>
                    <c:numCache>
                      <c:formatCode>General</c:formatCode>
                      <c:ptCount val="2"/>
                      <c:pt idx="0">
                        <c:v>2020</c:v>
                      </c:pt>
                      <c:pt idx="1">
                        <c:v>2021</c:v>
                      </c:pt>
                    </c:numCache>
                  </c:numRef>
                </c:cat>
                <c:val>
                  <c:numRef>
                    <c:extLst>
                      <c:ext uri="{02D57815-91ED-43cb-92C2-25804820EDAC}">
                        <c15:formulaRef>
                          <c15:sqref>'15. Frecuencia Y Severidad'!$AB$116:$AB$117</c15:sqref>
                        </c15:formulaRef>
                      </c:ext>
                    </c:extLst>
                    <c:numCache>
                      <c:formatCode>General</c:formatCode>
                      <c:ptCount val="2"/>
                    </c:numCache>
                  </c:numRef>
                </c:val>
                <c:extLst>
                  <c:ext xmlns:c16="http://schemas.microsoft.com/office/drawing/2014/chart" uri="{C3380CC4-5D6E-409C-BE32-E72D297353CC}">
                    <c16:uniqueId val="{00000002-DE55-4903-8D10-B5011231447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'15. Frecuencia Y Severidad'!$AD$115</c15:sqref>
                        </c15:formulaRef>
                      </c:ext>
                    </c:extLst>
                    <c:strCache>
                      <c:ptCount val="1"/>
                    </c:strCache>
                  </c:strRef>
                </c:tx>
                <c:spPr>
                  <a:solidFill>
                    <a:schemeClr val="accent4"/>
                  </a:solidFill>
                  <a:ln>
                    <a:noFill/>
                  </a:ln>
                  <a:effectLst/>
                </c:spPr>
                <c:invertIfNegative val="0"/>
                <c:cat>
                  <c:numRef>
                    <c:extLst xmlns:c15="http://schemas.microsoft.com/office/drawing/2012/chart">
                      <c:ext xmlns:c15="http://schemas.microsoft.com/office/drawing/2012/chart" uri="{02D57815-91ED-43cb-92C2-25804820EDAC}">
                        <c15:formulaRef>
                          <c15:sqref>'15. Frecuencia Y Severidad'!$Z$116:$Z$117</c15:sqref>
                        </c15:formulaRef>
                      </c:ext>
                    </c:extLst>
                    <c:numCache>
                      <c:formatCode>General</c:formatCode>
                      <c:ptCount val="2"/>
                      <c:pt idx="0">
                        <c:v>2020</c:v>
                      </c:pt>
                      <c:pt idx="1">
                        <c:v>2021</c:v>
                      </c:pt>
                    </c:numCache>
                  </c:numRef>
                </c:cat>
                <c:val>
                  <c:numRef>
                    <c:extLst xmlns:c15="http://schemas.microsoft.com/office/drawing/2012/chart">
                      <c:ext xmlns:c15="http://schemas.microsoft.com/office/drawing/2012/chart" uri="{02D57815-91ED-43cb-92C2-25804820EDAC}">
                        <c15:formulaRef>
                          <c15:sqref>'15. Frecuencia Y Severidad'!$AD$116:$AD$117</c15:sqref>
                        </c15:formulaRef>
                      </c:ext>
                    </c:extLst>
                    <c:numCache>
                      <c:formatCode>0.00</c:formatCode>
                      <c:ptCount val="2"/>
                    </c:numCache>
                  </c:numRef>
                </c:val>
                <c:extLst xmlns:c15="http://schemas.microsoft.com/office/drawing/2012/chart">
                  <c:ext xmlns:c16="http://schemas.microsoft.com/office/drawing/2014/chart" uri="{C3380CC4-5D6E-409C-BE32-E72D297353CC}">
                    <c16:uniqueId val="{00000003-DE55-4903-8D10-B5011231447E}"/>
                  </c:ext>
                </c:extLst>
              </c15:ser>
            </c15:filteredBarSeries>
          </c:ext>
        </c:extLst>
      </c:barChart>
      <c:lineChart>
        <c:grouping val="standard"/>
        <c:varyColors val="0"/>
        <c:ser>
          <c:idx val="2"/>
          <c:order val="2"/>
          <c:tx>
            <c:strRef>
              <c:f>'15. Frecuencia Y Severidad'!$AC$115</c:f>
              <c:strCache>
                <c:ptCount val="1"/>
                <c:pt idx="0">
                  <c:v>META</c:v>
                </c:pt>
              </c:strCache>
            </c:strRef>
          </c:tx>
          <c:spPr>
            <a:ln w="28575" cap="rnd">
              <a:solidFill>
                <a:schemeClr val="accent3"/>
              </a:solidFill>
              <a:round/>
            </a:ln>
            <a:effectLst/>
          </c:spPr>
          <c:marker>
            <c:symbol val="none"/>
          </c:marker>
          <c:cat>
            <c:numRef>
              <c:f>'15. Frecuencia Y Severidad'!$Z$116:$Z$117</c:f>
              <c:numCache>
                <c:formatCode>General</c:formatCode>
                <c:ptCount val="2"/>
                <c:pt idx="0">
                  <c:v>2020</c:v>
                </c:pt>
                <c:pt idx="1">
                  <c:v>2021</c:v>
                </c:pt>
              </c:numCache>
            </c:numRef>
          </c:cat>
          <c:val>
            <c:numRef>
              <c:f>'15. Frecuencia Y Severidad'!$AC$116:$AC$117</c:f>
              <c:numCache>
                <c:formatCode>0.00</c:formatCode>
                <c:ptCount val="2"/>
                <c:pt idx="0">
                  <c:v>35.4</c:v>
                </c:pt>
                <c:pt idx="1">
                  <c:v>35.4</c:v>
                </c:pt>
              </c:numCache>
            </c:numRef>
          </c:val>
          <c:smooth val="0"/>
          <c:extLst>
            <c:ext xmlns:c16="http://schemas.microsoft.com/office/drawing/2014/chart" uri="{C3380CC4-5D6E-409C-BE32-E72D297353CC}">
              <c16:uniqueId val="{00000001-DE55-4903-8D10-B5011231447E}"/>
            </c:ext>
          </c:extLst>
        </c:ser>
        <c:dLbls>
          <c:showLegendKey val="0"/>
          <c:showVal val="0"/>
          <c:showCatName val="0"/>
          <c:showSerName val="0"/>
          <c:showPercent val="0"/>
          <c:showBubbleSize val="0"/>
        </c:dLbls>
        <c:marker val="1"/>
        <c:smooth val="0"/>
        <c:axId val="320764464"/>
        <c:axId val="320756976"/>
      </c:lineChart>
      <c:catAx>
        <c:axId val="320764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0756976"/>
        <c:crosses val="autoZero"/>
        <c:auto val="1"/>
        <c:lblAlgn val="ctr"/>
        <c:lblOffset val="100"/>
        <c:noMultiLvlLbl val="0"/>
      </c:catAx>
      <c:valAx>
        <c:axId val="320756976"/>
        <c:scaling>
          <c:orientation val="minMax"/>
        </c:scaling>
        <c:delete val="0"/>
        <c:axPos val="l"/>
        <c:majorGridlines>
          <c:spPr>
            <a:ln w="9525" cap="flat" cmpd="sng" algn="ctr">
              <a:solidFill>
                <a:schemeClr val="tx1">
                  <a:lumMod val="15000"/>
                  <a:lumOff val="85000"/>
                </a:schemeClr>
              </a:solidFill>
              <a:round/>
            </a:ln>
            <a:effectLst/>
          </c:spPr>
        </c:majorGridlines>
        <c:numFmt formatCode="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0764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IF</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v>IF</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'15. Frecuencia Y Severidad'!$Z$139:$Z$140</c:f>
              <c:numCache>
                <c:formatCode>General</c:formatCode>
                <c:ptCount val="2"/>
                <c:pt idx="0">
                  <c:v>2020</c:v>
                </c:pt>
                <c:pt idx="1">
                  <c:v>2021</c:v>
                </c:pt>
              </c:numCache>
            </c:numRef>
          </c:cat>
          <c:val>
            <c:numRef>
              <c:f>'15. Frecuencia Y Severidad'!$AA$139:$AA$140</c:f>
              <c:numCache>
                <c:formatCode>0.00</c:formatCode>
                <c:ptCount val="2"/>
                <c:pt idx="0" formatCode="0.0000">
                  <c:v>17.758985200845668</c:v>
                </c:pt>
                <c:pt idx="1">
                  <c:v>7.0175438596491224</c:v>
                </c:pt>
              </c:numCache>
            </c:numRef>
          </c:val>
          <c:extLst>
            <c:ext xmlns:c16="http://schemas.microsoft.com/office/drawing/2014/chart" uri="{C3380CC4-5D6E-409C-BE32-E72D297353CC}">
              <c16:uniqueId val="{00000000-A56E-4C91-BB96-8E3C6EF0F90E}"/>
            </c:ext>
          </c:extLst>
        </c:ser>
        <c:dLbls>
          <c:showLegendKey val="0"/>
          <c:showVal val="0"/>
          <c:showCatName val="0"/>
          <c:showSerName val="0"/>
          <c:showPercent val="0"/>
          <c:showBubbleSize val="0"/>
        </c:dLbls>
        <c:gapWidth val="219"/>
        <c:axId val="318957408"/>
        <c:axId val="318951584"/>
        <c:extLst>
          <c:ext xmlns:c15="http://schemas.microsoft.com/office/drawing/2012/chart" uri="{02D57815-91ED-43cb-92C2-25804820EDAC}">
            <c15:filteredBarSeries>
              <c15:ser>
                <c:idx val="1"/>
                <c:order val="1"/>
                <c:tx>
                  <c:strRef>
                    <c:extLst>
                      <c:ext uri="{02D57815-91ED-43cb-92C2-25804820EDAC}">
                        <c15:formulaRef>
                          <c15:sqref>'15. Frecuencia Y Severidad'!$AB$138</c15:sqref>
                        </c15:formulaRef>
                      </c:ext>
                    </c:extLst>
                    <c:strCache>
                      <c:ptCount val="1"/>
                    </c:strCache>
                  </c:strRef>
                </c:tx>
                <c:spPr>
                  <a:solidFill>
                    <a:schemeClr val="accent2"/>
                  </a:solidFill>
                  <a:ln>
                    <a:noFill/>
                  </a:ln>
                  <a:effectLst/>
                </c:spPr>
                <c:invertIfNegative val="0"/>
                <c:cat>
                  <c:numRef>
                    <c:extLst>
                      <c:ext uri="{02D57815-91ED-43cb-92C2-25804820EDAC}">
                        <c15:formulaRef>
                          <c15:sqref>'15. Frecuencia Y Severidad'!$Z$139:$Z$140</c15:sqref>
                        </c15:formulaRef>
                      </c:ext>
                    </c:extLst>
                    <c:numCache>
                      <c:formatCode>General</c:formatCode>
                      <c:ptCount val="2"/>
                      <c:pt idx="0">
                        <c:v>2020</c:v>
                      </c:pt>
                      <c:pt idx="1">
                        <c:v>2021</c:v>
                      </c:pt>
                    </c:numCache>
                  </c:numRef>
                </c:cat>
                <c:val>
                  <c:numRef>
                    <c:extLst>
                      <c:ext uri="{02D57815-91ED-43cb-92C2-25804820EDAC}">
                        <c15:formulaRef>
                          <c15:sqref>'15. Frecuencia Y Severidad'!$AB$139:$AB$140</c15:sqref>
                        </c15:formulaRef>
                      </c:ext>
                    </c:extLst>
                    <c:numCache>
                      <c:formatCode>General</c:formatCode>
                      <c:ptCount val="2"/>
                    </c:numCache>
                  </c:numRef>
                </c:val>
                <c:extLst>
                  <c:ext xmlns:c16="http://schemas.microsoft.com/office/drawing/2014/chart" uri="{C3380CC4-5D6E-409C-BE32-E72D297353CC}">
                    <c16:uniqueId val="{00000002-A56E-4C91-BB96-8E3C6EF0F90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'15. Frecuencia Y Severidad'!$AD$138</c15:sqref>
                        </c15:formulaRef>
                      </c:ext>
                    </c:extLst>
                    <c:strCache>
                      <c:ptCount val="1"/>
                    </c:strCache>
                  </c:strRef>
                </c:tx>
                <c:spPr>
                  <a:solidFill>
                    <a:schemeClr val="accent4"/>
                  </a:solidFill>
                  <a:ln>
                    <a:noFill/>
                  </a:ln>
                  <a:effectLst/>
                </c:spPr>
                <c:invertIfNegative val="0"/>
                <c:cat>
                  <c:numRef>
                    <c:extLst xmlns:c15="http://schemas.microsoft.com/office/drawing/2012/chart">
                      <c:ext xmlns:c15="http://schemas.microsoft.com/office/drawing/2012/chart" uri="{02D57815-91ED-43cb-92C2-25804820EDAC}">
                        <c15:formulaRef>
                          <c15:sqref>'15. Frecuencia Y Severidad'!$Z$139:$Z$140</c15:sqref>
                        </c15:formulaRef>
                      </c:ext>
                    </c:extLst>
                    <c:numCache>
                      <c:formatCode>General</c:formatCode>
                      <c:ptCount val="2"/>
                      <c:pt idx="0">
                        <c:v>2020</c:v>
                      </c:pt>
                      <c:pt idx="1">
                        <c:v>2021</c:v>
                      </c:pt>
                    </c:numCache>
                  </c:numRef>
                </c:cat>
                <c:val>
                  <c:numRef>
                    <c:extLst xmlns:c15="http://schemas.microsoft.com/office/drawing/2012/chart">
                      <c:ext xmlns:c15="http://schemas.microsoft.com/office/drawing/2012/chart" uri="{02D57815-91ED-43cb-92C2-25804820EDAC}">
                        <c15:formulaRef>
                          <c15:sqref>'15. Frecuencia Y Severidad'!$AD$139:$AD$140</c15:sqref>
                        </c15:formulaRef>
                      </c:ext>
                    </c:extLst>
                    <c:numCache>
                      <c:formatCode>0.00</c:formatCode>
                      <c:ptCount val="2"/>
                    </c:numCache>
                  </c:numRef>
                </c:val>
                <c:extLst xmlns:c15="http://schemas.microsoft.com/office/drawing/2012/chart">
                  <c:ext xmlns:c16="http://schemas.microsoft.com/office/drawing/2014/chart" uri="{C3380CC4-5D6E-409C-BE32-E72D297353CC}">
                    <c16:uniqueId val="{00000003-A56E-4C91-BB96-8E3C6EF0F90E}"/>
                  </c:ext>
                </c:extLst>
              </c15:ser>
            </c15:filteredBarSeries>
          </c:ext>
        </c:extLst>
      </c:barChart>
      <c:lineChart>
        <c:grouping val="standard"/>
        <c:varyColors val="0"/>
        <c:ser>
          <c:idx val="2"/>
          <c:order val="2"/>
          <c:tx>
            <c:strRef>
              <c:f>'15. Frecuencia Y Severidad'!$AC$138</c:f>
              <c:strCache>
                <c:ptCount val="1"/>
                <c:pt idx="0">
                  <c:v>META</c:v>
                </c:pt>
              </c:strCache>
            </c:strRef>
          </c:tx>
          <c:spPr>
            <a:ln w="28575" cap="rnd">
              <a:solidFill>
                <a:schemeClr val="accent3"/>
              </a:solidFill>
              <a:round/>
            </a:ln>
            <a:effectLst/>
          </c:spPr>
          <c:marker>
            <c:symbol val="none"/>
          </c:marker>
          <c:cat>
            <c:numRef>
              <c:f>'15. Frecuencia Y Severidad'!$Z$139:$Z$140</c:f>
              <c:numCache>
                <c:formatCode>General</c:formatCode>
                <c:ptCount val="2"/>
                <c:pt idx="0">
                  <c:v>2020</c:v>
                </c:pt>
                <c:pt idx="1">
                  <c:v>2021</c:v>
                </c:pt>
              </c:numCache>
            </c:numRef>
          </c:cat>
          <c:val>
            <c:numRef>
              <c:f>'15. Frecuencia Y Severidad'!$AC$139:$AC$140</c:f>
              <c:numCache>
                <c:formatCode>0.00</c:formatCode>
                <c:ptCount val="2"/>
                <c:pt idx="0">
                  <c:v>10.050000000000001</c:v>
                </c:pt>
                <c:pt idx="1">
                  <c:v>10.050000000000001</c:v>
                </c:pt>
              </c:numCache>
            </c:numRef>
          </c:val>
          <c:smooth val="0"/>
          <c:extLst>
            <c:ext xmlns:c16="http://schemas.microsoft.com/office/drawing/2014/chart" uri="{C3380CC4-5D6E-409C-BE32-E72D297353CC}">
              <c16:uniqueId val="{00000001-A56E-4C91-BB96-8E3C6EF0F90E}"/>
            </c:ext>
          </c:extLst>
        </c:ser>
        <c:dLbls>
          <c:showLegendKey val="0"/>
          <c:showVal val="0"/>
          <c:showCatName val="0"/>
          <c:showSerName val="0"/>
          <c:showPercent val="0"/>
          <c:showBubbleSize val="0"/>
        </c:dLbls>
        <c:marker val="1"/>
        <c:smooth val="0"/>
        <c:axId val="318957408"/>
        <c:axId val="318951584"/>
      </c:lineChart>
      <c:catAx>
        <c:axId val="31895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8951584"/>
        <c:crosses val="autoZero"/>
        <c:auto val="1"/>
        <c:lblAlgn val="ctr"/>
        <c:lblOffset val="100"/>
        <c:noMultiLvlLbl val="0"/>
      </c:catAx>
      <c:valAx>
        <c:axId val="318951584"/>
        <c:scaling>
          <c:orientation val="minMax"/>
        </c:scaling>
        <c:delete val="0"/>
        <c:axPos val="l"/>
        <c:majorGridlines>
          <c:spPr>
            <a:ln w="9525" cap="flat" cmpd="sng" algn="ctr">
              <a:solidFill>
                <a:schemeClr val="tx1">
                  <a:lumMod val="15000"/>
                  <a:lumOff val="85000"/>
                </a:schemeClr>
              </a:solidFill>
              <a:round/>
            </a:ln>
            <a:effectLst/>
          </c:spPr>
        </c:majorGridlines>
        <c:numFmt formatCode="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895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AUSENTISMO AÑO 2022</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3">
                <a:lumMod val="60000"/>
                <a:lumOff val="40000"/>
              </a:schemeClr>
            </a:solidFill>
            <a:ln>
              <a:solidFill>
                <a:schemeClr val="accent3">
                  <a:lumMod val="60000"/>
                  <a:lumOff val="40000"/>
                </a:schemeClr>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'16. Ausentismo'!$G$12:$R$12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'16. Ausentismo'!$G$16:$R$16</c:f>
              <c:numCache>
                <c:formatCode>#,##0.0</c:formatCode>
                <c:ptCount val="12"/>
                <c:pt idx="0">
                  <c:v>3.2407407407407405</c:v>
                </c:pt>
                <c:pt idx="1">
                  <c:v>3.4375000000000004</c:v>
                </c:pt>
                <c:pt idx="2">
                  <c:v>3.8461538461538463</c:v>
                </c:pt>
                <c:pt idx="3">
                  <c:v>9.9378881987577632</c:v>
                </c:pt>
                <c:pt idx="4">
                  <c:v>6.8571428571428577</c:v>
                </c:pt>
                <c:pt idx="5">
                  <c:v>6.9230769230769234</c:v>
                </c:pt>
                <c:pt idx="6">
                  <c:v>7.7018633540372665</c:v>
                </c:pt>
                <c:pt idx="7">
                  <c:v>7.5</c:v>
                </c:pt>
                <c:pt idx="8">
                  <c:v>7.3142857142857149</c:v>
                </c:pt>
                <c:pt idx="9">
                  <c:v>7.7380952380952381</c:v>
                </c:pt>
                <c:pt idx="10">
                  <c:v>7.8571428571428568</c:v>
                </c:pt>
                <c:pt idx="11">
                  <c:v>9.6894409937888195</c:v>
                </c:pt>
              </c:numCache>
            </c:numRef>
          </c:val>
          <c:extLst>
            <c:ext xmlns:c16="http://schemas.microsoft.com/office/drawing/2014/chart" uri="{C3380CC4-5D6E-409C-BE32-E72D297353CC}">
              <c16:uniqueId val="{00000000-6F2C-4944-904E-A9E1B2166504}"/>
            </c:ext>
          </c:extLst>
        </c:ser>
        <c:dLbls>
          <c:showLegendKey val="0"/>
          <c:showVal val="0"/>
          <c:showCatName val="0"/>
          <c:showSerName val="0"/>
          <c:showPercent val="0"/>
          <c:showBubbleSize val="0"/>
        </c:dLbls>
        <c:gapWidth val="100"/>
        <c:overlap val="-24"/>
        <c:axId val="1968689823"/>
        <c:axId val="1968674847"/>
      </c:barChart>
      <c:catAx>
        <c:axId val="1968689823"/>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68674847"/>
        <c:crosses val="autoZero"/>
        <c:auto val="1"/>
        <c:lblAlgn val="ctr"/>
        <c:lblOffset val="100"/>
        <c:noMultiLvlLbl val="0"/>
      </c:catAx>
      <c:valAx>
        <c:axId val="196867484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6868982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sz="1400">
                <a:solidFill>
                  <a:schemeClr val="tx1"/>
                </a:solidFill>
              </a:rPr>
              <a:t>COLABORADORES</a:t>
            </a:r>
            <a:r>
              <a:rPr lang="es-CO" sz="1400" baseline="0">
                <a:solidFill>
                  <a:schemeClr val="tx1"/>
                </a:solidFill>
              </a:rPr>
              <a:t> QUE PRESENTA ENFERMEDAD LABORAL EN EL PERIODO EVALUADO</a:t>
            </a:r>
            <a:endParaRPr lang="es-CO" sz="1400">
              <a:solidFill>
                <a:schemeClr val="tx1"/>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'17. Prevalencia EL'!$B$26</c:f>
              <c:strCache>
                <c:ptCount val="1"/>
                <c:pt idx="0">
                  <c:v>Resultado Deseado</c:v>
                </c:pt>
              </c:strCache>
            </c:strRef>
          </c:tx>
          <c:spPr>
            <a:ln w="34925" cap="rnd">
              <a:solidFill>
                <a:srgbClr val="92D050"/>
              </a:solidFill>
              <a:round/>
            </a:ln>
            <a:effectLst>
              <a:outerShdw blurRad="40000" dist="23000" dir="5400000" rotWithShape="0">
                <a:srgbClr val="000000">
                  <a:alpha val="35000"/>
                </a:srgbClr>
              </a:outerShdw>
            </a:effectLst>
          </c:spPr>
          <c:marker>
            <c:symbol val="none"/>
          </c:marker>
          <c:cat>
            <c:strRef>
              <c:f>'17. Prevalencia EL'!$C$25:$N$25</c:f>
              <c:strCache>
                <c:ptCount val="3"/>
                <c:pt idx="0">
                  <c:v>Año 2019</c:v>
                </c:pt>
                <c:pt idx="1">
                  <c:v>Año 2020</c:v>
                </c:pt>
                <c:pt idx="2">
                  <c:v>Año 2021</c:v>
                </c:pt>
              </c:strCache>
            </c:strRef>
          </c:cat>
          <c:val>
            <c:numRef>
              <c:f>'17. Prevalencia EL'!$C$26:$N$26</c:f>
              <c:numCache>
                <c:formatCode>0.00</c:formatCode>
                <c:ptCount val="12"/>
                <c:pt idx="0">
                  <c:v>0</c:v>
                </c:pt>
                <c:pt idx="1">
                  <c:v>0</c:v>
                </c:pt>
                <c:pt idx="2">
                  <c:v>0</c:v>
                </c:pt>
              </c:numCache>
            </c:numRef>
          </c:val>
          <c:smooth val="0"/>
          <c:extLst>
            <c:ext xmlns:c16="http://schemas.microsoft.com/office/drawing/2014/chart" uri="{C3380CC4-5D6E-409C-BE32-E72D297353CC}">
              <c16:uniqueId val="{00000000-2AAB-416C-B856-081E2408ABFA}"/>
            </c:ext>
          </c:extLst>
        </c:ser>
        <c:ser>
          <c:idx val="1"/>
          <c:order val="1"/>
          <c:tx>
            <c:strRef>
              <c:f>'17. Prevalencia EL'!$B$27</c:f>
              <c:strCache>
                <c:ptCount val="1"/>
                <c:pt idx="0">
                  <c:v>Resultado Satisfactorio</c:v>
                </c:pt>
              </c:strCache>
            </c:strRef>
          </c:tx>
          <c:spPr>
            <a:ln w="34925" cap="rnd">
              <a:solidFill>
                <a:srgbClr val="FFFF00"/>
              </a:solidFill>
              <a:round/>
            </a:ln>
            <a:effectLst>
              <a:outerShdw blurRad="40000" dist="23000" dir="5400000" rotWithShape="0">
                <a:srgbClr val="000000">
                  <a:alpha val="35000"/>
                </a:srgbClr>
              </a:outerShdw>
            </a:effectLst>
          </c:spPr>
          <c:marker>
            <c:symbol val="none"/>
          </c:marker>
          <c:cat>
            <c:strRef>
              <c:f>'17. Prevalencia EL'!$C$25:$N$25</c:f>
              <c:strCache>
                <c:ptCount val="3"/>
                <c:pt idx="0">
                  <c:v>Año 2019</c:v>
                </c:pt>
                <c:pt idx="1">
                  <c:v>Año 2020</c:v>
                </c:pt>
                <c:pt idx="2">
                  <c:v>Año 2021</c:v>
                </c:pt>
              </c:strCache>
            </c:strRef>
          </c:cat>
          <c:val>
            <c:numRef>
              <c:f>'17. Prevalencia EL'!$C$27:$N$27</c:f>
              <c:numCache>
                <c:formatCode>0.00</c:formatCode>
                <c:ptCount val="12"/>
                <c:pt idx="0">
                  <c:v>0.5</c:v>
                </c:pt>
                <c:pt idx="1">
                  <c:v>0.5</c:v>
                </c:pt>
                <c:pt idx="2">
                  <c:v>0.5</c:v>
                </c:pt>
              </c:numCache>
            </c:numRef>
          </c:val>
          <c:smooth val="0"/>
          <c:extLst>
            <c:ext xmlns:c16="http://schemas.microsoft.com/office/drawing/2014/chart" uri="{C3380CC4-5D6E-409C-BE32-E72D297353CC}">
              <c16:uniqueId val="{00000001-2AAB-416C-B856-081E2408ABFA}"/>
            </c:ext>
          </c:extLst>
        </c:ser>
        <c:ser>
          <c:idx val="2"/>
          <c:order val="2"/>
          <c:tx>
            <c:strRef>
              <c:f>'17. Prevalencia EL'!$B$28</c:f>
              <c:strCache>
                <c:ptCount val="1"/>
                <c:pt idx="0">
                  <c:v>Resultado Crítico</c:v>
                </c:pt>
              </c:strCache>
            </c:strRef>
          </c:tx>
          <c:spPr>
            <a:ln w="34925" cap="rnd">
              <a:solidFill>
                <a:srgbClr val="F2A100"/>
              </a:solidFill>
              <a:round/>
            </a:ln>
            <a:effectLst>
              <a:outerShdw blurRad="40000" dist="23000" dir="5400000" rotWithShape="0">
                <a:srgbClr val="000000">
                  <a:alpha val="35000"/>
                </a:srgbClr>
              </a:outerShdw>
            </a:effectLst>
          </c:spPr>
          <c:marker>
            <c:symbol val="none"/>
          </c:marker>
          <c:cat>
            <c:strRef>
              <c:f>'17. Prevalencia EL'!$C$25:$N$25</c:f>
              <c:strCache>
                <c:ptCount val="3"/>
                <c:pt idx="0">
                  <c:v>Año 2019</c:v>
                </c:pt>
                <c:pt idx="1">
                  <c:v>Año 2020</c:v>
                </c:pt>
                <c:pt idx="2">
                  <c:v>Año 2021</c:v>
                </c:pt>
              </c:strCache>
            </c:strRef>
          </c:cat>
          <c:val>
            <c:numRef>
              <c:f>'17. Prevalencia EL'!$C$28:$N$28</c:f>
              <c:numCache>
                <c:formatCode>0.00</c:formatCode>
                <c:ptCount val="12"/>
                <c:pt idx="0">
                  <c:v>0.7</c:v>
                </c:pt>
                <c:pt idx="1">
                  <c:v>0.7</c:v>
                </c:pt>
                <c:pt idx="2">
                  <c:v>0.7</c:v>
                </c:pt>
              </c:numCache>
            </c:numRef>
          </c:val>
          <c:smooth val="0"/>
          <c:extLst>
            <c:ext xmlns:c16="http://schemas.microsoft.com/office/drawing/2014/chart" uri="{C3380CC4-5D6E-409C-BE32-E72D297353CC}">
              <c16:uniqueId val="{00000002-2AAB-416C-B856-081E2408ABFA}"/>
            </c:ext>
          </c:extLst>
        </c:ser>
        <c:ser>
          <c:idx val="3"/>
          <c:order val="3"/>
          <c:tx>
            <c:strRef>
              <c:f>'17. Prevalencia EL'!$B$29</c:f>
              <c:strCache>
                <c:ptCount val="1"/>
                <c:pt idx="0">
                  <c:v>Resultado alcanzado</c:v>
                </c:pt>
              </c:strCache>
            </c:strRef>
          </c:tx>
          <c:spPr>
            <a:ln w="34925" cap="rnd">
              <a:solidFill>
                <a:sysClr val="windowText" lastClr="000000"/>
              </a:solidFill>
              <a:round/>
            </a:ln>
            <a:effectLst>
              <a:outerShdw blurRad="40000" dist="23000" dir="5400000" rotWithShape="0">
                <a:srgbClr val="000000">
                  <a:alpha val="35000"/>
                </a:srgbClr>
              </a:outerShdw>
            </a:effectLst>
          </c:spPr>
          <c:marker>
            <c:symbol val="none"/>
          </c:marker>
          <c:cat>
            <c:strRef>
              <c:f>'17. Prevalencia EL'!$C$25:$N$25</c:f>
              <c:strCache>
                <c:ptCount val="3"/>
                <c:pt idx="0">
                  <c:v>Año 2019</c:v>
                </c:pt>
                <c:pt idx="1">
                  <c:v>Año 2020</c:v>
                </c:pt>
                <c:pt idx="2">
                  <c:v>Año 2021</c:v>
                </c:pt>
              </c:strCache>
            </c:strRef>
          </c:cat>
          <c:val>
            <c:numRef>
              <c:f>'17. Prevalencia EL'!$C$29:$N$29</c:f>
              <c:numCache>
                <c:formatCode>0.00</c:formatCode>
                <c:ptCount val="12"/>
                <c:pt idx="0">
                  <c:v>0</c:v>
                </c:pt>
                <c:pt idx="1">
                  <c:v>0</c:v>
                </c:pt>
                <c:pt idx="2">
                  <c:v>0</c:v>
                </c:pt>
              </c:numCache>
            </c:numRef>
          </c:val>
          <c:smooth val="0"/>
          <c:extLst>
            <c:ext xmlns:c16="http://schemas.microsoft.com/office/drawing/2014/chart" uri="{C3380CC4-5D6E-409C-BE32-E72D297353CC}">
              <c16:uniqueId val="{00000003-2AAB-416C-B856-081E2408ABFA}"/>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smooth val="0"/>
        <c:axId val="321361216"/>
        <c:axId val="321361776"/>
      </c:lineChart>
      <c:catAx>
        <c:axId val="3213612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1361776"/>
        <c:crosses val="autoZero"/>
        <c:auto val="1"/>
        <c:lblAlgn val="ctr"/>
        <c:lblOffset val="100"/>
        <c:noMultiLvlLbl val="0"/>
      </c:catAx>
      <c:valAx>
        <c:axId val="321361776"/>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Puntuación</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1361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sz="1400"/>
              <a:t>ACCIDENTES DE TRABAJO</a:t>
            </a:r>
            <a:r>
              <a:rPr lang="es-CO" sz="1400" baseline="0"/>
              <a:t> MORTALES</a:t>
            </a:r>
            <a:endParaRPr lang="es-CO" sz="1400"/>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'18. AT Mortales'!$B$30</c:f>
              <c:strCache>
                <c:ptCount val="1"/>
                <c:pt idx="0">
                  <c:v>Resultado Deseado</c:v>
                </c:pt>
              </c:strCache>
            </c:strRef>
          </c:tx>
          <c:spPr>
            <a:ln w="34925" cap="rnd">
              <a:solidFill>
                <a:srgbClr val="92D050"/>
              </a:solidFill>
              <a:round/>
            </a:ln>
            <a:effectLst>
              <a:outerShdw blurRad="40000" dist="23000" dir="5400000" rotWithShape="0">
                <a:srgbClr val="000000">
                  <a:alpha val="35000"/>
                </a:srgbClr>
              </a:outerShdw>
            </a:effectLst>
          </c:spPr>
          <c:marker>
            <c:symbol val="none"/>
          </c:marker>
          <c:cat>
            <c:strRef>
              <c:f>'18. AT Mortales'!$C$29:$N$29</c:f>
              <c:strCache>
                <c:ptCount val="3"/>
                <c:pt idx="0">
                  <c:v>Año 2019</c:v>
                </c:pt>
                <c:pt idx="1">
                  <c:v>Año 2020</c:v>
                </c:pt>
                <c:pt idx="2">
                  <c:v>Año 2021</c:v>
                </c:pt>
              </c:strCache>
            </c:strRef>
          </c:cat>
          <c:val>
            <c:numRef>
              <c:f>'18. AT Mortales'!$C$30:$N$30</c:f>
              <c:numCache>
                <c:formatCode>0%</c:formatCode>
                <c:ptCount val="12"/>
                <c:pt idx="0">
                  <c:v>0</c:v>
                </c:pt>
                <c:pt idx="1">
                  <c:v>0</c:v>
                </c:pt>
                <c:pt idx="2">
                  <c:v>0</c:v>
                </c:pt>
              </c:numCache>
            </c:numRef>
          </c:val>
          <c:smooth val="0"/>
          <c:extLst>
            <c:ext xmlns:c16="http://schemas.microsoft.com/office/drawing/2014/chart" uri="{C3380CC4-5D6E-409C-BE32-E72D297353CC}">
              <c16:uniqueId val="{00000000-D24A-409A-A281-34E84A7B72C6}"/>
            </c:ext>
          </c:extLst>
        </c:ser>
        <c:ser>
          <c:idx val="1"/>
          <c:order val="1"/>
          <c:tx>
            <c:strRef>
              <c:f>'18. AT Mortales'!$B$31</c:f>
              <c:strCache>
                <c:ptCount val="1"/>
                <c:pt idx="0">
                  <c:v>Resultado Satisfactorio</c:v>
                </c:pt>
              </c:strCache>
            </c:strRef>
          </c:tx>
          <c:spPr>
            <a:ln w="34925" cap="rnd">
              <a:solidFill>
                <a:srgbClr val="FFFF00"/>
              </a:solidFill>
              <a:round/>
            </a:ln>
            <a:effectLst>
              <a:outerShdw blurRad="40000" dist="23000" dir="5400000" rotWithShape="0">
                <a:srgbClr val="000000">
                  <a:alpha val="35000"/>
                </a:srgbClr>
              </a:outerShdw>
            </a:effectLst>
          </c:spPr>
          <c:marker>
            <c:symbol val="none"/>
          </c:marker>
          <c:cat>
            <c:strRef>
              <c:f>'18. AT Mortales'!$C$29:$N$29</c:f>
              <c:strCache>
                <c:ptCount val="3"/>
                <c:pt idx="0">
                  <c:v>Año 2019</c:v>
                </c:pt>
                <c:pt idx="1">
                  <c:v>Año 2020</c:v>
                </c:pt>
                <c:pt idx="2">
                  <c:v>Año 2021</c:v>
                </c:pt>
              </c:strCache>
            </c:strRef>
          </c:cat>
          <c:val>
            <c:numRef>
              <c:f>'18. AT Mortales'!$C$31:$N$31</c:f>
              <c:numCache>
                <c:formatCode>0%</c:formatCode>
                <c:ptCount val="12"/>
                <c:pt idx="0">
                  <c:v>0.05</c:v>
                </c:pt>
                <c:pt idx="1">
                  <c:v>0.05</c:v>
                </c:pt>
                <c:pt idx="2">
                  <c:v>0.05</c:v>
                </c:pt>
              </c:numCache>
            </c:numRef>
          </c:val>
          <c:smooth val="0"/>
          <c:extLst>
            <c:ext xmlns:c16="http://schemas.microsoft.com/office/drawing/2014/chart" uri="{C3380CC4-5D6E-409C-BE32-E72D297353CC}">
              <c16:uniqueId val="{00000001-D24A-409A-A281-34E84A7B72C6}"/>
            </c:ext>
          </c:extLst>
        </c:ser>
        <c:ser>
          <c:idx val="2"/>
          <c:order val="2"/>
          <c:tx>
            <c:strRef>
              <c:f>'18. AT Mortales'!$B$32</c:f>
              <c:strCache>
                <c:ptCount val="1"/>
                <c:pt idx="0">
                  <c:v>Resultado Crítico</c:v>
                </c:pt>
              </c:strCache>
            </c:strRef>
          </c:tx>
          <c:spPr>
            <a:ln w="34925" cap="rnd">
              <a:solidFill>
                <a:srgbClr val="F2A100"/>
              </a:solidFill>
              <a:round/>
            </a:ln>
            <a:effectLst>
              <a:outerShdw blurRad="40000" dist="23000" dir="5400000" rotWithShape="0">
                <a:srgbClr val="000000">
                  <a:alpha val="35000"/>
                </a:srgbClr>
              </a:outerShdw>
            </a:effectLst>
          </c:spPr>
          <c:marker>
            <c:symbol val="none"/>
          </c:marker>
          <c:cat>
            <c:strRef>
              <c:f>'18. AT Mortales'!$C$29:$N$29</c:f>
              <c:strCache>
                <c:ptCount val="3"/>
                <c:pt idx="0">
                  <c:v>Año 2019</c:v>
                </c:pt>
                <c:pt idx="1">
                  <c:v>Año 2020</c:v>
                </c:pt>
                <c:pt idx="2">
                  <c:v>Año 2021</c:v>
                </c:pt>
              </c:strCache>
            </c:strRef>
          </c:cat>
          <c:val>
            <c:numRef>
              <c:f>'18. AT Mortales'!$C$32:$N$32</c:f>
              <c:numCache>
                <c:formatCode>0%</c:formatCode>
                <c:ptCount val="12"/>
                <c:pt idx="0">
                  <c:v>0.2</c:v>
                </c:pt>
                <c:pt idx="1">
                  <c:v>0.2</c:v>
                </c:pt>
                <c:pt idx="2">
                  <c:v>0.2</c:v>
                </c:pt>
              </c:numCache>
            </c:numRef>
          </c:val>
          <c:smooth val="0"/>
          <c:extLst>
            <c:ext xmlns:c16="http://schemas.microsoft.com/office/drawing/2014/chart" uri="{C3380CC4-5D6E-409C-BE32-E72D297353CC}">
              <c16:uniqueId val="{00000002-D24A-409A-A281-34E84A7B72C6}"/>
            </c:ext>
          </c:extLst>
        </c:ser>
        <c:ser>
          <c:idx val="3"/>
          <c:order val="3"/>
          <c:tx>
            <c:strRef>
              <c:f>'18. AT Mortales'!$B$33</c:f>
              <c:strCache>
                <c:ptCount val="1"/>
                <c:pt idx="0">
                  <c:v>Resultado alcanzado</c:v>
                </c:pt>
              </c:strCache>
            </c:strRef>
          </c:tx>
          <c:spPr>
            <a:ln w="34925" cap="rnd">
              <a:solidFill>
                <a:sysClr val="windowText" lastClr="000000"/>
              </a:solidFill>
              <a:round/>
            </a:ln>
            <a:effectLst>
              <a:outerShdw blurRad="40000" dist="23000" dir="5400000" rotWithShape="0">
                <a:srgbClr val="000000">
                  <a:alpha val="35000"/>
                </a:srgbClr>
              </a:outerShdw>
            </a:effectLst>
          </c:spPr>
          <c:marker>
            <c:symbol val="none"/>
          </c:marker>
          <c:cat>
            <c:strRef>
              <c:f>'18. AT Mortales'!$C$29:$N$29</c:f>
              <c:strCache>
                <c:ptCount val="3"/>
                <c:pt idx="0">
                  <c:v>Año 2019</c:v>
                </c:pt>
                <c:pt idx="1">
                  <c:v>Año 2020</c:v>
                </c:pt>
                <c:pt idx="2">
                  <c:v>Año 2021</c:v>
                </c:pt>
              </c:strCache>
            </c:strRef>
          </c:cat>
          <c:val>
            <c:numRef>
              <c:f>'18. AT Mortales'!$C$33:$N$33</c:f>
              <c:numCache>
                <c:formatCode>0.0%</c:formatCode>
                <c:ptCount val="12"/>
                <c:pt idx="0">
                  <c:v>0</c:v>
                </c:pt>
                <c:pt idx="1">
                  <c:v>0</c:v>
                </c:pt>
                <c:pt idx="2">
                  <c:v>0</c:v>
                </c:pt>
              </c:numCache>
            </c:numRef>
          </c:val>
          <c:smooth val="0"/>
          <c:extLst>
            <c:ext xmlns:c16="http://schemas.microsoft.com/office/drawing/2014/chart" uri="{C3380CC4-5D6E-409C-BE32-E72D297353CC}">
              <c16:uniqueId val="{00000003-D24A-409A-A281-34E84A7B72C6}"/>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smooth val="0"/>
        <c:axId val="386247088"/>
        <c:axId val="386247648"/>
      </c:lineChart>
      <c:catAx>
        <c:axId val="3862470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86247648"/>
        <c:crosses val="autoZero"/>
        <c:auto val="1"/>
        <c:lblAlgn val="ctr"/>
        <c:lblOffset val="100"/>
        <c:noMultiLvlLbl val="0"/>
      </c:catAx>
      <c:valAx>
        <c:axId val="386247648"/>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Porcentaje</a:t>
                </a:r>
              </a:p>
            </c:rich>
          </c:tx>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862470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solidFill>
                  <a:schemeClr val="tx1"/>
                </a:solidFill>
              </a:rPr>
              <a:t>NUEVOS</a:t>
            </a:r>
            <a:r>
              <a:rPr lang="es-CO" baseline="0">
                <a:solidFill>
                  <a:schemeClr val="tx1"/>
                </a:solidFill>
              </a:rPr>
              <a:t> CASOS DE ENFERMEDAD LABORAL EN EL PERIODO EVALUADO</a:t>
            </a:r>
            <a:endParaRPr lang="es-CO">
              <a:solidFill>
                <a:schemeClr val="tx1"/>
              </a:solidFill>
            </a:endParaRP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'19. Incidencia EL'!$B$30</c:f>
              <c:strCache>
                <c:ptCount val="1"/>
                <c:pt idx="0">
                  <c:v>Resultado Deseado</c:v>
                </c:pt>
              </c:strCache>
            </c:strRef>
          </c:tx>
          <c:spPr>
            <a:ln w="34925" cap="rnd">
              <a:solidFill>
                <a:srgbClr val="92D050"/>
              </a:solidFill>
              <a:round/>
            </a:ln>
            <a:effectLst>
              <a:outerShdw blurRad="40000" dist="23000" dir="5400000" rotWithShape="0">
                <a:srgbClr val="000000">
                  <a:alpha val="35000"/>
                </a:srgbClr>
              </a:outerShdw>
            </a:effectLst>
          </c:spPr>
          <c:marker>
            <c:symbol val="none"/>
          </c:marker>
          <c:cat>
            <c:strRef>
              <c:f>'19. Incidencia EL'!$C$29:$N$29</c:f>
              <c:strCache>
                <c:ptCount val="3"/>
                <c:pt idx="0">
                  <c:v>Año 2019</c:v>
                </c:pt>
                <c:pt idx="1">
                  <c:v>Año 2020</c:v>
                </c:pt>
                <c:pt idx="2">
                  <c:v>Año 2021</c:v>
                </c:pt>
              </c:strCache>
            </c:strRef>
          </c:cat>
          <c:val>
            <c:numRef>
              <c:f>'19. Incidencia EL'!$C$30:$N$30</c:f>
              <c:numCache>
                <c:formatCode>0.00</c:formatCode>
                <c:ptCount val="12"/>
                <c:pt idx="0">
                  <c:v>0</c:v>
                </c:pt>
                <c:pt idx="1">
                  <c:v>0</c:v>
                </c:pt>
                <c:pt idx="2">
                  <c:v>0</c:v>
                </c:pt>
              </c:numCache>
            </c:numRef>
          </c:val>
          <c:smooth val="0"/>
          <c:extLst>
            <c:ext xmlns:c16="http://schemas.microsoft.com/office/drawing/2014/chart" uri="{C3380CC4-5D6E-409C-BE32-E72D297353CC}">
              <c16:uniqueId val="{00000000-AE2B-4E4C-905F-E6D47A556D71}"/>
            </c:ext>
          </c:extLst>
        </c:ser>
        <c:ser>
          <c:idx val="1"/>
          <c:order val="1"/>
          <c:tx>
            <c:strRef>
              <c:f>'19. Incidencia EL'!$B$31</c:f>
              <c:strCache>
                <c:ptCount val="1"/>
                <c:pt idx="0">
                  <c:v>Resultado Satisfactorio</c:v>
                </c:pt>
              </c:strCache>
            </c:strRef>
          </c:tx>
          <c:spPr>
            <a:ln w="34925" cap="rnd">
              <a:solidFill>
                <a:srgbClr val="FFFF00"/>
              </a:solidFill>
              <a:round/>
            </a:ln>
            <a:effectLst>
              <a:outerShdw blurRad="40000" dist="23000" dir="5400000" rotWithShape="0">
                <a:srgbClr val="000000">
                  <a:alpha val="35000"/>
                </a:srgbClr>
              </a:outerShdw>
            </a:effectLst>
          </c:spPr>
          <c:marker>
            <c:symbol val="none"/>
          </c:marker>
          <c:cat>
            <c:strRef>
              <c:f>'19. Incidencia EL'!$C$29:$N$29</c:f>
              <c:strCache>
                <c:ptCount val="3"/>
                <c:pt idx="0">
                  <c:v>Año 2019</c:v>
                </c:pt>
                <c:pt idx="1">
                  <c:v>Año 2020</c:v>
                </c:pt>
                <c:pt idx="2">
                  <c:v>Año 2021</c:v>
                </c:pt>
              </c:strCache>
            </c:strRef>
          </c:cat>
          <c:val>
            <c:numRef>
              <c:f>'19. Incidencia EL'!$C$31:$N$31</c:f>
              <c:numCache>
                <c:formatCode>0.00</c:formatCode>
                <c:ptCount val="12"/>
                <c:pt idx="0">
                  <c:v>0.02</c:v>
                </c:pt>
                <c:pt idx="1">
                  <c:v>0.02</c:v>
                </c:pt>
                <c:pt idx="2">
                  <c:v>0.02</c:v>
                </c:pt>
              </c:numCache>
            </c:numRef>
          </c:val>
          <c:smooth val="0"/>
          <c:extLst>
            <c:ext xmlns:c16="http://schemas.microsoft.com/office/drawing/2014/chart" uri="{C3380CC4-5D6E-409C-BE32-E72D297353CC}">
              <c16:uniqueId val="{00000001-AE2B-4E4C-905F-E6D47A556D71}"/>
            </c:ext>
          </c:extLst>
        </c:ser>
        <c:ser>
          <c:idx val="2"/>
          <c:order val="2"/>
          <c:tx>
            <c:strRef>
              <c:f>'19. Incidencia EL'!$B$32</c:f>
              <c:strCache>
                <c:ptCount val="1"/>
                <c:pt idx="0">
                  <c:v>Resultado Crítico</c:v>
                </c:pt>
              </c:strCache>
            </c:strRef>
          </c:tx>
          <c:spPr>
            <a:ln w="34925" cap="rnd">
              <a:solidFill>
                <a:srgbClr val="F2A100"/>
              </a:solidFill>
              <a:round/>
            </a:ln>
            <a:effectLst>
              <a:outerShdw blurRad="40000" dist="23000" dir="5400000" rotWithShape="0">
                <a:srgbClr val="000000">
                  <a:alpha val="35000"/>
                </a:srgbClr>
              </a:outerShdw>
            </a:effectLst>
          </c:spPr>
          <c:marker>
            <c:symbol val="none"/>
          </c:marker>
          <c:cat>
            <c:strRef>
              <c:f>'19. Incidencia EL'!$C$29:$N$29</c:f>
              <c:strCache>
                <c:ptCount val="3"/>
                <c:pt idx="0">
                  <c:v>Año 2019</c:v>
                </c:pt>
                <c:pt idx="1">
                  <c:v>Año 2020</c:v>
                </c:pt>
                <c:pt idx="2">
                  <c:v>Año 2021</c:v>
                </c:pt>
              </c:strCache>
            </c:strRef>
          </c:cat>
          <c:val>
            <c:numRef>
              <c:f>'19. Incidencia EL'!$C$32:$N$32</c:f>
              <c:numCache>
                <c:formatCode>0.00</c:formatCode>
                <c:ptCount val="12"/>
                <c:pt idx="0">
                  <c:v>0.5</c:v>
                </c:pt>
                <c:pt idx="1">
                  <c:v>0.5</c:v>
                </c:pt>
                <c:pt idx="2">
                  <c:v>0.5</c:v>
                </c:pt>
              </c:numCache>
            </c:numRef>
          </c:val>
          <c:smooth val="0"/>
          <c:extLst>
            <c:ext xmlns:c16="http://schemas.microsoft.com/office/drawing/2014/chart" uri="{C3380CC4-5D6E-409C-BE32-E72D297353CC}">
              <c16:uniqueId val="{00000002-AE2B-4E4C-905F-E6D47A556D71}"/>
            </c:ext>
          </c:extLst>
        </c:ser>
        <c:ser>
          <c:idx val="3"/>
          <c:order val="3"/>
          <c:tx>
            <c:strRef>
              <c:f>'19. Incidencia EL'!$B$33</c:f>
              <c:strCache>
                <c:ptCount val="1"/>
                <c:pt idx="0">
                  <c:v>Resultado alcanzado</c:v>
                </c:pt>
              </c:strCache>
            </c:strRef>
          </c:tx>
          <c:spPr>
            <a:ln w="34925" cap="rnd">
              <a:solidFill>
                <a:sysClr val="windowText" lastClr="000000"/>
              </a:solidFill>
              <a:round/>
            </a:ln>
            <a:effectLst>
              <a:outerShdw blurRad="40000" dist="23000" dir="5400000" rotWithShape="0">
                <a:srgbClr val="000000">
                  <a:alpha val="35000"/>
                </a:srgbClr>
              </a:outerShdw>
            </a:effectLst>
          </c:spPr>
          <c:marker>
            <c:symbol val="none"/>
          </c:marker>
          <c:cat>
            <c:strRef>
              <c:f>'19. Incidencia EL'!$C$29:$N$29</c:f>
              <c:strCache>
                <c:ptCount val="3"/>
                <c:pt idx="0">
                  <c:v>Año 2019</c:v>
                </c:pt>
                <c:pt idx="1">
                  <c:v>Año 2020</c:v>
                </c:pt>
                <c:pt idx="2">
                  <c:v>Año 2021</c:v>
                </c:pt>
              </c:strCache>
            </c:strRef>
          </c:cat>
          <c:val>
            <c:numRef>
              <c:f>'19. Incidencia EL'!$C$33:$N$33</c:f>
              <c:numCache>
                <c:formatCode>0.00</c:formatCode>
                <c:ptCount val="12"/>
                <c:pt idx="0">
                  <c:v>0</c:v>
                </c:pt>
                <c:pt idx="1">
                  <c:v>0</c:v>
                </c:pt>
                <c:pt idx="2">
                  <c:v>0</c:v>
                </c:pt>
              </c:numCache>
            </c:numRef>
          </c:val>
          <c:smooth val="0"/>
          <c:extLst>
            <c:ext xmlns:c16="http://schemas.microsoft.com/office/drawing/2014/chart" uri="{C3380CC4-5D6E-409C-BE32-E72D297353CC}">
              <c16:uniqueId val="{00000003-AE2B-4E4C-905F-E6D47A556D71}"/>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smooth val="0"/>
        <c:axId val="321367376"/>
        <c:axId val="321910304"/>
      </c:lineChart>
      <c:catAx>
        <c:axId val="321367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1910304"/>
        <c:crosses val="autoZero"/>
        <c:auto val="1"/>
        <c:lblAlgn val="ctr"/>
        <c:lblOffset val="100"/>
        <c:noMultiLvlLbl val="0"/>
      </c:catAx>
      <c:valAx>
        <c:axId val="32191030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Puntuación</a:t>
                </a:r>
              </a:p>
            </c:rich>
          </c:tx>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13673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t>SIMULACROS</a:t>
            </a:r>
          </a:p>
        </c:rich>
      </c:tx>
      <c:layout/>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barChart>
        <c:barDir val="bar"/>
        <c:grouping val="clustered"/>
        <c:varyColors val="0"/>
        <c:ser>
          <c:idx val="0"/>
          <c:order val="0"/>
          <c:tx>
            <c:strRef>
              <c:f>'20. Simulacros'!$B$16</c:f>
              <c:strCache>
                <c:ptCount val="1"/>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dk1">
                          <a:lumMod val="35000"/>
                          <a:lumOff val="65000"/>
                        </a:schemeClr>
                      </a:solidFill>
                      <a:round/>
                    </a:ln>
                    <a:effectLst/>
                  </c:spPr>
                </c15:leaderLines>
              </c:ext>
            </c:extLst>
          </c:dLbls>
          <c:cat>
            <c:strRef>
              <c:f>'20. Simulacros'!$A$17:$A$18</c:f>
              <c:strCache>
                <c:ptCount val="2"/>
                <c:pt idx="0">
                  <c:v>Simulacros Realizados</c:v>
                </c:pt>
                <c:pt idx="1">
                  <c:v>Simulacros Programados</c:v>
                </c:pt>
              </c:strCache>
            </c:strRef>
          </c:cat>
          <c:val>
            <c:numRef>
              <c:f>'20. Simulacros'!$B$17:$B$18</c:f>
              <c:numCache>
                <c:formatCode>General</c:formatCode>
                <c:ptCount val="2"/>
                <c:pt idx="0">
                  <c:v>1</c:v>
                </c:pt>
                <c:pt idx="1">
                  <c:v>1</c:v>
                </c:pt>
              </c:numCache>
            </c:numRef>
          </c:val>
          <c:extLst>
            <c:ext xmlns:c16="http://schemas.microsoft.com/office/drawing/2014/chart" uri="{C3380CC4-5D6E-409C-BE32-E72D297353CC}">
              <c16:uniqueId val="{00000000-A8B6-41E4-80DA-7473B20421E3}"/>
            </c:ext>
          </c:extLst>
        </c:ser>
        <c:dLbls>
          <c:showLegendKey val="0"/>
          <c:showVal val="0"/>
          <c:showCatName val="0"/>
          <c:showSerName val="0"/>
          <c:showPercent val="0"/>
          <c:showBubbleSize val="0"/>
        </c:dLbls>
        <c:gapWidth val="247"/>
        <c:axId val="766810976"/>
        <c:axId val="766806384"/>
      </c:barChart>
      <c:catAx>
        <c:axId val="766810976"/>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766806384"/>
        <c:crosses val="autoZero"/>
        <c:auto val="1"/>
        <c:lblAlgn val="ctr"/>
        <c:lblOffset val="100"/>
        <c:noMultiLvlLbl val="0"/>
      </c:catAx>
      <c:valAx>
        <c:axId val="766806384"/>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766810976"/>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TIEMPO PERDIDO EN EL AÑO</a:t>
            </a: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pieChart>
        <c:varyColors val="1"/>
        <c:ser>
          <c:idx val="0"/>
          <c:order val="0"/>
          <c:tx>
            <c:strRef>
              <c:f>'21. % Tiempo Perdido'!$B$16</c:f>
              <c:strCache>
                <c:ptCount val="1"/>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06E-4B7E-AFCA-118E4FC3AC8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06E-4B7E-AFCA-118E4FC3AC8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15:layout/>
              </c:ext>
            </c:extLst>
          </c:dLbls>
          <c:cat>
            <c:strRef>
              <c:f>'21. % Tiempo Perdido'!$A$17:$A$18</c:f>
              <c:strCache>
                <c:ptCount val="2"/>
                <c:pt idx="0">
                  <c:v>Horas perdidas en el año</c:v>
                </c:pt>
                <c:pt idx="1">
                  <c:v>Horas programadas en el año</c:v>
                </c:pt>
              </c:strCache>
            </c:strRef>
          </c:cat>
          <c:val>
            <c:numRef>
              <c:f>'21. % Tiempo Perdido'!$B$17:$B$18</c:f>
              <c:numCache>
                <c:formatCode>General</c:formatCode>
                <c:ptCount val="2"/>
                <c:pt idx="0">
                  <c:v>120</c:v>
                </c:pt>
                <c:pt idx="1">
                  <c:v>2280</c:v>
                </c:pt>
              </c:numCache>
            </c:numRef>
          </c:val>
          <c:extLst>
            <c:ext xmlns:c16="http://schemas.microsoft.com/office/drawing/2014/chart" uri="{C3380CC4-5D6E-409C-BE32-E72D297353CC}">
              <c16:uniqueId val="{00000000-5009-41B6-9A2B-3725F2374153}"/>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INDUCCIONES EN EL SGSST 2021</a:t>
            </a:r>
          </a:p>
        </c:rich>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pattFill prst="narVert">
              <a:fgClr>
                <a:schemeClr val="accent4"/>
              </a:fgClr>
              <a:bgClr>
                <a:schemeClr val="accent4">
                  <a:lumMod val="20000"/>
                  <a:lumOff val="80000"/>
                </a:schemeClr>
              </a:bgClr>
            </a:pattFill>
            <a:ln>
              <a:noFill/>
            </a:ln>
            <a:effectLst>
              <a:innerShdw blurRad="114300">
                <a:schemeClr val="accent4"/>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trendline>
            <c:spPr>
              <a:ln w="19050" cap="rnd">
                <a:solidFill>
                  <a:schemeClr val="accent4"/>
                </a:solidFill>
              </a:ln>
              <a:effectLst/>
            </c:spPr>
            <c:trendlineType val="linear"/>
            <c:dispRSqr val="0"/>
            <c:dispEq val="0"/>
          </c:trendline>
          <c:cat>
            <c:strRef>
              <c:f>'22. Cobertura induccion'!$A$16:$A$18</c:f>
              <c:strCache>
                <c:ptCount val="3"/>
                <c:pt idx="0">
                  <c:v>Numero de Inducciones Ejecutadas</c:v>
                </c:pt>
                <c:pt idx="1">
                  <c:v>Numero de Inducciones Programadas</c:v>
                </c:pt>
                <c:pt idx="2">
                  <c:v>META</c:v>
                </c:pt>
              </c:strCache>
            </c:strRef>
          </c:cat>
          <c:val>
            <c:numRef>
              <c:f>'22. Cobertura induccion'!$B$16:$B$18</c:f>
              <c:numCache>
                <c:formatCode>General</c:formatCode>
                <c:ptCount val="3"/>
                <c:pt idx="0">
                  <c:v>2</c:v>
                </c:pt>
                <c:pt idx="1">
                  <c:v>2</c:v>
                </c:pt>
                <c:pt idx="2">
                  <c:v>2</c:v>
                </c:pt>
              </c:numCache>
            </c:numRef>
          </c:val>
          <c:extLst>
            <c:ext xmlns:c16="http://schemas.microsoft.com/office/drawing/2014/chart" uri="{C3380CC4-5D6E-409C-BE32-E72D297353CC}">
              <c16:uniqueId val="{00000000-A3BD-4FAC-8CD0-BF3C52F66F66}"/>
            </c:ext>
          </c:extLst>
        </c:ser>
        <c:dLbls>
          <c:showLegendKey val="0"/>
          <c:showVal val="0"/>
          <c:showCatName val="0"/>
          <c:showSerName val="0"/>
          <c:showPercent val="0"/>
          <c:showBubbleSize val="0"/>
        </c:dLbls>
        <c:gapWidth val="227"/>
        <c:overlap val="-48"/>
        <c:axId val="766773584"/>
        <c:axId val="766772600"/>
      </c:barChart>
      <c:catAx>
        <c:axId val="766773584"/>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66772600"/>
        <c:crosses val="autoZero"/>
        <c:auto val="1"/>
        <c:lblAlgn val="ctr"/>
        <c:lblOffset val="100"/>
        <c:noMultiLvlLbl val="0"/>
      </c:catAx>
      <c:valAx>
        <c:axId val="76677260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66773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CUBRIMIENTO EPP</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'23. % Cubrimiento EPP'!$B$16</c:f>
              <c:strCache>
                <c:ptCount val="1"/>
              </c:strCache>
            </c:strRef>
          </c:tx>
          <c:spPr>
            <a:solidFill>
              <a:schemeClr val="accent4"/>
            </a:solidFill>
            <a:ln>
              <a:noFill/>
            </a:ln>
            <a:effectLst/>
          </c:spPr>
          <c:invertIfNegative val="0"/>
          <c:dLbls>
            <c:dLbl>
              <c:idx val="0"/>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BB2A-4437-9A43-CA3BF17834AF}"/>
                </c:ext>
              </c:extLst>
            </c:dLbl>
            <c:dLbl>
              <c:idx val="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B2A-4437-9A43-CA3BF17834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'23. % Cubrimiento EPP'!$A$17:$A$18</c:f>
              <c:strCache>
                <c:ptCount val="2"/>
                <c:pt idx="0">
                  <c:v>Numero de EPP Entregados</c:v>
                </c:pt>
                <c:pt idx="1">
                  <c:v>Numero de EPP requeridos</c:v>
                </c:pt>
              </c:strCache>
            </c:strRef>
          </c:cat>
          <c:val>
            <c:numRef>
              <c:f>'23. % Cubrimiento EPP'!$B$17:$B$18</c:f>
              <c:numCache>
                <c:formatCode>General</c:formatCode>
                <c:ptCount val="2"/>
                <c:pt idx="0">
                  <c:v>58</c:v>
                </c:pt>
                <c:pt idx="1">
                  <c:v>65</c:v>
                </c:pt>
              </c:numCache>
            </c:numRef>
          </c:val>
          <c:extLst>
            <c:ext xmlns:c16="http://schemas.microsoft.com/office/drawing/2014/chart" uri="{C3380CC4-5D6E-409C-BE32-E72D297353CC}">
              <c16:uniqueId val="{00000000-BB2A-4437-9A43-CA3BF17834AF}"/>
            </c:ext>
          </c:extLst>
        </c:ser>
        <c:dLbls>
          <c:showLegendKey val="0"/>
          <c:showVal val="0"/>
          <c:showCatName val="0"/>
          <c:showSerName val="0"/>
          <c:showPercent val="0"/>
          <c:showBubbleSize val="0"/>
        </c:dLbls>
        <c:gapWidth val="219"/>
        <c:overlap val="-27"/>
        <c:axId val="766797528"/>
        <c:axId val="766800480"/>
      </c:barChart>
      <c:catAx>
        <c:axId val="766797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66800480"/>
        <c:crosses val="autoZero"/>
        <c:auto val="1"/>
        <c:lblAlgn val="ctr"/>
        <c:lblOffset val="100"/>
        <c:noMultiLvlLbl val="0"/>
      </c:catAx>
      <c:valAx>
        <c:axId val="766800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66797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FUNCIONAMIENTO DEL COPASST</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'6. Funcionamiento del Copasst'!$A$16:$A$18</c:f>
              <c:strCache>
                <c:ptCount val="3"/>
                <c:pt idx="0">
                  <c:v>Numero de reuniones  anuales</c:v>
                </c:pt>
                <c:pt idx="1">
                  <c:v>Meta</c:v>
                </c:pt>
                <c:pt idx="2">
                  <c:v>Numero de reuniones ejecutadas</c:v>
                </c:pt>
              </c:strCache>
            </c:strRef>
          </c:cat>
          <c:val>
            <c:numRef>
              <c:f>'6. Funcionamiento del Copasst'!$B$16:$B$18</c:f>
              <c:numCache>
                <c:formatCode>General</c:formatCode>
                <c:ptCount val="3"/>
                <c:pt idx="0">
                  <c:v>12</c:v>
                </c:pt>
                <c:pt idx="1">
                  <c:v>6</c:v>
                </c:pt>
                <c:pt idx="2">
                  <c:v>9</c:v>
                </c:pt>
              </c:numCache>
            </c:numRef>
          </c:val>
          <c:extLst>
            <c:ext xmlns:c16="http://schemas.microsoft.com/office/drawing/2014/chart" uri="{C3380CC4-5D6E-409C-BE32-E72D297353CC}">
              <c16:uniqueId val="{00000000-F996-4A38-8927-C4D06735088B}"/>
            </c:ext>
          </c:extLst>
        </c:ser>
        <c:dLbls>
          <c:dLblPos val="inEnd"/>
          <c:showLegendKey val="0"/>
          <c:showVal val="1"/>
          <c:showCatName val="0"/>
          <c:showSerName val="0"/>
          <c:showPercent val="0"/>
          <c:showBubbleSize val="0"/>
        </c:dLbls>
        <c:gapWidth val="65"/>
        <c:axId val="-1538530832"/>
        <c:axId val="-1538529744"/>
      </c:barChart>
      <c:catAx>
        <c:axId val="-153853083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538529744"/>
        <c:crosses val="autoZero"/>
        <c:auto val="1"/>
        <c:lblAlgn val="ctr"/>
        <c:lblOffset val="100"/>
        <c:noMultiLvlLbl val="0"/>
      </c:catAx>
      <c:valAx>
        <c:axId val="-153852974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538530832"/>
        <c:crosses val="autoZero"/>
        <c:crossBetween val="between"/>
      </c:valAx>
      <c:spPr>
        <a:noFill/>
        <a:ln>
          <a:noFill/>
        </a:ln>
        <a:effectLst/>
      </c:spPr>
    </c:plotArea>
    <c:legend>
      <c:legendPos val="b"/>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USO DE EPP</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'24. % Uso de EPP '!$B$15</c:f>
              <c:strCache>
                <c:ptCount val="1"/>
              </c:strCache>
            </c:strRef>
          </c:tx>
          <c:dPt>
            <c:idx val="0"/>
            <c:bubble3D val="0"/>
            <c:spPr>
              <a:solidFill>
                <a:schemeClr val="accent5">
                  <a:shade val="76000"/>
                </a:schemeClr>
              </a:solidFill>
              <a:ln w="19050">
                <a:solidFill>
                  <a:schemeClr val="lt1"/>
                </a:solidFill>
              </a:ln>
              <a:effectLst/>
            </c:spPr>
            <c:extLst>
              <c:ext xmlns:c16="http://schemas.microsoft.com/office/drawing/2014/chart" uri="{C3380CC4-5D6E-409C-BE32-E72D297353CC}">
                <c16:uniqueId val="{00000001-1760-45A2-A3D6-0C953D92B5DE}"/>
              </c:ext>
            </c:extLst>
          </c:dPt>
          <c:dPt>
            <c:idx val="1"/>
            <c:bubble3D val="0"/>
            <c:spPr>
              <a:solidFill>
                <a:schemeClr val="accent5">
                  <a:tint val="77000"/>
                </a:schemeClr>
              </a:solidFill>
              <a:ln w="19050">
                <a:solidFill>
                  <a:schemeClr val="lt1"/>
                </a:solidFill>
              </a:ln>
              <a:effectLst/>
            </c:spPr>
            <c:extLst>
              <c:ext xmlns:c16="http://schemas.microsoft.com/office/drawing/2014/chart" uri="{C3380CC4-5D6E-409C-BE32-E72D297353CC}">
                <c16:uniqueId val="{00000003-1760-45A2-A3D6-0C953D92B5D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'24. % Uso de EPP '!$A$16:$A$17</c:f>
              <c:strCache>
                <c:ptCount val="2"/>
                <c:pt idx="0">
                  <c:v>Trabajadores que usan EPP</c:v>
                </c:pt>
                <c:pt idx="1">
                  <c:v>Numero total de trabajadores</c:v>
                </c:pt>
              </c:strCache>
            </c:strRef>
          </c:cat>
          <c:val>
            <c:numRef>
              <c:f>'24. % Uso de EPP '!$B$16:$B$17</c:f>
              <c:numCache>
                <c:formatCode>General</c:formatCode>
                <c:ptCount val="2"/>
                <c:pt idx="0">
                  <c:v>20</c:v>
                </c:pt>
                <c:pt idx="1">
                  <c:v>22</c:v>
                </c:pt>
              </c:numCache>
            </c:numRef>
          </c:val>
          <c:extLst>
            <c:ext xmlns:c16="http://schemas.microsoft.com/office/drawing/2014/chart" uri="{C3380CC4-5D6E-409C-BE32-E72D297353CC}">
              <c16:uniqueId val="{00000000-6718-4ABC-B1EF-D58F2195941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INSPECCIONES REALIZADAS</a:t>
            </a: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bar"/>
        <c:grouping val="clustered"/>
        <c:varyColors val="0"/>
        <c:ser>
          <c:idx val="0"/>
          <c:order val="0"/>
          <c:tx>
            <c:strRef>
              <c:f>'25. Inspecciones Planeadas'!$B$15</c:f>
              <c:strCache>
                <c:ptCount val="1"/>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'25. Inspecciones Planeadas'!$A$16:$A$17</c:f>
              <c:strCache>
                <c:ptCount val="2"/>
                <c:pt idx="0">
                  <c:v>Numero de Inspecciones realizadas</c:v>
                </c:pt>
                <c:pt idx="1">
                  <c:v>Numero de Inspecciones Planeadas</c:v>
                </c:pt>
              </c:strCache>
            </c:strRef>
          </c:cat>
          <c:val>
            <c:numRef>
              <c:f>'25. Inspecciones Planeadas'!$B$16:$B$17</c:f>
              <c:numCache>
                <c:formatCode>General</c:formatCode>
                <c:ptCount val="2"/>
                <c:pt idx="0">
                  <c:v>2</c:v>
                </c:pt>
                <c:pt idx="1">
                  <c:v>3</c:v>
                </c:pt>
              </c:numCache>
            </c:numRef>
          </c:val>
          <c:extLst>
            <c:ext xmlns:c16="http://schemas.microsoft.com/office/drawing/2014/chart" uri="{C3380CC4-5D6E-409C-BE32-E72D297353CC}">
              <c16:uniqueId val="{00000000-59D0-4996-B89C-06D371C518BA}"/>
            </c:ext>
          </c:extLst>
        </c:ser>
        <c:dLbls>
          <c:showLegendKey val="0"/>
          <c:showVal val="0"/>
          <c:showCatName val="0"/>
          <c:showSerName val="0"/>
          <c:showPercent val="0"/>
          <c:showBubbleSize val="0"/>
        </c:dLbls>
        <c:gapWidth val="115"/>
        <c:overlap val="-20"/>
        <c:axId val="766791296"/>
        <c:axId val="766793264"/>
      </c:barChart>
      <c:catAx>
        <c:axId val="766791296"/>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766793264"/>
        <c:crosses val="autoZero"/>
        <c:auto val="1"/>
        <c:lblAlgn val="ctr"/>
        <c:lblOffset val="100"/>
        <c:noMultiLvlLbl val="0"/>
      </c:catAx>
      <c:valAx>
        <c:axId val="766793264"/>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766791296"/>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Condiciones Mejoradas</a:t>
            </a:r>
          </a:p>
        </c:rich>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'26. % Condiciones Mejoradas'!$A$16:$A$17</c:f>
              <c:strCache>
                <c:ptCount val="2"/>
                <c:pt idx="0">
                  <c:v>Numero de Mejoradas</c:v>
                </c:pt>
                <c:pt idx="1">
                  <c:v>Numero de condiciones encontradas</c:v>
                </c:pt>
              </c:strCache>
            </c:strRef>
          </c:cat>
          <c:val>
            <c:numRef>
              <c:f>'26. % Condiciones Mejoradas'!$B$16:$B$17</c:f>
              <c:numCache>
                <c:formatCode>General</c:formatCode>
                <c:ptCount val="2"/>
                <c:pt idx="0">
                  <c:v>3</c:v>
                </c:pt>
                <c:pt idx="1">
                  <c:v>5</c:v>
                </c:pt>
              </c:numCache>
            </c:numRef>
          </c:val>
          <c:extLst>
            <c:ext xmlns:c16="http://schemas.microsoft.com/office/drawing/2014/chart" uri="{C3380CC4-5D6E-409C-BE32-E72D297353CC}">
              <c16:uniqueId val="{00000000-C907-429A-85F5-47900CA315AF}"/>
            </c:ext>
          </c:extLst>
        </c:ser>
        <c:dLbls>
          <c:showLegendKey val="0"/>
          <c:showVal val="0"/>
          <c:showCatName val="0"/>
          <c:showSerName val="0"/>
          <c:showPercent val="0"/>
          <c:showBubbleSize val="0"/>
        </c:dLbls>
        <c:gapWidth val="164"/>
        <c:overlap val="-22"/>
        <c:axId val="766845744"/>
        <c:axId val="766846400"/>
      </c:barChart>
      <c:catAx>
        <c:axId val="76684574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66846400"/>
        <c:crosses val="autoZero"/>
        <c:auto val="1"/>
        <c:lblAlgn val="ctr"/>
        <c:lblOffset val="100"/>
        <c:noMultiLvlLbl val="0"/>
      </c:catAx>
      <c:valAx>
        <c:axId val="76684640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66845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ACCIONES CORRECTIVAS</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'27. Acciones correctivas'!$A$16:$A$18</c:f>
              <c:strCache>
                <c:ptCount val="3"/>
                <c:pt idx="0">
                  <c:v>Acciones correctivas realizadas</c:v>
                </c:pt>
                <c:pt idx="1">
                  <c:v>N° de No conformidades encontradas</c:v>
                </c:pt>
                <c:pt idx="2">
                  <c:v>META</c:v>
                </c:pt>
              </c:strCache>
            </c:strRef>
          </c:cat>
          <c:val>
            <c:numRef>
              <c:f>'27. Acciones correctivas'!$B$16:$B$18</c:f>
              <c:numCache>
                <c:formatCode>General</c:formatCode>
                <c:ptCount val="3"/>
                <c:pt idx="0">
                  <c:v>4</c:v>
                </c:pt>
                <c:pt idx="1">
                  <c:v>4</c:v>
                </c:pt>
                <c:pt idx="2">
                  <c:v>2</c:v>
                </c:pt>
              </c:numCache>
            </c:numRef>
          </c:val>
          <c:extLst>
            <c:ext xmlns:c16="http://schemas.microsoft.com/office/drawing/2014/chart" uri="{C3380CC4-5D6E-409C-BE32-E72D297353CC}">
              <c16:uniqueId val="{00000000-7AC0-475A-B974-9F02EB0D9DBD}"/>
            </c:ext>
          </c:extLst>
        </c:ser>
        <c:dLbls>
          <c:dLblPos val="inEnd"/>
          <c:showLegendKey val="0"/>
          <c:showVal val="1"/>
          <c:showCatName val="0"/>
          <c:showSerName val="0"/>
          <c:showPercent val="0"/>
          <c:showBubbleSize val="0"/>
        </c:dLbls>
        <c:gapWidth val="65"/>
        <c:axId val="766883792"/>
        <c:axId val="766879856"/>
      </c:barChart>
      <c:catAx>
        <c:axId val="766883792"/>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766879856"/>
        <c:crosses val="autoZero"/>
        <c:auto val="1"/>
        <c:lblAlgn val="ctr"/>
        <c:lblOffset val="100"/>
        <c:noMultiLvlLbl val="0"/>
      </c:catAx>
      <c:valAx>
        <c:axId val="766879856"/>
        <c:scaling>
          <c:orientation val="minMax"/>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76688379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MORTALUDAD DE</a:t>
            </a:r>
            <a:r>
              <a:rPr lang="es-CO" baseline="0"/>
              <a:t> LOS ACCIDENTES</a:t>
            </a:r>
            <a:endParaRPr lang="es-CO"/>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'28. Mortalidad'!$A$16:$A$18</c:f>
              <c:strCache>
                <c:ptCount val="3"/>
                <c:pt idx="0">
                  <c:v>NA= Numero de accidentes de trabajo en el año</c:v>
                </c:pt>
                <c:pt idx="1">
                  <c:v>Am= Numero de accidentes mortales en el año</c:v>
                </c:pt>
                <c:pt idx="2">
                  <c:v>META</c:v>
                </c:pt>
              </c:strCache>
            </c:strRef>
          </c:cat>
          <c:val>
            <c:numRef>
              <c:f>'28. Mortalidad'!$B$16:$B$18</c:f>
              <c:numCache>
                <c:formatCode>General</c:formatCode>
                <c:ptCount val="3"/>
                <c:pt idx="0">
                  <c:v>2</c:v>
                </c:pt>
                <c:pt idx="1">
                  <c:v>0</c:v>
                </c:pt>
                <c:pt idx="2">
                  <c:v>0</c:v>
                </c:pt>
              </c:numCache>
            </c:numRef>
          </c:val>
          <c:extLst>
            <c:ext xmlns:c16="http://schemas.microsoft.com/office/drawing/2014/chart" uri="{C3380CC4-5D6E-409C-BE32-E72D297353CC}">
              <c16:uniqueId val="{00000000-B2B7-4EF3-944B-6AF3932314DA}"/>
            </c:ext>
          </c:extLst>
        </c:ser>
        <c:dLbls>
          <c:dLblPos val="inEnd"/>
          <c:showLegendKey val="0"/>
          <c:showVal val="1"/>
          <c:showCatName val="0"/>
          <c:showSerName val="0"/>
          <c:showPercent val="0"/>
          <c:showBubbleSize val="0"/>
        </c:dLbls>
        <c:gapWidth val="65"/>
        <c:axId val="766883792"/>
        <c:axId val="766879856"/>
      </c:barChart>
      <c:catAx>
        <c:axId val="766883792"/>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766879856"/>
        <c:crosses val="autoZero"/>
        <c:auto val="1"/>
        <c:lblAlgn val="ctr"/>
        <c:lblOffset val="100"/>
        <c:noMultiLvlLbl val="0"/>
      </c:catAx>
      <c:valAx>
        <c:axId val="766879856"/>
        <c:scaling>
          <c:orientation val="minMax"/>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76688379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 EFECTIVIDAD DEL SG-SST</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'29. Efectividad '!$A$16:$A$19</c:f>
              <c:strCache>
                <c:ptCount val="4"/>
                <c:pt idx="0">
                  <c:v>% de No accidentalidad</c:v>
                </c:pt>
                <c:pt idx="1">
                  <c:v>% de No ausentismo laboral</c:v>
                </c:pt>
                <c:pt idx="2">
                  <c:v>%Cumplimiento de evaluación del SGSST</c:v>
                </c:pt>
                <c:pt idx="3">
                  <c:v>*% Cumplimiento del plan de trabajo anual al SG-SST</c:v>
                </c:pt>
              </c:strCache>
            </c:strRef>
          </c:cat>
          <c:val>
            <c:numRef>
              <c:f>'29. Efectividad '!$B$16:$B$19</c:f>
              <c:numCache>
                <c:formatCode>0%</c:formatCode>
                <c:ptCount val="4"/>
                <c:pt idx="0">
                  <c:v>0.21</c:v>
                </c:pt>
                <c:pt idx="1">
                  <c:v>0.21</c:v>
                </c:pt>
                <c:pt idx="2">
                  <c:v>0.7</c:v>
                </c:pt>
                <c:pt idx="3">
                  <c:v>0.85</c:v>
                </c:pt>
              </c:numCache>
            </c:numRef>
          </c:val>
          <c:extLst>
            <c:ext xmlns:c16="http://schemas.microsoft.com/office/drawing/2014/chart" uri="{C3380CC4-5D6E-409C-BE32-E72D297353CC}">
              <c16:uniqueId val="{00000000-6110-4939-8550-DCB93B5A6D9F}"/>
            </c:ext>
          </c:extLst>
        </c:ser>
        <c:dLbls>
          <c:dLblPos val="inEnd"/>
          <c:showLegendKey val="0"/>
          <c:showVal val="1"/>
          <c:showCatName val="0"/>
          <c:showSerName val="0"/>
          <c:showPercent val="0"/>
          <c:showBubbleSize val="0"/>
        </c:dLbls>
        <c:gapWidth val="65"/>
        <c:axId val="766883792"/>
        <c:axId val="766879856"/>
      </c:barChart>
      <c:catAx>
        <c:axId val="766883792"/>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766879856"/>
        <c:crosses val="autoZero"/>
        <c:auto val="1"/>
        <c:lblAlgn val="ctr"/>
        <c:lblOffset val="100"/>
        <c:noMultiLvlLbl val="0"/>
      </c:catAx>
      <c:valAx>
        <c:axId val="766879856"/>
        <c:scaling>
          <c:orientation val="minMax"/>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76688379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ASIGNACION</a:t>
            </a:r>
            <a:r>
              <a:rPr lang="en-US" baseline="0"/>
              <a:t> DE RECURSOS HUMANOS</a:t>
            </a:r>
            <a:endParaRPr lang="en-US"/>
          </a:p>
        </c:rich>
      </c:tx>
      <c:layout>
        <c:manualLayout>
          <c:xMode val="edge"/>
          <c:yMode val="edge"/>
          <c:x val="0.45793044619422574"/>
          <c:y val="4.62962962962962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pieChart>
        <c:varyColors val="1"/>
        <c:ser>
          <c:idx val="0"/>
          <c:order val="0"/>
          <c:tx>
            <c:strRef>
              <c:f>'7. Recursos'!$B$16</c:f>
              <c:strCache>
                <c:ptCount val="1"/>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76AE-4516-ACC3-62C3DDA9241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76AE-4516-ACC3-62C3DDA92417}"/>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76AE-4516-ACC3-62C3DDA92417}"/>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'7. Recursos'!$A$17:$A$19</c:f>
              <c:strCache>
                <c:ptCount val="3"/>
                <c:pt idx="0">
                  <c:v>Numero de personas total en la empresa</c:v>
                </c:pt>
                <c:pt idx="1">
                  <c:v>Meta</c:v>
                </c:pt>
                <c:pt idx="2">
                  <c:v>Numero de personas con responsabilidad en el SG-SST</c:v>
                </c:pt>
              </c:strCache>
            </c:strRef>
          </c:cat>
          <c:val>
            <c:numRef>
              <c:f>'7. Recursos'!$B$17:$B$19</c:f>
              <c:numCache>
                <c:formatCode>General</c:formatCode>
                <c:ptCount val="3"/>
                <c:pt idx="0">
                  <c:v>25</c:v>
                </c:pt>
                <c:pt idx="1">
                  <c:v>25</c:v>
                </c:pt>
                <c:pt idx="2">
                  <c:v>25</c:v>
                </c:pt>
              </c:numCache>
            </c:numRef>
          </c:val>
          <c:extLst>
            <c:ext xmlns:c16="http://schemas.microsoft.com/office/drawing/2014/chart" uri="{C3380CC4-5D6E-409C-BE32-E72D297353CC}">
              <c16:uniqueId val="{00000000-1940-4FE6-8415-3375543FF86B}"/>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PROGRAMA DE CAPACITACIONES</a:t>
            </a:r>
          </a:p>
        </c:rich>
      </c:tx>
      <c:layout>
        <c:manualLayout>
          <c:xMode val="edge"/>
          <c:yMode val="edge"/>
          <c:x val="7.4999999999999997E-2"/>
          <c:y val="3.2407407407407406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'9. Capacitacion en SST'!$B$15</c:f>
              <c:strCache>
                <c:ptCount val="1"/>
              </c:strCache>
            </c:strRef>
          </c:tx>
          <c:spPr>
            <a:gradFill flip="none" rotWithShape="1">
              <a:gsLst>
                <a:gs pos="0">
                  <a:schemeClr val="dk1">
                    <a:tint val="88500"/>
                  </a:schemeClr>
                </a:gs>
                <a:gs pos="75000">
                  <a:schemeClr val="dk1">
                    <a:tint val="88500"/>
                    <a:lumMod val="60000"/>
                    <a:lumOff val="40000"/>
                  </a:schemeClr>
                </a:gs>
                <a:gs pos="51000">
                  <a:schemeClr val="dk1">
                    <a:tint val="88500"/>
                    <a:alpha val="75000"/>
                  </a:schemeClr>
                </a:gs>
                <a:gs pos="100000">
                  <a:schemeClr val="dk1">
                    <a:tint val="88500"/>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'9. Capacitacion en SST'!$A$16:$A$18</c:f>
              <c:strCache>
                <c:ptCount val="3"/>
                <c:pt idx="0">
                  <c:v>Numero de Capacitaciones Programadas</c:v>
                </c:pt>
                <c:pt idx="1">
                  <c:v>Meta</c:v>
                </c:pt>
                <c:pt idx="2">
                  <c:v>Numero de Capacitaciones Ejecutadas</c:v>
                </c:pt>
              </c:strCache>
            </c:strRef>
          </c:cat>
          <c:val>
            <c:numRef>
              <c:f>'9. Capacitacion en SST'!$B$16:$B$18</c:f>
              <c:numCache>
                <c:formatCode>0</c:formatCode>
                <c:ptCount val="3"/>
                <c:pt idx="0" formatCode="General">
                  <c:v>9</c:v>
                </c:pt>
                <c:pt idx="1">
                  <c:v>9</c:v>
                </c:pt>
                <c:pt idx="2">
                  <c:v>6</c:v>
                </c:pt>
              </c:numCache>
            </c:numRef>
          </c:val>
          <c:extLst>
            <c:ext xmlns:c16="http://schemas.microsoft.com/office/drawing/2014/chart" uri="{C3380CC4-5D6E-409C-BE32-E72D297353CC}">
              <c16:uniqueId val="{00000000-C8F0-4227-AB26-BB881170765A}"/>
            </c:ext>
          </c:extLst>
        </c:ser>
        <c:dLbls>
          <c:showLegendKey val="0"/>
          <c:showVal val="0"/>
          <c:showCatName val="0"/>
          <c:showSerName val="0"/>
          <c:showPercent val="0"/>
          <c:showBubbleSize val="0"/>
        </c:dLbls>
        <c:gapWidth val="326"/>
        <c:overlap val="-58"/>
        <c:axId val="492675256"/>
        <c:axId val="492670992"/>
      </c:barChart>
      <c:catAx>
        <c:axId val="492675256"/>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2670992"/>
        <c:crosses val="autoZero"/>
        <c:auto val="1"/>
        <c:lblAlgn val="ctr"/>
        <c:lblOffset val="100"/>
        <c:noMultiLvlLbl val="0"/>
      </c:catAx>
      <c:valAx>
        <c:axId val="492670992"/>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2675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i="0">
                <a:solidFill>
                  <a:schemeClr val="tx1"/>
                </a:solidFill>
              </a:rPr>
              <a:t>EVALUACION INICIAL</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'10. Autoevaluacion'!$B$16</c:f>
              <c:strCache>
                <c:ptCount val="1"/>
              </c:strCache>
            </c:strRef>
          </c:tx>
          <c:spPr>
            <a:solidFill>
              <a:schemeClr val="accent1"/>
            </a:solidFill>
            <a:ln>
              <a:solidFill>
                <a:srgbClr val="C030C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'10. Autoevaluacion'!$A$17:$A$19</c:f>
              <c:strCache>
                <c:ptCount val="3"/>
                <c:pt idx="0">
                  <c:v>Evaluacion Inicial Primer Semestre</c:v>
                </c:pt>
                <c:pt idx="1">
                  <c:v>Evaluacion Inicial Segundo Semestre</c:v>
                </c:pt>
                <c:pt idx="2">
                  <c:v>Meta</c:v>
                </c:pt>
              </c:strCache>
            </c:strRef>
          </c:cat>
          <c:val>
            <c:numRef>
              <c:f>'10. Autoevaluacion'!$B$17:$B$19</c:f>
              <c:numCache>
                <c:formatCode>0</c:formatCode>
                <c:ptCount val="3"/>
                <c:pt idx="0" formatCode="General">
                  <c:v>40</c:v>
                </c:pt>
                <c:pt idx="1">
                  <c:v>66</c:v>
                </c:pt>
                <c:pt idx="2">
                  <c:v>80</c:v>
                </c:pt>
              </c:numCache>
            </c:numRef>
          </c:val>
          <c:extLst>
            <c:ext xmlns:c16="http://schemas.microsoft.com/office/drawing/2014/chart" uri="{C3380CC4-5D6E-409C-BE32-E72D297353CC}">
              <c16:uniqueId val="{00000000-DAB4-4B21-B6D4-91B0AAF8FEE5}"/>
            </c:ext>
          </c:extLst>
        </c:ser>
        <c:dLbls>
          <c:showLegendKey val="0"/>
          <c:showVal val="0"/>
          <c:showCatName val="0"/>
          <c:showSerName val="0"/>
          <c:showPercent val="0"/>
          <c:showBubbleSize val="0"/>
        </c:dLbls>
        <c:gapWidth val="219"/>
        <c:overlap val="-27"/>
        <c:axId val="492674928"/>
        <c:axId val="492675912"/>
      </c:barChart>
      <c:catAx>
        <c:axId val="492674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2675912"/>
        <c:crosses val="autoZero"/>
        <c:auto val="1"/>
        <c:lblAlgn val="ctr"/>
        <c:lblOffset val="100"/>
        <c:noMultiLvlLbl val="0"/>
      </c:catAx>
      <c:valAx>
        <c:axId val="4926759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2674928"/>
        <c:crosses val="autoZero"/>
        <c:crossBetween val="between"/>
      </c:valAx>
      <c:spPr>
        <a:solidFill>
          <a:schemeClr val="bg1">
            <a:lumMod val="65000"/>
          </a:schemeClr>
        </a:soli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r>
              <a:rPr lang="es-CO"/>
              <a:t>ejecucion</a:t>
            </a:r>
            <a:r>
              <a:rPr lang="es-CO" baseline="0"/>
              <a:t> plan de trabajo</a:t>
            </a:r>
            <a:endParaRPr lang="es-CO"/>
          </a:p>
        </c:rich>
      </c:tx>
      <c:layout/>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es-CO"/>
        </a:p>
      </c:txPr>
    </c:title>
    <c:autoTitleDeleted val="0"/>
    <c:plotArea>
      <c:layout/>
      <c:barChart>
        <c:barDir val="bar"/>
        <c:grouping val="clustered"/>
        <c:varyColors val="0"/>
        <c:ser>
          <c:idx val="0"/>
          <c:order val="0"/>
          <c:spPr>
            <a:pattFill prst="ltUpDiag">
              <a:fgClr>
                <a:schemeClr val="accent1"/>
              </a:fgClr>
              <a:bgClr>
                <a:schemeClr val="lt1"/>
              </a:bgClr>
            </a:pattFill>
            <a:ln>
              <a:noFill/>
            </a:ln>
            <a:effectLst/>
          </c:spPr>
          <c:invertIfNegative val="0"/>
          <c:cat>
            <c:strRef>
              <c:f>'11. Ejecucion del Plan de Traba'!$A$20:$A$21</c:f>
              <c:strCache>
                <c:ptCount val="2"/>
                <c:pt idx="0">
                  <c:v>Meta</c:v>
                </c:pt>
                <c:pt idx="1">
                  <c:v>Porcentaje Actual</c:v>
                </c:pt>
              </c:strCache>
            </c:strRef>
          </c:cat>
          <c:val>
            <c:numRef>
              <c:f>'11. Ejecucion del Plan de Traba'!$B$20:$B$21</c:f>
              <c:numCache>
                <c:formatCode>0%</c:formatCode>
                <c:ptCount val="2"/>
                <c:pt idx="0">
                  <c:v>0.9</c:v>
                </c:pt>
                <c:pt idx="1">
                  <c:v>0.81818181818181823</c:v>
                </c:pt>
              </c:numCache>
            </c:numRef>
          </c:val>
          <c:extLst>
            <c:ext xmlns:c16="http://schemas.microsoft.com/office/drawing/2014/chart" uri="{C3380CC4-5D6E-409C-BE32-E72D297353CC}">
              <c16:uniqueId val="{00000000-5E9A-4E65-9B50-C92638EACEBE}"/>
            </c:ext>
          </c:extLst>
        </c:ser>
        <c:dLbls>
          <c:showLegendKey val="0"/>
          <c:showVal val="0"/>
          <c:showCatName val="0"/>
          <c:showSerName val="0"/>
          <c:showPercent val="0"/>
          <c:showBubbleSize val="0"/>
        </c:dLbls>
        <c:gapWidth val="269"/>
        <c:overlap val="-20"/>
        <c:axId val="370336080"/>
        <c:axId val="370336736"/>
      </c:barChart>
      <c:catAx>
        <c:axId val="370336080"/>
        <c:scaling>
          <c:orientation val="minMax"/>
        </c:scaling>
        <c:delete val="0"/>
        <c:axPos val="l"/>
        <c:numFmt formatCode="General" sourceLinked="1"/>
        <c:majorTickMark val="none"/>
        <c:minorTickMark val="none"/>
        <c:tickLblPos val="nextTo"/>
        <c:spPr>
          <a:noFill/>
          <a:ln w="3175" cap="flat" cmpd="sng" algn="ctr">
            <a:solidFill>
              <a:schemeClr val="accent1">
                <a:lumMod val="60000"/>
                <a:lumOff val="40000"/>
              </a:schemeClr>
            </a:solidFill>
            <a:round/>
          </a:ln>
          <a:effectLst/>
        </c:spPr>
        <c:txPr>
          <a:bodyPr rot="-60000000" spcFirstLastPara="1" vertOverflow="ellipsis" vert="horz" wrap="square" anchor="ctr" anchorCtr="1"/>
          <a:lstStyle/>
          <a:p>
            <a:pPr>
              <a:defRPr sz="800" b="0" i="0" u="none" strike="noStrike" kern="1200" cap="all" spc="150" normalizeH="0" baseline="0">
                <a:solidFill>
                  <a:schemeClr val="lt1"/>
                </a:solidFill>
                <a:latin typeface="+mn-lt"/>
                <a:ea typeface="+mn-ea"/>
                <a:cs typeface="+mn-cs"/>
              </a:defRPr>
            </a:pPr>
            <a:endParaRPr lang="es-CO"/>
          </a:p>
        </c:txPr>
        <c:crossAx val="370336736"/>
        <c:crosses val="autoZero"/>
        <c:auto val="1"/>
        <c:lblAlgn val="ctr"/>
        <c:lblOffset val="100"/>
        <c:noMultiLvlLbl val="0"/>
      </c:catAx>
      <c:valAx>
        <c:axId val="370336736"/>
        <c:scaling>
          <c:orientation val="minMax"/>
        </c:scaling>
        <c:delete val="0"/>
        <c:axPos val="b"/>
        <c:majorGridlines>
          <c:spPr>
            <a:ln w="9525" cap="flat" cmpd="sng" algn="ctr">
              <a:solidFill>
                <a:schemeClr val="lt1">
                  <a:alpha val="2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s-CO"/>
          </a:p>
        </c:txPr>
        <c:crossAx val="370336080"/>
        <c:crosses val="autoZero"/>
        <c:crossBetween val="between"/>
      </c:valAx>
      <c:spPr>
        <a:noFill/>
        <a:ln>
          <a:noFill/>
        </a:ln>
        <a:effectLst/>
      </c:spPr>
    </c:plotArea>
    <c:plotVisOnly val="1"/>
    <c:dispBlanksAs val="gap"/>
    <c:showDLblsOverMax val="0"/>
  </c:chart>
  <c:spPr>
    <a:solidFill>
      <a:schemeClr val="accent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pieChart>
        <c:varyColors val="1"/>
        <c:ser>
          <c:idx val="0"/>
          <c:order val="0"/>
          <c:tx>
            <c:strRef>
              <c:f>'12. Intervencion de Peligros'!$B$15</c:f>
              <c:strCache>
                <c:ptCount val="1"/>
              </c:strCache>
            </c:strRef>
          </c:tx>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9C85-4D59-9C29-C863D0C246B7}"/>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9C85-4D59-9C29-C863D0C246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'12. Intervencion de Peligros'!$A$16:$A$17</c:f>
              <c:strCache>
                <c:ptCount val="2"/>
                <c:pt idx="0">
                  <c:v>Numero de Peligros Totales</c:v>
                </c:pt>
                <c:pt idx="1">
                  <c:v>Numero de peligros intervenidos</c:v>
                </c:pt>
              </c:strCache>
            </c:strRef>
          </c:cat>
          <c:val>
            <c:numRef>
              <c:f>'12. Intervencion de Peligros'!$B$16:$B$17</c:f>
              <c:numCache>
                <c:formatCode>General</c:formatCode>
                <c:ptCount val="2"/>
                <c:pt idx="0">
                  <c:v>4</c:v>
                </c:pt>
                <c:pt idx="1">
                  <c:v>3</c:v>
                </c:pt>
              </c:numCache>
            </c:numRef>
          </c:val>
          <c:extLst>
            <c:ext xmlns:c16="http://schemas.microsoft.com/office/drawing/2014/chart" uri="{C3380CC4-5D6E-409C-BE32-E72D297353CC}">
              <c16:uniqueId val="{00000000-8A97-4CF8-9DFA-4C0927D25F4E}"/>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r>
              <a:rPr lang="en-US"/>
              <a:t>PLAN DE ACCIDENTALIDAD</a:t>
            </a:r>
          </a:p>
        </c:rich>
      </c:tx>
      <c:layout/>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es-CO"/>
        </a:p>
      </c:txPr>
    </c:title>
    <c:autoTitleDeleted val="0"/>
    <c:plotArea>
      <c:layout/>
      <c:barChart>
        <c:barDir val="bar"/>
        <c:grouping val="clustered"/>
        <c:varyColors val="0"/>
        <c:ser>
          <c:idx val="0"/>
          <c:order val="0"/>
          <c:tx>
            <c:strRef>
              <c:f>'13. Plan de Accidentalidad'!$B$16</c:f>
              <c:strCache>
                <c:ptCount val="1"/>
              </c:strCache>
            </c:strRef>
          </c:tx>
          <c:spPr>
            <a:pattFill prst="ltUpDiag">
              <a:fgClr>
                <a:schemeClr val="accent6"/>
              </a:fgClr>
              <a:bgClr>
                <a:schemeClr val="lt1"/>
              </a:bgClr>
            </a:pattFill>
            <a:ln>
              <a:noFill/>
            </a:ln>
            <a:effectLst/>
          </c:spPr>
          <c:invertIfNegative val="0"/>
          <c:dLbls>
            <c:spPr>
              <a:solidFill>
                <a:srgbClr val="F79646">
                  <a:alpha val="70000"/>
                </a:srgb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accent6">
                          <a:lumMod val="60000"/>
                          <a:lumOff val="40000"/>
                        </a:schemeClr>
                      </a:solidFill>
                    </a:ln>
                    <a:effectLst/>
                  </c:spPr>
                </c15:leaderLines>
              </c:ext>
            </c:extLst>
          </c:dLbls>
          <c:trendline>
            <c:spPr>
              <a:ln w="28575" cap="rnd">
                <a:solidFill>
                  <a:schemeClr val="lt1">
                    <a:alpha val="50000"/>
                  </a:schemeClr>
                </a:solidFill>
                <a:round/>
              </a:ln>
              <a:effectLst/>
            </c:spPr>
            <c:trendlineType val="linear"/>
            <c:dispRSqr val="0"/>
            <c:dispEq val="0"/>
          </c:trendline>
          <c:cat>
            <c:strRef>
              <c:f>'13. Plan de Accidentalidad'!$A$17:$A$18</c:f>
              <c:strCache>
                <c:ptCount val="2"/>
                <c:pt idx="0">
                  <c:v>Actividades Desarrolladas</c:v>
                </c:pt>
                <c:pt idx="1">
                  <c:v>Actividades Propuestas para Intervencion de peligros</c:v>
                </c:pt>
              </c:strCache>
            </c:strRef>
          </c:cat>
          <c:val>
            <c:numRef>
              <c:f>'13. Plan de Accidentalidad'!$B$17:$B$18</c:f>
              <c:numCache>
                <c:formatCode>General</c:formatCode>
                <c:ptCount val="2"/>
                <c:pt idx="0">
                  <c:v>3</c:v>
                </c:pt>
                <c:pt idx="1">
                  <c:v>5</c:v>
                </c:pt>
              </c:numCache>
            </c:numRef>
          </c:val>
          <c:extLst>
            <c:ext xmlns:c16="http://schemas.microsoft.com/office/drawing/2014/chart" uri="{C3380CC4-5D6E-409C-BE32-E72D297353CC}">
              <c16:uniqueId val="{00000000-3C18-4099-9539-2723C3650759}"/>
            </c:ext>
          </c:extLst>
        </c:ser>
        <c:dLbls>
          <c:showLegendKey val="0"/>
          <c:showVal val="0"/>
          <c:showCatName val="0"/>
          <c:showSerName val="0"/>
          <c:showPercent val="0"/>
          <c:showBubbleSize val="0"/>
        </c:dLbls>
        <c:gapWidth val="269"/>
        <c:overlap val="-20"/>
        <c:axId val="462437096"/>
        <c:axId val="462434144"/>
      </c:barChart>
      <c:catAx>
        <c:axId val="462437096"/>
        <c:scaling>
          <c:orientation val="minMax"/>
        </c:scaling>
        <c:delete val="0"/>
        <c:axPos val="l"/>
        <c:numFmt formatCode="General" sourceLinked="1"/>
        <c:majorTickMark val="none"/>
        <c:minorTickMark val="none"/>
        <c:tickLblPos val="nextTo"/>
        <c:spPr>
          <a:noFill/>
          <a:ln w="3175" cap="flat" cmpd="sng" algn="ctr">
            <a:solidFill>
              <a:schemeClr val="accent6">
                <a:lumMod val="60000"/>
                <a:lumOff val="40000"/>
              </a:schemeClr>
            </a:solidFill>
            <a:round/>
          </a:ln>
          <a:effectLst/>
        </c:spPr>
        <c:txPr>
          <a:bodyPr rot="-60000000" spcFirstLastPara="1" vertOverflow="ellipsis" vert="horz" wrap="square" anchor="ctr" anchorCtr="1"/>
          <a:lstStyle/>
          <a:p>
            <a:pPr>
              <a:defRPr sz="800" b="0" i="0" u="none" strike="noStrike" kern="1200" cap="all" spc="150" normalizeH="0" baseline="0">
                <a:solidFill>
                  <a:schemeClr val="lt1"/>
                </a:solidFill>
                <a:latin typeface="+mn-lt"/>
                <a:ea typeface="+mn-ea"/>
                <a:cs typeface="+mn-cs"/>
              </a:defRPr>
            </a:pPr>
            <a:endParaRPr lang="es-CO"/>
          </a:p>
        </c:txPr>
        <c:crossAx val="462434144"/>
        <c:crosses val="autoZero"/>
        <c:auto val="1"/>
        <c:lblAlgn val="ctr"/>
        <c:lblOffset val="100"/>
        <c:noMultiLvlLbl val="0"/>
      </c:catAx>
      <c:valAx>
        <c:axId val="462434144"/>
        <c:scaling>
          <c:orientation val="minMax"/>
        </c:scaling>
        <c:delete val="0"/>
        <c:axPos val="b"/>
        <c:majorGridlines>
          <c:spPr>
            <a:ln w="9525" cap="flat" cmpd="sng" algn="ctr">
              <a:solidFill>
                <a:schemeClr val="lt1">
                  <a:alpha val="2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s-CO"/>
          </a:p>
        </c:txPr>
        <c:crossAx val="462437096"/>
        <c:crosses val="autoZero"/>
        <c:crossBetween val="between"/>
      </c:valAx>
      <c:spPr>
        <a:noFill/>
        <a:ln>
          <a:noFill/>
        </a:ln>
        <a:effectLst/>
      </c:spPr>
    </c:plotArea>
    <c:plotVisOnly val="1"/>
    <c:dispBlanksAs val="gap"/>
    <c:showDLblsOverMax val="0"/>
  </c:chart>
  <c:spPr>
    <a:solidFill>
      <a:schemeClr val="accent6"/>
    </a:solidFill>
    <a:ln w="9525" cap="flat" cmpd="sng" algn="ctr">
      <a:solidFill>
        <a:schemeClr val="accent6"/>
      </a:solidFill>
      <a:round/>
    </a:ln>
    <a:effectLst/>
  </c:spPr>
  <c:txPr>
    <a:bodyPr/>
    <a:lstStyle/>
    <a:p>
      <a:pPr>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_xlchart.v2.0</cx:f>
      </cx:strDim>
      <cx:numDim type="val">
        <cx:f>_xlchart.v2.2</cx:f>
      </cx:numDim>
    </cx:data>
  </cx:chartData>
  <cx:chart>
    <cx:title pos="t" align="ctr" overlay="0">
      <cx:tx>
        <cx:txData>
          <cx:v>Sedes con Plan de Emergencia</cx:v>
        </cx:txData>
      </cx:tx>
      <cx:txPr>
        <a:bodyPr spcFirstLastPara="1" vertOverflow="ellipsis" horzOverflow="overflow" wrap="square" lIns="0" tIns="0" rIns="0" bIns="0" anchor="ctr" anchorCtr="1"/>
        <a:lstStyle/>
        <a:p>
          <a:pPr algn="ctr" rtl="0">
            <a:defRPr/>
          </a:pPr>
          <a:r>
            <a:rPr lang="es-ES" sz="1400" b="1" i="0" u="none" strike="noStrike" baseline="0">
              <a:solidFill>
                <a:schemeClr val="tx1"/>
              </a:solidFill>
              <a:latin typeface="Calibri" panose="020F0502020204030204"/>
            </a:rPr>
            <a:t>Sedes con Plan de Emergencia</a:t>
          </a:r>
        </a:p>
      </cx:txPr>
    </cx:title>
    <cx:plotArea>
      <cx:plotAreaRegion>
        <cx:series layoutId="funnel" uniqueId="{AD88FAA9-CD4F-4AEE-AC0F-EDFBF90299A2}">
          <cx:tx>
            <cx:txData>
              <cx:f>_xlchart.v2.1</cx:f>
              <cx:v/>
            </cx:txData>
          </cx:tx>
          <cx:dataLabels/>
          <cx:dataId val="0"/>
        </cx:series>
      </cx:plotAreaRegion>
      <cx:axis id="0">
        <cx:catScaling gapWidth="0.200000003"/>
        <cx:tickLabels/>
      </cx:axis>
    </cx:plotArea>
  </cx:chart>
</cx: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withinLinear" id="18">
  <a:schemeClr val="accent5"/>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withinLinearReversed" id="24">
  <a:schemeClr val="accent4"/>
</cs:colorStyle>
</file>

<file path=xl/charts/colors1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withinLinear" id="17">
  <a:schemeClr val="accent4"/>
</cs:colorStyle>
</file>

<file path=xl/charts/colors21.xml><?xml version="1.0" encoding="utf-8"?>
<cs:colorStyle xmlns:cs="http://schemas.microsoft.com/office/drawing/2012/chartStyle" xmlns:a="http://schemas.openxmlformats.org/drawingml/2006/main" meth="withinLinear" id="17">
  <a:schemeClr val="accent4"/>
</cs:colorStyle>
</file>

<file path=xl/charts/colors22.xml><?xml version="1.0" encoding="utf-8"?>
<cs:colorStyle xmlns:cs="http://schemas.microsoft.com/office/drawing/2012/chartStyle" xmlns:a="http://schemas.openxmlformats.org/drawingml/2006/main" meth="withinLinear" id="18">
  <a:schemeClr val="accent5"/>
</cs:colorStyle>
</file>

<file path=xl/charts/colors23.xml><?xml version="1.0" encoding="utf-8"?>
<cs:colorStyle xmlns:cs="http://schemas.microsoft.com/office/drawing/2012/chartStyle" xmlns:a="http://schemas.openxmlformats.org/drawingml/2006/main" meth="withinLinearReversed" id="23">
  <a:schemeClr val="accent3"/>
</cs:colorStyle>
</file>

<file path=xl/charts/colors2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6">
  <a:schemeClr val="accent3"/>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14">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3175" cap="flat" cmpd="sng" algn="ctr">
        <a:solidFill>
          <a:schemeClr val="phClr">
            <a:lumMod val="60000"/>
            <a:lumOff val="40000"/>
          </a:schemeClr>
        </a:solidFill>
        <a:round/>
      </a:ln>
    </cs:spPr>
    <cs:defRPr sz="800" kern="1200" cap="all" spc="150" normalizeH="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styleClr val="auto"/>
    </cs:fillRef>
    <cs:effectRef idx="0"/>
    <cs:fontRef idx="minor">
      <a:schemeClr val="lt1"/>
    </cs:fontRef>
    <cs:spPr>
      <a:solidFill>
        <a:schemeClr val="phClr">
          <a:alpha val="70000"/>
        </a:schemeClr>
      </a:solidFill>
    </cs:spPr>
    <cs:defRPr sz="900"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styleClr val="0"/>
    </cs:lnRef>
    <cs:fillRef idx="0"/>
    <cs:effectRef idx="0"/>
    <cs:fontRef idx="minor">
      <a:schemeClr val="dk1"/>
    </cs:fontRef>
    <cs:spPr>
      <a:ln w="9525">
        <a:solidFill>
          <a:schemeClr val="phClr">
            <a:lumMod val="60000"/>
            <a:lumOff val="40000"/>
          </a:schemeClr>
        </a:solidFill>
        <a:prstDash val="dash"/>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8.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9.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0.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0.xml><?xml version="1.0" encoding="utf-8"?>
<cs:chartStyle xmlns:cs="http://schemas.microsoft.com/office/drawing/2012/chartStyle" xmlns:a="http://schemas.openxmlformats.org/drawingml/2006/main" id="423">
  <cs:axisTitle>
    <cs:lnRef idx="0"/>
    <cs:fillRef idx="0"/>
    <cs:effectRef idx="0"/>
    <cs:fontRef idx="minor">
      <a:schemeClr val="tx1">
        <a:lumMod val="65000"/>
        <a:lumOff val="35000"/>
      </a:schemeClr>
    </cs:fontRef>
    <cs:defRPr sz="900" b="1"/>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solidFill>
        <a:schemeClr val="phClr"/>
      </a:solid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25000"/>
            <a:lumOff val="75000"/>
          </a:schemeClr>
        </a:solidFill>
      </a:ln>
    </cs:spPr>
    <cs:defRPr sz="9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25000"/>
            <a:lumOff val="75000"/>
          </a:schemeClr>
        </a:solidFill>
      </a:ln>
    </cs:spPr>
  </cs:gridlineMajor>
  <cs:gridlineMinor>
    <cs:lnRef idx="0"/>
    <cs:fillRef idx="0"/>
    <cs:effectRef idx="0"/>
    <cs:fontRef idx="minor">
      <a:schemeClr val="dk1"/>
    </cs:fontRef>
    <cs:spPr>
      <a:ln>
        <a:solidFill>
          <a:schemeClr val="tx1">
            <a:lumMod val="25000"/>
            <a:lumOff val="75000"/>
            <a:lumOff val="10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cs:seriesAxis>
  <cs:seriesLine>
    <cs:lnRef idx="0"/>
    <cs:fillRef idx="0"/>
    <cs:effectRef idx="0"/>
    <cs:fontRef idx="minor">
      <a:schemeClr val="dk1"/>
    </cs:fontRef>
    <cs:spPr>
      <a:ln w="9525" cap="flat">
        <a:solidFill>
          <a:srgbClr val="D9D9D9"/>
        </a:solidFill>
        <a:round/>
      </a:ln>
    </cs:spPr>
  </cs:seriesLine>
  <cs:title>
    <cs:lnRef idx="0"/>
    <cs:fillRef idx="0"/>
    <cs:effectRef idx="0"/>
    <cs:fontRef idx="minor">
      <a:schemeClr val="tx1">
        <a:lumMod val="50000"/>
        <a:lumOff val="50000"/>
      </a:schemeClr>
    </cs:fontRef>
    <cs:defRPr sz="1800" b="1" cap="all" spc="15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6">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3175" cap="flat" cmpd="sng" algn="ctr">
        <a:solidFill>
          <a:schemeClr val="phClr">
            <a:lumMod val="60000"/>
            <a:lumOff val="40000"/>
          </a:schemeClr>
        </a:solidFill>
        <a:round/>
      </a:ln>
    </cs:spPr>
    <cs:defRPr sz="800" kern="1200" cap="all" spc="150" normalizeH="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styleClr val="auto"/>
    </cs:fillRef>
    <cs:effectRef idx="0"/>
    <cs:fontRef idx="minor">
      <a:schemeClr val="lt1"/>
    </cs:fontRef>
    <cs:spPr>
      <a:solidFill>
        <a:schemeClr val="phClr">
          <a:alpha val="70000"/>
        </a:schemeClr>
      </a:solidFill>
    </cs:spPr>
    <cs:defRPr sz="900"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styleClr val="0"/>
    </cs:lnRef>
    <cs:fillRef idx="0"/>
    <cs:effectRef idx="0"/>
    <cs:fontRef idx="minor">
      <a:schemeClr val="dk1"/>
    </cs:fontRef>
    <cs:spPr>
      <a:ln w="9525">
        <a:solidFill>
          <a:schemeClr val="phClr">
            <a:lumMod val="60000"/>
            <a:lumOff val="40000"/>
          </a:schemeClr>
        </a:solidFill>
        <a:prstDash val="dash"/>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26">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3175" cap="flat" cmpd="sng" algn="ctr">
        <a:solidFill>
          <a:schemeClr val="phClr">
            <a:lumMod val="60000"/>
            <a:lumOff val="40000"/>
          </a:schemeClr>
        </a:solidFill>
        <a:round/>
      </a:ln>
    </cs:spPr>
    <cs:defRPr sz="800" kern="1200" cap="all" spc="150" normalizeH="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styleClr val="auto"/>
    </cs:fillRef>
    <cs:effectRef idx="0"/>
    <cs:fontRef idx="minor">
      <a:schemeClr val="lt1"/>
    </cs:fontRef>
    <cs:spPr>
      <a:solidFill>
        <a:schemeClr val="phClr">
          <a:alpha val="70000"/>
        </a:schemeClr>
      </a:solidFill>
    </cs:spPr>
    <cs:defRPr sz="900"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styleClr val="0"/>
    </cs:lnRef>
    <cs:fillRef idx="0"/>
    <cs:effectRef idx="0"/>
    <cs:fontRef idx="minor">
      <a:schemeClr val="dk1"/>
    </cs:fontRef>
    <cs:spPr>
      <a:ln w="9525">
        <a:solidFill>
          <a:schemeClr val="phClr">
            <a:lumMod val="60000"/>
            <a:lumOff val="40000"/>
          </a:schemeClr>
        </a:solidFill>
        <a:prstDash val="dash"/>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5.xml"/><Relationship Id="rId1" Type="http://schemas.openxmlformats.org/officeDocument/2006/relationships/hyperlink" Target="SST-M-004%20INDICADORES%20DEL%20SG-SST.xlsx#'Hoja de indicadores'!A1" TargetMode="External"/></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6.xml"/><Relationship Id="rId1" Type="http://schemas.openxmlformats.org/officeDocument/2006/relationships/hyperlink" Target="SST-M-004%20INDICADORES%20DEL%20SG-SST.xlsx#'Hoja de indicadores'!A1" TargetMode="Externa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7.xml"/><Relationship Id="rId1" Type="http://schemas.openxmlformats.org/officeDocument/2006/relationships/hyperlink" Target="SST-M-004%20INDICADORES%20DEL%20SG-SST.xlsx#'Hoja de indicadores'!A1" TargetMode="External"/><Relationship Id="rId4"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8.xml"/><Relationship Id="rId1" Type="http://schemas.openxmlformats.org/officeDocument/2006/relationships/hyperlink" Target="SST-M-004%20INDICADORES%20DEL%20SG-SST.xlsx#'Hoja de indicadores'!A1" TargetMode="External"/><Relationship Id="rId4"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9.xml"/><Relationship Id="rId1" Type="http://schemas.openxmlformats.org/officeDocument/2006/relationships/hyperlink" Target="SST-M-004%20INDICADORES%20DEL%20SG-SST.xlsx#'Hoja de indicadores'!A1" TargetMode="External"/></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0.xml"/><Relationship Id="rId1" Type="http://schemas.openxmlformats.org/officeDocument/2006/relationships/hyperlink" Target="SST-M-004%20INDICADORES%20DEL%20SG-SST.xlsx#'Hoja de indicadores'!A1" TargetMode="External"/></Relationships>
</file>

<file path=xl/drawings/_rels/drawing16.xml.rels><?xml version="1.0" encoding="UTF-8" standalone="yes"?>
<Relationships xmlns="http://schemas.openxmlformats.org/package/2006/relationships"><Relationship Id="rId8" Type="http://schemas.openxmlformats.org/officeDocument/2006/relationships/chart" Target="../charts/chart18.xml"/><Relationship Id="rId13" Type="http://schemas.openxmlformats.org/officeDocument/2006/relationships/chart" Target="../charts/chart21.xml"/><Relationship Id="rId3" Type="http://schemas.openxmlformats.org/officeDocument/2006/relationships/chart" Target="../charts/chart13.xml"/><Relationship Id="rId7" Type="http://schemas.openxmlformats.org/officeDocument/2006/relationships/chart" Target="../charts/chart17.xml"/><Relationship Id="rId12" Type="http://schemas.openxmlformats.org/officeDocument/2006/relationships/chart" Target="../charts/chart20.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11" Type="http://schemas.openxmlformats.org/officeDocument/2006/relationships/chart" Target="../charts/chart19.xml"/><Relationship Id="rId5" Type="http://schemas.openxmlformats.org/officeDocument/2006/relationships/chart" Target="../charts/chart15.xml"/><Relationship Id="rId10" Type="http://schemas.openxmlformats.org/officeDocument/2006/relationships/image" Target="../media/image3.tmp"/><Relationship Id="rId4" Type="http://schemas.openxmlformats.org/officeDocument/2006/relationships/chart" Target="../charts/chart14.xml"/><Relationship Id="rId9"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ST-M-004%20INDICADORES%20DEL%20SG-SST.xlsx#'Hoja de indicadores'!A1"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4.xm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5.xml"/></Relationships>
</file>

<file path=xl/drawings/_rels/drawing2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6.xml"/><Relationship Id="rId1" Type="http://schemas.openxmlformats.org/officeDocument/2006/relationships/hyperlink" Target="SST-M-004%20INDICADORES%20DEL%20SG-SST.xlsx#'Hoja de indicadores'!A1" TargetMode="External"/></Relationships>
</file>

<file path=xl/drawings/_rels/drawing2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7.xml"/><Relationship Id="rId1" Type="http://schemas.openxmlformats.org/officeDocument/2006/relationships/hyperlink" Target="SST-M-004%20INDICADORES%20DEL%20SG-SST.xlsx#'Hoja de indicadores'!A1" TargetMode="External"/></Relationships>
</file>

<file path=xl/drawings/_rels/drawing2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8.xml"/><Relationship Id="rId1" Type="http://schemas.openxmlformats.org/officeDocument/2006/relationships/hyperlink" Target="SST-M-004%20INDICADORES%20DEL%20SG-SST.xlsx#'Hoja de indicadores'!A1" TargetMode="External"/></Relationships>
</file>

<file path=xl/drawings/_rels/drawing2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9.xml"/><Relationship Id="rId1" Type="http://schemas.openxmlformats.org/officeDocument/2006/relationships/hyperlink" Target="SST-M-004%20INDICADORES%20DEL%20SG-SST.xlsx#'Hoja de indicadores'!A1" TargetMode="External"/></Relationships>
</file>

<file path=xl/drawings/_rels/drawing2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0.xml"/><Relationship Id="rId1" Type="http://schemas.openxmlformats.org/officeDocument/2006/relationships/hyperlink" Target="SST-M-004%20INDICADORES%20DEL%20SG-SST.xlsx#'Hoja de indicadores'!A1" TargetMode="External"/></Relationships>
</file>

<file path=xl/drawings/_rels/drawing2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1.xml"/><Relationship Id="rId1" Type="http://schemas.openxmlformats.org/officeDocument/2006/relationships/hyperlink" Target="SST-M-004%20INDICADORES%20DEL%20SG-SST.xlsx#'Hoja de indicadores'!A1" TargetMode="External"/></Relationships>
</file>

<file path=xl/drawings/_rels/drawing2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2.xml"/><Relationship Id="rId1" Type="http://schemas.openxmlformats.org/officeDocument/2006/relationships/hyperlink" Target="SST-M-004%20INDICADORES%20DEL%20SG-SST.xlsx#'Hoja de indicadores'!A1" TargetMode="External"/></Relationships>
</file>

<file path=xl/drawings/_rels/drawing2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3.xml"/><Relationship Id="rId1" Type="http://schemas.openxmlformats.org/officeDocument/2006/relationships/hyperlink" Target="SST-M-004%20INDICADORES%20DEL%20SG-SST.xlsx#'Hoja de indicadores'!A1"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ST-M-004%20INDICADORES%20DEL%20SG-SST.xlsx#'Hoja de indicadores'!A1" TargetMode="External"/></Relationships>
</file>

<file path=xl/drawings/_rels/drawing3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4.xml"/><Relationship Id="rId1" Type="http://schemas.openxmlformats.org/officeDocument/2006/relationships/hyperlink" Target="SST-M-004%20INDICADORES%20DEL%20SG-SST.xlsx#'Hoja de indicadores'!A1" TargetMode="External"/></Relationships>
</file>

<file path=xl/drawings/_rels/drawing3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5.xml"/><Relationship Id="rId1" Type="http://schemas.openxmlformats.org/officeDocument/2006/relationships/hyperlink" Target="SST-M-004%20INDICADORES%20DEL%20SG-SST.xlsx#'Hoja de indicadores'!A1"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xml"/><Relationship Id="rId1" Type="http://schemas.openxmlformats.org/officeDocument/2006/relationships/hyperlink" Target="SST-M-004%20INDICADORES%20DEL%20SG-SST.xlsx#'Hoja de indicadores'!A1"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hyperlink" Target="SST-M-004%20INDICADORES%20DEL%20SG-SST.xlsx#'Hoja de indicadores'!A1"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ST-M-004%20INDICADORES%20DEL%20SG-SST.xlsx#'Hoja de indicadores'!A1" TargetMode="External"/></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xml"/><Relationship Id="rId1" Type="http://schemas.openxmlformats.org/officeDocument/2006/relationships/hyperlink" Target="SST-M-004%20INDICADORES%20DEL%20SG-SST.xlsx#'Hoja de indicadores'!A1" TargetMode="External"/></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4.xml"/><Relationship Id="rId1" Type="http://schemas.openxmlformats.org/officeDocument/2006/relationships/hyperlink" Target="SST-M-004%20INDICADORES%20DEL%20SG-SST.xlsx#'Hoja de indicadores'!A1" TargetMode="External"/></Relationships>
</file>

<file path=xl/drawings/_rels/drawing9.xml.rels><?xml version="1.0" encoding="UTF-8" standalone="yes"?>
<Relationships xmlns="http://schemas.openxmlformats.org/package/2006/relationships"><Relationship Id="rId3" Type="http://schemas.microsoft.com/office/2014/relationships/chartEx" Target="../charts/chartEx1.xml"/><Relationship Id="rId1" Type="http://schemas.openxmlformats.org/officeDocument/2006/relationships/hyperlink" Target="SST-M-004%20INDICADORES%20DEL%20SG-SST.xlsx#'Hoja de indicadores'!A1" TargetMode="Externa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571878</xdr:colOff>
      <xdr:row>0</xdr:row>
      <xdr:rowOff>144386</xdr:rowOff>
    </xdr:from>
    <xdr:ext cx="1531937" cy="726722"/>
    <xdr:pic>
      <xdr:nvPicPr>
        <xdr:cNvPr id="2" name="Imagen 1" descr="C:\Users\ADMIN\Desktop\cararabo.png">
          <a:extLst>
            <a:ext uri="{FF2B5EF4-FFF2-40B4-BE49-F238E27FC236}">
              <a16:creationId xmlns:a16="http://schemas.microsoft.com/office/drawing/2014/main" id="{8165B670-A591-407E-8E4D-32D2B5B7A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878" y="144386"/>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33</xdr:row>
      <xdr:rowOff>133350</xdr:rowOff>
    </xdr:from>
    <xdr:to>
      <xdr:col>0</xdr:col>
      <xdr:colOff>1</xdr:colOff>
      <xdr:row>39</xdr:row>
      <xdr:rowOff>66675</xdr:rowOff>
    </xdr:to>
    <xdr:sp macro="" textlink="">
      <xdr:nvSpPr>
        <xdr:cNvPr id="4" name="5 Rectángulo">
          <a:extLst>
            <a:ext uri="{FF2B5EF4-FFF2-40B4-BE49-F238E27FC236}">
              <a16:creationId xmlns:a16="http://schemas.microsoft.com/office/drawing/2014/main" id="{00000000-0008-0000-0900-000004000000}"/>
            </a:ext>
          </a:extLst>
        </xdr:cNvPr>
        <xdr:cNvSpPr/>
      </xdr:nvSpPr>
      <xdr:spPr>
        <a:xfrm>
          <a:off x="1971675" y="868045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09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9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9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09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0900-00000C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4</xdr:col>
      <xdr:colOff>552450</xdr:colOff>
      <xdr:row>13</xdr:row>
      <xdr:rowOff>61912</xdr:rowOff>
    </xdr:from>
    <xdr:to>
      <xdr:col>11</xdr:col>
      <xdr:colOff>314325</xdr:colOff>
      <xdr:row>27</xdr:row>
      <xdr:rowOff>128587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1924050</xdr:colOff>
      <xdr:row>28</xdr:row>
      <xdr:rowOff>104775</xdr:rowOff>
    </xdr:from>
    <xdr:to>
      <xdr:col>14</xdr:col>
      <xdr:colOff>600076</xdr:colOff>
      <xdr:row>34</xdr:row>
      <xdr:rowOff>38100</xdr:rowOff>
    </xdr:to>
    <xdr:sp macro="" textlink="">
      <xdr:nvSpPr>
        <xdr:cNvPr id="13" name="5 Rectángulo">
          <a:extLst>
            <a:ext uri="{FF2B5EF4-FFF2-40B4-BE49-F238E27FC236}">
              <a16:creationId xmlns:a16="http://schemas.microsoft.com/office/drawing/2014/main" id="{00000000-0008-0000-0900-00000D000000}"/>
            </a:ext>
          </a:extLst>
        </xdr:cNvPr>
        <xdr:cNvSpPr/>
      </xdr:nvSpPr>
      <xdr:spPr>
        <a:xfrm>
          <a:off x="1924050" y="7029450"/>
          <a:ext cx="8515351" cy="87630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editAs="oneCell">
    <xdr:from>
      <xdr:col>0</xdr:col>
      <xdr:colOff>340178</xdr:colOff>
      <xdr:row>0</xdr:row>
      <xdr:rowOff>173869</xdr:rowOff>
    </xdr:from>
    <xdr:to>
      <xdr:col>0</xdr:col>
      <xdr:colOff>1872115</xdr:colOff>
      <xdr:row>2</xdr:row>
      <xdr:rowOff>265591</xdr:rowOff>
    </xdr:to>
    <xdr:pic>
      <xdr:nvPicPr>
        <xdr:cNvPr id="15" name="Imagen 14" descr="C:\Users\ADMIN\Desktop\cararabo.png">
          <a:extLst>
            <a:ext uri="{FF2B5EF4-FFF2-40B4-BE49-F238E27FC236}">
              <a16:creationId xmlns:a16="http://schemas.microsoft.com/office/drawing/2014/main" id="{BDE7F722-1F25-4C33-86F9-9C28EBFB35C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73869"/>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33</xdr:row>
      <xdr:rowOff>133350</xdr:rowOff>
    </xdr:from>
    <xdr:to>
      <xdr:col>0</xdr:col>
      <xdr:colOff>1</xdr:colOff>
      <xdr:row>39</xdr:row>
      <xdr:rowOff>66675</xdr:rowOff>
    </xdr:to>
    <xdr:sp macro="" textlink="">
      <xdr:nvSpPr>
        <xdr:cNvPr id="4" name="5 Rectángulo">
          <a:extLst>
            <a:ext uri="{FF2B5EF4-FFF2-40B4-BE49-F238E27FC236}">
              <a16:creationId xmlns:a16="http://schemas.microsoft.com/office/drawing/2014/main" id="{00000000-0008-0000-0A00-000004000000}"/>
            </a:ext>
          </a:extLst>
        </xdr:cNvPr>
        <xdr:cNvSpPr/>
      </xdr:nvSpPr>
      <xdr:spPr>
        <a:xfrm>
          <a:off x="1971675" y="868045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0A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A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0A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0A00-00000C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3</xdr:col>
      <xdr:colOff>619125</xdr:colOff>
      <xdr:row>14</xdr:row>
      <xdr:rowOff>100012</xdr:rowOff>
    </xdr:from>
    <xdr:to>
      <xdr:col>10</xdr:col>
      <xdr:colOff>142875</xdr:colOff>
      <xdr:row>29</xdr:row>
      <xdr:rowOff>14287</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340178</xdr:colOff>
      <xdr:row>0</xdr:row>
      <xdr:rowOff>173869</xdr:rowOff>
    </xdr:from>
    <xdr:to>
      <xdr:col>0</xdr:col>
      <xdr:colOff>1872115</xdr:colOff>
      <xdr:row>2</xdr:row>
      <xdr:rowOff>265591</xdr:rowOff>
    </xdr:to>
    <xdr:pic>
      <xdr:nvPicPr>
        <xdr:cNvPr id="14" name="Imagen 13" descr="C:\Users\ADMIN\Desktop\cararabo.png">
          <a:extLst>
            <a:ext uri="{FF2B5EF4-FFF2-40B4-BE49-F238E27FC236}">
              <a16:creationId xmlns:a16="http://schemas.microsoft.com/office/drawing/2014/main" id="{0A91E3A9-309E-4085-BEC1-5DAF60841E6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73869"/>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0</xdr:colOff>
      <xdr:row>4</xdr:row>
      <xdr:rowOff>0</xdr:rowOff>
    </xdr:from>
    <xdr:to>
      <xdr:col>18</xdr:col>
      <xdr:colOff>476250</xdr:colOff>
      <xdr:row>5</xdr:row>
      <xdr:rowOff>142875</xdr:rowOff>
    </xdr:to>
    <xdr:sp macro="" textlink="">
      <xdr:nvSpPr>
        <xdr:cNvPr id="7" name="Rectángulo: esquinas redondeadas 6">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0B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B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B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0B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4</xdr:col>
      <xdr:colOff>518584</xdr:colOff>
      <xdr:row>16</xdr:row>
      <xdr:rowOff>14817</xdr:rowOff>
    </xdr:from>
    <xdr:to>
      <xdr:col>10</xdr:col>
      <xdr:colOff>603250</xdr:colOff>
      <xdr:row>33</xdr:row>
      <xdr:rowOff>16933</xdr:rowOff>
    </xdr:to>
    <xdr:graphicFrame macro="">
      <xdr:nvGraphicFramePr>
        <xdr:cNvPr id="5" name="Gráfico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34</xdr:row>
      <xdr:rowOff>0</xdr:rowOff>
    </xdr:from>
    <xdr:to>
      <xdr:col>13</xdr:col>
      <xdr:colOff>285751</xdr:colOff>
      <xdr:row>40</xdr:row>
      <xdr:rowOff>15875</xdr:rowOff>
    </xdr:to>
    <xdr:sp macro="" textlink="">
      <xdr:nvSpPr>
        <xdr:cNvPr id="12" name="5 Rectángulo">
          <a:extLst>
            <a:ext uri="{FF2B5EF4-FFF2-40B4-BE49-F238E27FC236}">
              <a16:creationId xmlns:a16="http://schemas.microsoft.com/office/drawing/2014/main" id="{00000000-0008-0000-0B00-00000C000000}"/>
            </a:ext>
          </a:extLst>
        </xdr:cNvPr>
        <xdr:cNvSpPr/>
      </xdr:nvSpPr>
      <xdr:spPr>
        <a:xfrm>
          <a:off x="3037417" y="6297083"/>
          <a:ext cx="8001001" cy="9048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editAs="oneCell">
    <xdr:from>
      <xdr:col>2</xdr:col>
      <xdr:colOff>63500</xdr:colOff>
      <xdr:row>34</xdr:row>
      <xdr:rowOff>42334</xdr:rowOff>
    </xdr:from>
    <xdr:to>
      <xdr:col>13</xdr:col>
      <xdr:colOff>182820</xdr:colOff>
      <xdr:row>35</xdr:row>
      <xdr:rowOff>63501</xdr:rowOff>
    </xdr:to>
    <xdr:pic>
      <xdr:nvPicPr>
        <xdr:cNvPr id="13" name="Imagen 12">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00917" y="6339417"/>
          <a:ext cx="7834570" cy="169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340178</xdr:colOff>
      <xdr:row>0</xdr:row>
      <xdr:rowOff>173869</xdr:rowOff>
    </xdr:from>
    <xdr:to>
      <xdr:col>0</xdr:col>
      <xdr:colOff>1872115</xdr:colOff>
      <xdr:row>2</xdr:row>
      <xdr:rowOff>265591</xdr:rowOff>
    </xdr:to>
    <xdr:pic>
      <xdr:nvPicPr>
        <xdr:cNvPr id="15" name="Imagen 14" descr="C:\Users\ADMIN\Desktop\cararabo.png">
          <a:extLst>
            <a:ext uri="{FF2B5EF4-FFF2-40B4-BE49-F238E27FC236}">
              <a16:creationId xmlns:a16="http://schemas.microsoft.com/office/drawing/2014/main" id="{EE8C0E5F-FC5C-4C46-B36B-9ED2796AAEF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40178" y="173869"/>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32</xdr:row>
      <xdr:rowOff>133350</xdr:rowOff>
    </xdr:from>
    <xdr:to>
      <xdr:col>0</xdr:col>
      <xdr:colOff>1</xdr:colOff>
      <xdr:row>38</xdr:row>
      <xdr:rowOff>66675</xdr:rowOff>
    </xdr:to>
    <xdr:sp macro="" textlink="">
      <xdr:nvSpPr>
        <xdr:cNvPr id="4" name="5 Rectángulo">
          <a:extLst>
            <a:ext uri="{FF2B5EF4-FFF2-40B4-BE49-F238E27FC236}">
              <a16:creationId xmlns:a16="http://schemas.microsoft.com/office/drawing/2014/main" id="{00000000-0008-0000-0C00-000004000000}"/>
            </a:ext>
          </a:extLst>
        </xdr:cNvPr>
        <xdr:cNvSpPr/>
      </xdr:nvSpPr>
      <xdr:spPr>
        <a:xfrm>
          <a:off x="1971675" y="868045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3" name="Rectángulo: esquinas redondeadas 6">
          <a:hlinkClick xmlns:r="http://schemas.openxmlformats.org/officeDocument/2006/relationships" r:id="rId1"/>
          <a:extLst>
            <a:ext uri="{FF2B5EF4-FFF2-40B4-BE49-F238E27FC236}">
              <a16:creationId xmlns:a16="http://schemas.microsoft.com/office/drawing/2014/main" id="{00000000-0008-0000-0C00-00000D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4" name="Rectángulo: esquinas redondeadas 6">
          <a:hlinkClick xmlns:r="http://schemas.openxmlformats.org/officeDocument/2006/relationships" r:id="rId1"/>
          <a:extLst>
            <a:ext uri="{FF2B5EF4-FFF2-40B4-BE49-F238E27FC236}">
              <a16:creationId xmlns:a16="http://schemas.microsoft.com/office/drawing/2014/main" id="{00000000-0008-0000-0C00-00000E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5" name="Rectángulo: esquinas redondeadas 6">
          <a:hlinkClick xmlns:r="http://schemas.openxmlformats.org/officeDocument/2006/relationships" r:id="rId1"/>
          <a:extLst>
            <a:ext uri="{FF2B5EF4-FFF2-40B4-BE49-F238E27FC236}">
              <a16:creationId xmlns:a16="http://schemas.microsoft.com/office/drawing/2014/main" id="{00000000-0008-0000-0C00-00000F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6" name="Rectángulo: esquinas redondeadas 6">
          <a:hlinkClick xmlns:r="http://schemas.openxmlformats.org/officeDocument/2006/relationships" r:id="rId1"/>
          <a:extLst>
            <a:ext uri="{FF2B5EF4-FFF2-40B4-BE49-F238E27FC236}">
              <a16:creationId xmlns:a16="http://schemas.microsoft.com/office/drawing/2014/main" id="{00000000-0008-0000-0C00-000010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7" name="Rectángulo: esquinas redondeadas 6">
          <a:hlinkClick xmlns:r="http://schemas.openxmlformats.org/officeDocument/2006/relationships" r:id="rId1"/>
          <a:extLst>
            <a:ext uri="{FF2B5EF4-FFF2-40B4-BE49-F238E27FC236}">
              <a16:creationId xmlns:a16="http://schemas.microsoft.com/office/drawing/2014/main" id="{00000000-0008-0000-0C00-000011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3</xdr:col>
      <xdr:colOff>428625</xdr:colOff>
      <xdr:row>14</xdr:row>
      <xdr:rowOff>195262</xdr:rowOff>
    </xdr:from>
    <xdr:to>
      <xdr:col>10</xdr:col>
      <xdr:colOff>171450</xdr:colOff>
      <xdr:row>30</xdr:row>
      <xdr:rowOff>147637</xdr:rowOff>
    </xdr:to>
    <xdr:graphicFrame macro="">
      <xdr:nvGraphicFramePr>
        <xdr:cNvPr id="2" name="Gráfico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33</xdr:row>
      <xdr:rowOff>0</xdr:rowOff>
    </xdr:from>
    <xdr:to>
      <xdr:col>14</xdr:col>
      <xdr:colOff>581026</xdr:colOff>
      <xdr:row>38</xdr:row>
      <xdr:rowOff>142875</xdr:rowOff>
    </xdr:to>
    <xdr:sp macro="" textlink="">
      <xdr:nvSpPr>
        <xdr:cNvPr id="12" name="5 Rectángulo">
          <a:extLst>
            <a:ext uri="{FF2B5EF4-FFF2-40B4-BE49-F238E27FC236}">
              <a16:creationId xmlns:a16="http://schemas.microsoft.com/office/drawing/2014/main" id="{00000000-0008-0000-0C00-00000C000000}"/>
            </a:ext>
          </a:extLst>
        </xdr:cNvPr>
        <xdr:cNvSpPr/>
      </xdr:nvSpPr>
      <xdr:spPr>
        <a:xfrm>
          <a:off x="3676650" y="6200775"/>
          <a:ext cx="8001001" cy="9048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editAs="oneCell">
    <xdr:from>
      <xdr:col>3</xdr:col>
      <xdr:colOff>0</xdr:colOff>
      <xdr:row>33</xdr:row>
      <xdr:rowOff>0</xdr:rowOff>
    </xdr:from>
    <xdr:to>
      <xdr:col>14</xdr:col>
      <xdr:colOff>414595</xdr:colOff>
      <xdr:row>34</xdr:row>
      <xdr:rowOff>16934</xdr:rowOff>
    </xdr:to>
    <xdr:pic>
      <xdr:nvPicPr>
        <xdr:cNvPr id="18" name="Imagen 17">
          <a:extLst>
            <a:ext uri="{FF2B5EF4-FFF2-40B4-BE49-F238E27FC236}">
              <a16:creationId xmlns:a16="http://schemas.microsoft.com/office/drawing/2014/main" id="{00000000-0008-0000-0C00-00001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76650" y="6200775"/>
          <a:ext cx="7834570" cy="169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340178</xdr:colOff>
      <xdr:row>0</xdr:row>
      <xdr:rowOff>173869</xdr:rowOff>
    </xdr:from>
    <xdr:to>
      <xdr:col>0</xdr:col>
      <xdr:colOff>1872115</xdr:colOff>
      <xdr:row>2</xdr:row>
      <xdr:rowOff>265591</xdr:rowOff>
    </xdr:to>
    <xdr:pic>
      <xdr:nvPicPr>
        <xdr:cNvPr id="20" name="Imagen 19" descr="C:\Users\ADMIN\Desktop\cararabo.png">
          <a:extLst>
            <a:ext uri="{FF2B5EF4-FFF2-40B4-BE49-F238E27FC236}">
              <a16:creationId xmlns:a16="http://schemas.microsoft.com/office/drawing/2014/main" id="{CDD3E0C1-D31C-485A-9CB6-5E38AB5F792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40178" y="173869"/>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33</xdr:row>
      <xdr:rowOff>133350</xdr:rowOff>
    </xdr:from>
    <xdr:to>
      <xdr:col>0</xdr:col>
      <xdr:colOff>1</xdr:colOff>
      <xdr:row>39</xdr:row>
      <xdr:rowOff>66675</xdr:rowOff>
    </xdr:to>
    <xdr:sp macro="" textlink="">
      <xdr:nvSpPr>
        <xdr:cNvPr id="4" name="5 Rectángulo">
          <a:extLst>
            <a:ext uri="{FF2B5EF4-FFF2-40B4-BE49-F238E27FC236}">
              <a16:creationId xmlns:a16="http://schemas.microsoft.com/office/drawing/2014/main" id="{00000000-0008-0000-0D00-000004000000}"/>
            </a:ext>
          </a:extLst>
        </xdr:cNvPr>
        <xdr:cNvSpPr/>
      </xdr:nvSpPr>
      <xdr:spPr>
        <a:xfrm>
          <a:off x="1971675" y="868045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D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D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0D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0D00-00000C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5</xdr:col>
      <xdr:colOff>978959</xdr:colOff>
      <xdr:row>16</xdr:row>
      <xdr:rowOff>104776</xdr:rowOff>
    </xdr:from>
    <xdr:to>
      <xdr:col>11</xdr:col>
      <xdr:colOff>185209</xdr:colOff>
      <xdr:row>33</xdr:row>
      <xdr:rowOff>32809</xdr:rowOff>
    </xdr:to>
    <xdr:graphicFrame macro="">
      <xdr:nvGraphicFramePr>
        <xdr:cNvPr id="2" name="Gráfico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340178</xdr:colOff>
      <xdr:row>0</xdr:row>
      <xdr:rowOff>163285</xdr:rowOff>
    </xdr:from>
    <xdr:to>
      <xdr:col>0</xdr:col>
      <xdr:colOff>1872115</xdr:colOff>
      <xdr:row>2</xdr:row>
      <xdr:rowOff>255007</xdr:rowOff>
    </xdr:to>
    <xdr:pic>
      <xdr:nvPicPr>
        <xdr:cNvPr id="14" name="Imagen 13" descr="C:\Users\ADMIN\Desktop\cararabo.png">
          <a:extLst>
            <a:ext uri="{FF2B5EF4-FFF2-40B4-BE49-F238E27FC236}">
              <a16:creationId xmlns:a16="http://schemas.microsoft.com/office/drawing/2014/main" id="{ED6EB180-8CFC-4446-B787-FBF27357103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63285"/>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33</xdr:row>
      <xdr:rowOff>133350</xdr:rowOff>
    </xdr:from>
    <xdr:to>
      <xdr:col>0</xdr:col>
      <xdr:colOff>1</xdr:colOff>
      <xdr:row>39</xdr:row>
      <xdr:rowOff>66675</xdr:rowOff>
    </xdr:to>
    <xdr:sp macro="" textlink="">
      <xdr:nvSpPr>
        <xdr:cNvPr id="4" name="5 Rectángulo">
          <a:extLst>
            <a:ext uri="{FF2B5EF4-FFF2-40B4-BE49-F238E27FC236}">
              <a16:creationId xmlns:a16="http://schemas.microsoft.com/office/drawing/2014/main" id="{00000000-0008-0000-0E00-000004000000}"/>
            </a:ext>
          </a:extLst>
        </xdr:cNvPr>
        <xdr:cNvSpPr/>
      </xdr:nvSpPr>
      <xdr:spPr>
        <a:xfrm>
          <a:off x="1971675" y="868045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0E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E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E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0E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0E00-00000C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4</xdr:col>
      <xdr:colOff>502709</xdr:colOff>
      <xdr:row>17</xdr:row>
      <xdr:rowOff>62443</xdr:rowOff>
    </xdr:from>
    <xdr:to>
      <xdr:col>10</xdr:col>
      <xdr:colOff>375709</xdr:colOff>
      <xdr:row>35</xdr:row>
      <xdr:rowOff>138643</xdr:rowOff>
    </xdr:to>
    <xdr:graphicFrame macro="">
      <xdr:nvGraphicFramePr>
        <xdr:cNvPr id="2" name="Gráfico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340178</xdr:colOff>
      <xdr:row>0</xdr:row>
      <xdr:rowOff>163285</xdr:rowOff>
    </xdr:from>
    <xdr:to>
      <xdr:col>0</xdr:col>
      <xdr:colOff>1872115</xdr:colOff>
      <xdr:row>2</xdr:row>
      <xdr:rowOff>255007</xdr:rowOff>
    </xdr:to>
    <xdr:pic>
      <xdr:nvPicPr>
        <xdr:cNvPr id="14" name="Imagen 13" descr="C:\Users\ADMIN\Desktop\cararabo.png">
          <a:extLst>
            <a:ext uri="{FF2B5EF4-FFF2-40B4-BE49-F238E27FC236}">
              <a16:creationId xmlns:a16="http://schemas.microsoft.com/office/drawing/2014/main" id="{6E5D01A0-E366-4114-A22D-766FD496CF7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63285"/>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733882</xdr:colOff>
      <xdr:row>39</xdr:row>
      <xdr:rowOff>170164</xdr:rowOff>
    </xdr:from>
    <xdr:to>
      <xdr:col>8</xdr:col>
      <xdr:colOff>547527</xdr:colOff>
      <xdr:row>57</xdr:row>
      <xdr:rowOff>155308</xdr:rowOff>
    </xdr:to>
    <xdr:graphicFrame macro="">
      <xdr:nvGraphicFramePr>
        <xdr:cNvPr id="2" name="29 Gráfico">
          <a:extLst>
            <a:ext uri="{FF2B5EF4-FFF2-40B4-BE49-F238E27FC236}">
              <a16:creationId xmlns:a16="http://schemas.microsoft.com/office/drawing/2014/main" id="{1202AF83-F2FA-4294-93CF-A376247E88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51631</xdr:colOff>
      <xdr:row>39</xdr:row>
      <xdr:rowOff>153727</xdr:rowOff>
    </xdr:from>
    <xdr:to>
      <xdr:col>17</xdr:col>
      <xdr:colOff>544176</xdr:colOff>
      <xdr:row>57</xdr:row>
      <xdr:rowOff>144724</xdr:rowOff>
    </xdr:to>
    <xdr:graphicFrame macro="">
      <xdr:nvGraphicFramePr>
        <xdr:cNvPr id="3" name="30 Gráfico">
          <a:extLst>
            <a:ext uri="{FF2B5EF4-FFF2-40B4-BE49-F238E27FC236}">
              <a16:creationId xmlns:a16="http://schemas.microsoft.com/office/drawing/2014/main" id="{DACDA06F-CCE8-401F-9F87-60B45C30BA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690184</xdr:colOff>
      <xdr:row>58</xdr:row>
      <xdr:rowOff>149378</xdr:rowOff>
    </xdr:from>
    <xdr:to>
      <xdr:col>8</xdr:col>
      <xdr:colOff>340871</xdr:colOff>
      <xdr:row>73</xdr:row>
      <xdr:rowOff>137583</xdr:rowOff>
    </xdr:to>
    <xdr:graphicFrame macro="">
      <xdr:nvGraphicFramePr>
        <xdr:cNvPr id="4" name="31 Gráfico">
          <a:extLst>
            <a:ext uri="{FF2B5EF4-FFF2-40B4-BE49-F238E27FC236}">
              <a16:creationId xmlns:a16="http://schemas.microsoft.com/office/drawing/2014/main" id="{BB47A279-3934-4BD1-820D-B5AFDFC4CE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14816</xdr:colOff>
      <xdr:row>58</xdr:row>
      <xdr:rowOff>142875</xdr:rowOff>
    </xdr:from>
    <xdr:to>
      <xdr:col>17</xdr:col>
      <xdr:colOff>474083</xdr:colOff>
      <xdr:row>73</xdr:row>
      <xdr:rowOff>105833</xdr:rowOff>
    </xdr:to>
    <xdr:graphicFrame macro="">
      <xdr:nvGraphicFramePr>
        <xdr:cNvPr id="5" name="32 Gráfico">
          <a:extLst>
            <a:ext uri="{FF2B5EF4-FFF2-40B4-BE49-F238E27FC236}">
              <a16:creationId xmlns:a16="http://schemas.microsoft.com/office/drawing/2014/main" id="{95C23FE4-3826-4DE1-9C52-C84D8C8191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628650</xdr:colOff>
      <xdr:row>113</xdr:row>
      <xdr:rowOff>171450</xdr:rowOff>
    </xdr:from>
    <xdr:to>
      <xdr:col>8</xdr:col>
      <xdr:colOff>723900</xdr:colOff>
      <xdr:row>128</xdr:row>
      <xdr:rowOff>57150</xdr:rowOff>
    </xdr:to>
    <xdr:graphicFrame macro="">
      <xdr:nvGraphicFramePr>
        <xdr:cNvPr id="6" name="33 Gráfico">
          <a:extLst>
            <a:ext uri="{FF2B5EF4-FFF2-40B4-BE49-F238E27FC236}">
              <a16:creationId xmlns:a16="http://schemas.microsoft.com/office/drawing/2014/main" id="{C1800850-167C-4E4E-BB1A-A2820C3BD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57150</xdr:colOff>
      <xdr:row>113</xdr:row>
      <xdr:rowOff>171450</xdr:rowOff>
    </xdr:from>
    <xdr:to>
      <xdr:col>16</xdr:col>
      <xdr:colOff>723900</xdr:colOff>
      <xdr:row>129</xdr:row>
      <xdr:rowOff>9525</xdr:rowOff>
    </xdr:to>
    <xdr:graphicFrame macro="">
      <xdr:nvGraphicFramePr>
        <xdr:cNvPr id="7" name="34 Gráfico">
          <a:extLst>
            <a:ext uri="{FF2B5EF4-FFF2-40B4-BE49-F238E27FC236}">
              <a16:creationId xmlns:a16="http://schemas.microsoft.com/office/drawing/2014/main" id="{C5C58550-B2C3-4880-8ED9-B6F5757BDD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75293</xdr:colOff>
      <xdr:row>132</xdr:row>
      <xdr:rowOff>116115</xdr:rowOff>
    </xdr:from>
    <xdr:to>
      <xdr:col>9</xdr:col>
      <xdr:colOff>65768</xdr:colOff>
      <xdr:row>145</xdr:row>
      <xdr:rowOff>125640</xdr:rowOff>
    </xdr:to>
    <xdr:graphicFrame macro="">
      <xdr:nvGraphicFramePr>
        <xdr:cNvPr id="8" name="36 Gráfico">
          <a:extLst>
            <a:ext uri="{FF2B5EF4-FFF2-40B4-BE49-F238E27FC236}">
              <a16:creationId xmlns:a16="http://schemas.microsoft.com/office/drawing/2014/main" id="{60293178-5E56-442B-9B78-46D53035EC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107949</xdr:colOff>
      <xdr:row>131</xdr:row>
      <xdr:rowOff>96307</xdr:rowOff>
    </xdr:from>
    <xdr:to>
      <xdr:col>17</xdr:col>
      <xdr:colOff>265641</xdr:colOff>
      <xdr:row>145</xdr:row>
      <xdr:rowOff>31749</xdr:rowOff>
    </xdr:to>
    <xdr:graphicFrame macro="">
      <xdr:nvGraphicFramePr>
        <xdr:cNvPr id="9" name="37 Gráfico">
          <a:extLst>
            <a:ext uri="{FF2B5EF4-FFF2-40B4-BE49-F238E27FC236}">
              <a16:creationId xmlns:a16="http://schemas.microsoft.com/office/drawing/2014/main" id="{CB027FF4-1563-4747-ABC3-A69701BA65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379741</xdr:colOff>
      <xdr:row>0</xdr:row>
      <xdr:rowOff>0</xdr:rowOff>
    </xdr:from>
    <xdr:to>
      <xdr:col>2</xdr:col>
      <xdr:colOff>1144508</xdr:colOff>
      <xdr:row>3</xdr:row>
      <xdr:rowOff>136172</xdr:rowOff>
    </xdr:to>
    <xdr:pic>
      <xdr:nvPicPr>
        <xdr:cNvPr id="10" name="Imagen 9" descr="C:\Users\ADMIN\Desktop\cararabo.png">
          <a:extLst>
            <a:ext uri="{FF2B5EF4-FFF2-40B4-BE49-F238E27FC236}">
              <a16:creationId xmlns:a16="http://schemas.microsoft.com/office/drawing/2014/main" id="{0FA59755-6175-41E3-A550-DCEBFC274A4F}"/>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41741" y="0"/>
          <a:ext cx="1491842" cy="7838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148</xdr:row>
      <xdr:rowOff>0</xdr:rowOff>
    </xdr:from>
    <xdr:to>
      <xdr:col>13</xdr:col>
      <xdr:colOff>187353</xdr:colOff>
      <xdr:row>165</xdr:row>
      <xdr:rowOff>49438</xdr:rowOff>
    </xdr:to>
    <xdr:pic>
      <xdr:nvPicPr>
        <xdr:cNvPr id="11" name="Imagen 10">
          <a:extLst>
            <a:ext uri="{FF2B5EF4-FFF2-40B4-BE49-F238E27FC236}">
              <a16:creationId xmlns:a16="http://schemas.microsoft.com/office/drawing/2014/main" id="{E88D9A97-20C2-4825-B70A-EAAD5594FB2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6086475" y="31137225"/>
          <a:ext cx="6797703" cy="3287938"/>
        </a:xfrm>
        <a:prstGeom prst="rect">
          <a:avLst/>
        </a:prstGeom>
      </xdr:spPr>
    </xdr:pic>
    <xdr:clientData/>
  </xdr:twoCellAnchor>
  <xdr:twoCellAnchor>
    <xdr:from>
      <xdr:col>23</xdr:col>
      <xdr:colOff>650874</xdr:colOff>
      <xdr:row>99</xdr:row>
      <xdr:rowOff>152400</xdr:rowOff>
    </xdr:from>
    <xdr:to>
      <xdr:col>29</xdr:col>
      <xdr:colOff>396874</xdr:colOff>
      <xdr:row>110</xdr:row>
      <xdr:rowOff>397933</xdr:rowOff>
    </xdr:to>
    <xdr:graphicFrame macro="">
      <xdr:nvGraphicFramePr>
        <xdr:cNvPr id="12" name="Gráfico 11">
          <a:extLst>
            <a:ext uri="{FF2B5EF4-FFF2-40B4-BE49-F238E27FC236}">
              <a16:creationId xmlns:a16="http://schemas.microsoft.com/office/drawing/2014/main" id="{AE81399A-8FF5-4DF0-AC8F-AFDB1B0AB2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281516</xdr:colOff>
      <xdr:row>120</xdr:row>
      <xdr:rowOff>30691</xdr:rowOff>
    </xdr:from>
    <xdr:to>
      <xdr:col>30</xdr:col>
      <xdr:colOff>37041</xdr:colOff>
      <xdr:row>134</xdr:row>
      <xdr:rowOff>180975</xdr:rowOff>
    </xdr:to>
    <xdr:graphicFrame macro="">
      <xdr:nvGraphicFramePr>
        <xdr:cNvPr id="13" name="Gráfico 12">
          <a:extLst>
            <a:ext uri="{FF2B5EF4-FFF2-40B4-BE49-F238E27FC236}">
              <a16:creationId xmlns:a16="http://schemas.microsoft.com/office/drawing/2014/main" id="{6B65A8EE-5DB1-46C3-A6EF-B4312E7C5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24</xdr:col>
      <xdr:colOff>206374</xdr:colOff>
      <xdr:row>144</xdr:row>
      <xdr:rowOff>4233</xdr:rowOff>
    </xdr:from>
    <xdr:to>
      <xdr:col>29</xdr:col>
      <xdr:colOff>714374</xdr:colOff>
      <xdr:row>159</xdr:row>
      <xdr:rowOff>48683</xdr:rowOff>
    </xdr:to>
    <xdr:graphicFrame macro="">
      <xdr:nvGraphicFramePr>
        <xdr:cNvPr id="14" name="Gráfico 13">
          <a:extLst>
            <a:ext uri="{FF2B5EF4-FFF2-40B4-BE49-F238E27FC236}">
              <a16:creationId xmlns:a16="http://schemas.microsoft.com/office/drawing/2014/main" id="{2793B487-95FB-40FC-B9AD-ECF580D00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0.00716</cdr:x>
      <cdr:y>0.4175</cdr:y>
    </cdr:from>
    <cdr:to>
      <cdr:x>0.02862</cdr:x>
      <cdr:y>0.55207</cdr:y>
    </cdr:to>
    <cdr:sp macro="" textlink="">
      <cdr:nvSpPr>
        <cdr:cNvPr id="2" name="1 CuadroTexto"/>
        <cdr:cNvSpPr txBox="1"/>
      </cdr:nvSpPr>
      <cdr:spPr>
        <a:xfrm xmlns:a="http://schemas.openxmlformats.org/drawingml/2006/main">
          <a:off x="38100" y="1143000"/>
          <a:ext cx="114300" cy="381000"/>
        </a:xfrm>
        <a:prstGeom xmlns:a="http://schemas.openxmlformats.org/drawingml/2006/main" prst="rect">
          <a:avLst/>
        </a:prstGeom>
      </cdr:spPr>
      <cdr:txBody>
        <a:bodyPr xmlns:a="http://schemas.openxmlformats.org/drawingml/2006/main" vert="vert270" wrap="square" rtlCol="0"/>
        <a:lstStyle xmlns:a="http://schemas.openxmlformats.org/drawingml/2006/main"/>
        <a:p xmlns:a="http://schemas.openxmlformats.org/drawingml/2006/main">
          <a:endParaRPr lang="es-CO"/>
        </a:p>
      </cdr:txBody>
    </cdr:sp>
  </cdr:relSizeAnchor>
</c:userShapes>
</file>

<file path=xl/drawings/drawing18.xml><?xml version="1.0" encoding="utf-8"?>
<xdr:wsDr xmlns:xdr="http://schemas.openxmlformats.org/drawingml/2006/spreadsheetDrawing" xmlns:a="http://schemas.openxmlformats.org/drawingml/2006/main">
  <xdr:twoCellAnchor editAs="oneCell">
    <xdr:from>
      <xdr:col>1</xdr:col>
      <xdr:colOff>289027</xdr:colOff>
      <xdr:row>0</xdr:row>
      <xdr:rowOff>177800</xdr:rowOff>
    </xdr:from>
    <xdr:to>
      <xdr:col>1</xdr:col>
      <xdr:colOff>1755469</xdr:colOff>
      <xdr:row>3</xdr:row>
      <xdr:rowOff>279501</xdr:rowOff>
    </xdr:to>
    <xdr:pic>
      <xdr:nvPicPr>
        <xdr:cNvPr id="3" name="Imagen 2" descr="C:\Users\ADMIN\Desktop\cararabo.png">
          <a:extLst>
            <a:ext uri="{FF2B5EF4-FFF2-40B4-BE49-F238E27FC236}">
              <a16:creationId xmlns:a16="http://schemas.microsoft.com/office/drawing/2014/main" id="{98816DE2-8BF6-4954-8FCA-31D182FBE0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1577" y="177800"/>
          <a:ext cx="1466442" cy="873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95250</xdr:colOff>
      <xdr:row>19</xdr:row>
      <xdr:rowOff>41274</xdr:rowOff>
    </xdr:from>
    <xdr:to>
      <xdr:col>13</xdr:col>
      <xdr:colOff>936625</xdr:colOff>
      <xdr:row>38</xdr:row>
      <xdr:rowOff>47625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19578</xdr:colOff>
      <xdr:row>30</xdr:row>
      <xdr:rowOff>21166</xdr:rowOff>
    </xdr:from>
    <xdr:to>
      <xdr:col>14</xdr:col>
      <xdr:colOff>0</xdr:colOff>
      <xdr:row>49</xdr:row>
      <xdr:rowOff>141816</xdr:rowOff>
    </xdr:to>
    <xdr:graphicFrame macro="">
      <xdr:nvGraphicFramePr>
        <xdr:cNvPr id="2" name="Gráfico 1">
          <a:extLst>
            <a:ext uri="{FF2B5EF4-FFF2-40B4-BE49-F238E27FC236}">
              <a16:creationId xmlns:a16="http://schemas.microsoft.com/office/drawing/2014/main" id="{5A9D7B0B-8325-4849-96C2-5F0C419F04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194733</xdr:colOff>
      <xdr:row>1</xdr:row>
      <xdr:rowOff>194787</xdr:rowOff>
    </xdr:from>
    <xdr:to>
      <xdr:col>3</xdr:col>
      <xdr:colOff>137583</xdr:colOff>
      <xdr:row>3</xdr:row>
      <xdr:rowOff>201082</xdr:rowOff>
    </xdr:to>
    <xdr:pic>
      <xdr:nvPicPr>
        <xdr:cNvPr id="3" name="Imagen 2" descr="C:\Users\ADMIN\Desktop\cararabo.png">
          <a:extLst>
            <a:ext uri="{FF2B5EF4-FFF2-40B4-BE49-F238E27FC236}">
              <a16:creationId xmlns:a16="http://schemas.microsoft.com/office/drawing/2014/main" id="{275F84D5-625B-418D-A485-4DBFBCCF27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5233" y="247704"/>
          <a:ext cx="1286933" cy="514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1858282</xdr:colOff>
      <xdr:row>38</xdr:row>
      <xdr:rowOff>19958</xdr:rowOff>
    </xdr:from>
    <xdr:to>
      <xdr:col>12</xdr:col>
      <xdr:colOff>566965</xdr:colOff>
      <xdr:row>43</xdr:row>
      <xdr:rowOff>104473</xdr:rowOff>
    </xdr:to>
    <xdr:sp macro="" textlink="">
      <xdr:nvSpPr>
        <xdr:cNvPr id="4" name="5 Rectángulo">
          <a:extLst>
            <a:ext uri="{FF2B5EF4-FFF2-40B4-BE49-F238E27FC236}">
              <a16:creationId xmlns:a16="http://schemas.microsoft.com/office/drawing/2014/main" id="{00000000-0008-0000-0100-000004000000}"/>
            </a:ext>
          </a:extLst>
        </xdr:cNvPr>
        <xdr:cNvSpPr/>
      </xdr:nvSpPr>
      <xdr:spPr>
        <a:xfrm>
          <a:off x="1858282" y="6604303"/>
          <a:ext cx="12089040" cy="80267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6" name="Rectángulo: esquinas redondeadas 6">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01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1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1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01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editAs="oneCell">
    <xdr:from>
      <xdr:col>0</xdr:col>
      <xdr:colOff>0</xdr:colOff>
      <xdr:row>0</xdr:row>
      <xdr:rowOff>210154</xdr:rowOff>
    </xdr:from>
    <xdr:to>
      <xdr:col>0</xdr:col>
      <xdr:colOff>1530123</xdr:colOff>
      <xdr:row>2</xdr:row>
      <xdr:rowOff>301876</xdr:rowOff>
    </xdr:to>
    <xdr:pic>
      <xdr:nvPicPr>
        <xdr:cNvPr id="13" name="Imagen 12" descr="C:\Users\ADMIN\Desktop\cararabo.png">
          <a:extLst>
            <a:ext uri="{FF2B5EF4-FFF2-40B4-BE49-F238E27FC236}">
              <a16:creationId xmlns:a16="http://schemas.microsoft.com/office/drawing/2014/main" id="{BCE24923-C45E-4493-ACC3-BFEAE0F046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10154"/>
          <a:ext cx="1530123"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71436</xdr:colOff>
      <xdr:row>36</xdr:row>
      <xdr:rowOff>42861</xdr:rowOff>
    </xdr:from>
    <xdr:to>
      <xdr:col>13</xdr:col>
      <xdr:colOff>552449</xdr:colOff>
      <xdr:row>55</xdr:row>
      <xdr:rowOff>123824</xdr:rowOff>
    </xdr:to>
    <xdr:graphicFrame macro="">
      <xdr:nvGraphicFramePr>
        <xdr:cNvPr id="2" name="Gráfico 1">
          <a:extLst>
            <a:ext uri="{FF2B5EF4-FFF2-40B4-BE49-F238E27FC236}">
              <a16:creationId xmlns:a16="http://schemas.microsoft.com/office/drawing/2014/main" id="{BFEB5CA1-22FD-442E-83DB-0BB25ECFD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332317</xdr:colOff>
      <xdr:row>1</xdr:row>
      <xdr:rowOff>101653</xdr:rowOff>
    </xdr:from>
    <xdr:to>
      <xdr:col>3</xdr:col>
      <xdr:colOff>275167</xdr:colOff>
      <xdr:row>3</xdr:row>
      <xdr:rowOff>125940</xdr:rowOff>
    </xdr:to>
    <xdr:pic>
      <xdr:nvPicPr>
        <xdr:cNvPr id="5" name="Imagen 4" descr="C:\Users\ADMIN\Desktop\cararabo.png">
          <a:extLst>
            <a:ext uri="{FF2B5EF4-FFF2-40B4-BE49-F238E27FC236}">
              <a16:creationId xmlns:a16="http://schemas.microsoft.com/office/drawing/2014/main" id="{275F84D5-625B-418D-A485-4DBFBCCF27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2817" y="154570"/>
          <a:ext cx="1286933" cy="51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52386</xdr:colOff>
      <xdr:row>35</xdr:row>
      <xdr:rowOff>80962</xdr:rowOff>
    </xdr:from>
    <xdr:to>
      <xdr:col>13</xdr:col>
      <xdr:colOff>552449</xdr:colOff>
      <xdr:row>54</xdr:row>
      <xdr:rowOff>85725</xdr:rowOff>
    </xdr:to>
    <xdr:graphicFrame macro="">
      <xdr:nvGraphicFramePr>
        <xdr:cNvPr id="2" name="Gráfico 1">
          <a:extLst>
            <a:ext uri="{FF2B5EF4-FFF2-40B4-BE49-F238E27FC236}">
              <a16:creationId xmlns:a16="http://schemas.microsoft.com/office/drawing/2014/main" id="{0A94C323-E0F6-4E68-AAB6-F0D128FC8B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284692</xdr:colOff>
      <xdr:row>0</xdr:row>
      <xdr:rowOff>101653</xdr:rowOff>
    </xdr:from>
    <xdr:to>
      <xdr:col>3</xdr:col>
      <xdr:colOff>227542</xdr:colOff>
      <xdr:row>2</xdr:row>
      <xdr:rowOff>144990</xdr:rowOff>
    </xdr:to>
    <xdr:pic>
      <xdr:nvPicPr>
        <xdr:cNvPr id="4" name="Imagen 3" descr="C:\Users\ADMIN\Desktop\cararabo.png">
          <a:extLst>
            <a:ext uri="{FF2B5EF4-FFF2-40B4-BE49-F238E27FC236}">
              <a16:creationId xmlns:a16="http://schemas.microsoft.com/office/drawing/2014/main" id="{275F84D5-625B-418D-A485-4DBFBCCF27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5192" y="101653"/>
          <a:ext cx="1276350" cy="51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33</xdr:row>
      <xdr:rowOff>133350</xdr:rowOff>
    </xdr:from>
    <xdr:to>
      <xdr:col>0</xdr:col>
      <xdr:colOff>1</xdr:colOff>
      <xdr:row>39</xdr:row>
      <xdr:rowOff>66675</xdr:rowOff>
    </xdr:to>
    <xdr:sp macro="" textlink="">
      <xdr:nvSpPr>
        <xdr:cNvPr id="4" name="5 Rectángulo">
          <a:extLst>
            <a:ext uri="{FF2B5EF4-FFF2-40B4-BE49-F238E27FC236}">
              <a16:creationId xmlns:a16="http://schemas.microsoft.com/office/drawing/2014/main" id="{00000000-0008-0000-0F00-000004000000}"/>
            </a:ext>
          </a:extLst>
        </xdr:cNvPr>
        <xdr:cNvSpPr/>
      </xdr:nvSpPr>
      <xdr:spPr>
        <a:xfrm>
          <a:off x="1971675" y="868045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0F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F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F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0F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0F00-00000C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4</xdr:col>
      <xdr:colOff>557894</xdr:colOff>
      <xdr:row>14</xdr:row>
      <xdr:rowOff>43542</xdr:rowOff>
    </xdr:from>
    <xdr:to>
      <xdr:col>10</xdr:col>
      <xdr:colOff>231322</xdr:colOff>
      <xdr:row>32</xdr:row>
      <xdr:rowOff>10885</xdr:rowOff>
    </xdr:to>
    <xdr:graphicFrame macro="">
      <xdr:nvGraphicFramePr>
        <xdr:cNvPr id="2" name="Gráfico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340178</xdr:colOff>
      <xdr:row>0</xdr:row>
      <xdr:rowOff>163285</xdr:rowOff>
    </xdr:from>
    <xdr:to>
      <xdr:col>0</xdr:col>
      <xdr:colOff>1872115</xdr:colOff>
      <xdr:row>2</xdr:row>
      <xdr:rowOff>255007</xdr:rowOff>
    </xdr:to>
    <xdr:pic>
      <xdr:nvPicPr>
        <xdr:cNvPr id="14" name="Imagen 13" descr="C:\Users\ADMIN\Desktop\cararabo.png">
          <a:extLst>
            <a:ext uri="{FF2B5EF4-FFF2-40B4-BE49-F238E27FC236}">
              <a16:creationId xmlns:a16="http://schemas.microsoft.com/office/drawing/2014/main" id="{E8F240C7-E759-4A89-8E3D-1B6D5B4F840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63285"/>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33</xdr:row>
      <xdr:rowOff>133350</xdr:rowOff>
    </xdr:from>
    <xdr:to>
      <xdr:col>0</xdr:col>
      <xdr:colOff>1</xdr:colOff>
      <xdr:row>39</xdr:row>
      <xdr:rowOff>66675</xdr:rowOff>
    </xdr:to>
    <xdr:sp macro="" textlink="">
      <xdr:nvSpPr>
        <xdr:cNvPr id="4" name="5 Rectángulo">
          <a:extLst>
            <a:ext uri="{FF2B5EF4-FFF2-40B4-BE49-F238E27FC236}">
              <a16:creationId xmlns:a16="http://schemas.microsoft.com/office/drawing/2014/main" id="{00000000-0008-0000-1200-000004000000}"/>
            </a:ext>
          </a:extLst>
        </xdr:cNvPr>
        <xdr:cNvSpPr/>
      </xdr:nvSpPr>
      <xdr:spPr>
        <a:xfrm>
          <a:off x="1971675" y="875030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12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12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12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12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12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1200-00000C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4</xdr:col>
      <xdr:colOff>480218</xdr:colOff>
      <xdr:row>15</xdr:row>
      <xdr:rowOff>176212</xdr:rowOff>
    </xdr:from>
    <xdr:to>
      <xdr:col>8</xdr:col>
      <xdr:colOff>384968</xdr:colOff>
      <xdr:row>34</xdr:row>
      <xdr:rowOff>38099</xdr:rowOff>
    </xdr:to>
    <xdr:graphicFrame macro="">
      <xdr:nvGraphicFramePr>
        <xdr:cNvPr id="2" name="Gráfico 1">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340178</xdr:colOff>
      <xdr:row>0</xdr:row>
      <xdr:rowOff>163285</xdr:rowOff>
    </xdr:from>
    <xdr:to>
      <xdr:col>0</xdr:col>
      <xdr:colOff>1872115</xdr:colOff>
      <xdr:row>2</xdr:row>
      <xdr:rowOff>255007</xdr:rowOff>
    </xdr:to>
    <xdr:pic>
      <xdr:nvPicPr>
        <xdr:cNvPr id="14" name="Imagen 13" descr="C:\Users\ADMIN\Desktop\cararabo.png">
          <a:extLst>
            <a:ext uri="{FF2B5EF4-FFF2-40B4-BE49-F238E27FC236}">
              <a16:creationId xmlns:a16="http://schemas.microsoft.com/office/drawing/2014/main" id="{B169B72C-5C0A-41E5-8D4A-87DBF088145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63285"/>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34</xdr:row>
      <xdr:rowOff>133350</xdr:rowOff>
    </xdr:from>
    <xdr:to>
      <xdr:col>0</xdr:col>
      <xdr:colOff>1</xdr:colOff>
      <xdr:row>40</xdr:row>
      <xdr:rowOff>66675</xdr:rowOff>
    </xdr:to>
    <xdr:sp macro="" textlink="">
      <xdr:nvSpPr>
        <xdr:cNvPr id="5" name="5 Rectángulo">
          <a:extLst>
            <a:ext uri="{FF2B5EF4-FFF2-40B4-BE49-F238E27FC236}">
              <a16:creationId xmlns:a16="http://schemas.microsoft.com/office/drawing/2014/main" id="{00000000-0008-0000-1300-000005000000}"/>
            </a:ext>
          </a:extLst>
        </xdr:cNvPr>
        <xdr:cNvSpPr/>
      </xdr:nvSpPr>
      <xdr:spPr>
        <a:xfrm>
          <a:off x="1971675" y="10553700"/>
          <a:ext cx="8181976" cy="10191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7" name="Rectángulo: esquinas redondeadas 6">
          <a:hlinkClick xmlns:r="http://schemas.openxmlformats.org/officeDocument/2006/relationships" r:id="rId1"/>
          <a:extLst>
            <a:ext uri="{FF2B5EF4-FFF2-40B4-BE49-F238E27FC236}">
              <a16:creationId xmlns:a16="http://schemas.microsoft.com/office/drawing/2014/main" id="{00000000-0008-0000-1300-000007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13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3</xdr:col>
      <xdr:colOff>531395</xdr:colOff>
      <xdr:row>15</xdr:row>
      <xdr:rowOff>92242</xdr:rowOff>
    </xdr:from>
    <xdr:to>
      <xdr:col>8</xdr:col>
      <xdr:colOff>391026</xdr:colOff>
      <xdr:row>30</xdr:row>
      <xdr:rowOff>88232</xdr:rowOff>
    </xdr:to>
    <xdr:graphicFrame macro="">
      <xdr:nvGraphicFramePr>
        <xdr:cNvPr id="3" name="Gráfico 2">
          <a:extLst>
            <a:ext uri="{FF2B5EF4-FFF2-40B4-BE49-F238E27FC236}">
              <a16:creationId xmlns:a16="http://schemas.microsoft.com/office/drawing/2014/main" id="{00000000-0008-0000-1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340178</xdr:colOff>
      <xdr:row>0</xdr:row>
      <xdr:rowOff>163285</xdr:rowOff>
    </xdr:from>
    <xdr:to>
      <xdr:col>0</xdr:col>
      <xdr:colOff>1872115</xdr:colOff>
      <xdr:row>2</xdr:row>
      <xdr:rowOff>255007</xdr:rowOff>
    </xdr:to>
    <xdr:pic>
      <xdr:nvPicPr>
        <xdr:cNvPr id="10" name="Imagen 9" descr="C:\Users\ADMIN\Desktop\cararabo.png">
          <a:extLst>
            <a:ext uri="{FF2B5EF4-FFF2-40B4-BE49-F238E27FC236}">
              <a16:creationId xmlns:a16="http://schemas.microsoft.com/office/drawing/2014/main" id="{00093F3F-E19A-4A2A-A3F4-6F37AD2D61F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63285"/>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2051050</xdr:colOff>
      <xdr:row>33</xdr:row>
      <xdr:rowOff>22225</xdr:rowOff>
    </xdr:from>
    <xdr:to>
      <xdr:col>13</xdr:col>
      <xdr:colOff>79376</xdr:colOff>
      <xdr:row>38</xdr:row>
      <xdr:rowOff>98425</xdr:rowOff>
    </xdr:to>
    <xdr:sp macro="" textlink="">
      <xdr:nvSpPr>
        <xdr:cNvPr id="4" name="5 Rectángulo">
          <a:extLst>
            <a:ext uri="{FF2B5EF4-FFF2-40B4-BE49-F238E27FC236}">
              <a16:creationId xmlns:a16="http://schemas.microsoft.com/office/drawing/2014/main" id="{00000000-0008-0000-1400-000004000000}"/>
            </a:ext>
          </a:extLst>
        </xdr:cNvPr>
        <xdr:cNvSpPr/>
      </xdr:nvSpPr>
      <xdr:spPr>
        <a:xfrm>
          <a:off x="2051050" y="6372225"/>
          <a:ext cx="9625014" cy="798513"/>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16</xdr:col>
      <xdr:colOff>0</xdr:colOff>
      <xdr:row>4</xdr:row>
      <xdr:rowOff>0</xdr:rowOff>
    </xdr:from>
    <xdr:to>
      <xdr:col>17</xdr:col>
      <xdr:colOff>476250</xdr:colOff>
      <xdr:row>5</xdr:row>
      <xdr:rowOff>142875</xdr:rowOff>
    </xdr:to>
    <xdr:sp macro="" textlink="">
      <xdr:nvSpPr>
        <xdr:cNvPr id="6" name="Rectángulo: esquinas redondeadas 5">
          <a:hlinkClick xmlns:r="http://schemas.openxmlformats.org/officeDocument/2006/relationships" r:id="rId1"/>
          <a:extLst>
            <a:ext uri="{FF2B5EF4-FFF2-40B4-BE49-F238E27FC236}">
              <a16:creationId xmlns:a16="http://schemas.microsoft.com/office/drawing/2014/main" id="{00000000-0008-0000-1400-000006000000}"/>
            </a:ext>
          </a:extLst>
        </xdr:cNvPr>
        <xdr:cNvSpPr/>
      </xdr:nvSpPr>
      <xdr:spPr>
        <a:xfrm>
          <a:off x="12382500" y="1123950"/>
          <a:ext cx="1238250" cy="5238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7" name="Rectángulo: esquinas redondeadas 6">
          <a:hlinkClick xmlns:r="http://schemas.openxmlformats.org/officeDocument/2006/relationships" r:id="rId1"/>
          <a:extLst>
            <a:ext uri="{FF2B5EF4-FFF2-40B4-BE49-F238E27FC236}">
              <a16:creationId xmlns:a16="http://schemas.microsoft.com/office/drawing/2014/main" id="{00000000-0008-0000-1400-000007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14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14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14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14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3</xdr:col>
      <xdr:colOff>658395</xdr:colOff>
      <xdr:row>14</xdr:row>
      <xdr:rowOff>105611</xdr:rowOff>
    </xdr:from>
    <xdr:to>
      <xdr:col>9</xdr:col>
      <xdr:colOff>230605</xdr:colOff>
      <xdr:row>32</xdr:row>
      <xdr:rowOff>61495</xdr:rowOff>
    </xdr:to>
    <xdr:graphicFrame macro="">
      <xdr:nvGraphicFramePr>
        <xdr:cNvPr id="3" name="Gráfico 2">
          <a:extLst>
            <a:ext uri="{FF2B5EF4-FFF2-40B4-BE49-F238E27FC236}">
              <a16:creationId xmlns:a16="http://schemas.microsoft.com/office/drawing/2014/main" id="{00000000-0008-0000-1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340178</xdr:colOff>
      <xdr:row>0</xdr:row>
      <xdr:rowOff>163285</xdr:rowOff>
    </xdr:from>
    <xdr:to>
      <xdr:col>0</xdr:col>
      <xdr:colOff>1872115</xdr:colOff>
      <xdr:row>2</xdr:row>
      <xdr:rowOff>255007</xdr:rowOff>
    </xdr:to>
    <xdr:pic>
      <xdr:nvPicPr>
        <xdr:cNvPr id="13" name="Imagen 12" descr="C:\Users\ADMIN\Desktop\cararabo.png">
          <a:extLst>
            <a:ext uri="{FF2B5EF4-FFF2-40B4-BE49-F238E27FC236}">
              <a16:creationId xmlns:a16="http://schemas.microsoft.com/office/drawing/2014/main" id="{D289ED65-478D-4FE7-B16B-28AF6D535E9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63285"/>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1971675</xdr:colOff>
      <xdr:row>33</xdr:row>
      <xdr:rowOff>133350</xdr:rowOff>
    </xdr:from>
    <xdr:to>
      <xdr:col>13</xdr:col>
      <xdr:colOff>1</xdr:colOff>
      <xdr:row>39</xdr:row>
      <xdr:rowOff>66675</xdr:rowOff>
    </xdr:to>
    <xdr:sp macro="" textlink="">
      <xdr:nvSpPr>
        <xdr:cNvPr id="3" name="5 Rectángulo">
          <a:extLst>
            <a:ext uri="{FF2B5EF4-FFF2-40B4-BE49-F238E27FC236}">
              <a16:creationId xmlns:a16="http://schemas.microsoft.com/office/drawing/2014/main" id="{00000000-0008-0000-1500-000003000000}"/>
            </a:ext>
          </a:extLst>
        </xdr:cNvPr>
        <xdr:cNvSpPr/>
      </xdr:nvSpPr>
      <xdr:spPr>
        <a:xfrm>
          <a:off x="1971675" y="687705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16</xdr:col>
      <xdr:colOff>0</xdr:colOff>
      <xdr:row>4</xdr:row>
      <xdr:rowOff>0</xdr:rowOff>
    </xdr:from>
    <xdr:to>
      <xdr:col>17</xdr:col>
      <xdr:colOff>476250</xdr:colOff>
      <xdr:row>5</xdr:row>
      <xdr:rowOff>142875</xdr:rowOff>
    </xdr:to>
    <xdr:sp macro="" textlink="">
      <xdr:nvSpPr>
        <xdr:cNvPr id="4" name="Rectángulo: esquinas redondeadas 3">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a:off x="129857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6" name="Rectángulo: esquinas redondeadas 6">
          <a:hlinkClick xmlns:r="http://schemas.openxmlformats.org/officeDocument/2006/relationships" r:id="rId1"/>
          <a:extLst>
            <a:ext uri="{FF2B5EF4-FFF2-40B4-BE49-F238E27FC236}">
              <a16:creationId xmlns:a16="http://schemas.microsoft.com/office/drawing/2014/main" id="{00000000-0008-0000-1500-000006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7" name="Rectángulo: esquinas redondeadas 6">
          <a:hlinkClick xmlns:r="http://schemas.openxmlformats.org/officeDocument/2006/relationships" r:id="rId1"/>
          <a:extLst>
            <a:ext uri="{FF2B5EF4-FFF2-40B4-BE49-F238E27FC236}">
              <a16:creationId xmlns:a16="http://schemas.microsoft.com/office/drawing/2014/main" id="{00000000-0008-0000-1500-000007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15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15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3</xdr:col>
      <xdr:colOff>568325</xdr:colOff>
      <xdr:row>14</xdr:row>
      <xdr:rowOff>79375</xdr:rowOff>
    </xdr:from>
    <xdr:to>
      <xdr:col>9</xdr:col>
      <xdr:colOff>104775</xdr:colOff>
      <xdr:row>32</xdr:row>
      <xdr:rowOff>41275</xdr:rowOff>
    </xdr:to>
    <xdr:graphicFrame macro="">
      <xdr:nvGraphicFramePr>
        <xdr:cNvPr id="11" name="Gráfico 10">
          <a:extLst>
            <a:ext uri="{FF2B5EF4-FFF2-40B4-BE49-F238E27FC236}">
              <a16:creationId xmlns:a16="http://schemas.microsoft.com/office/drawing/2014/main" id="{00000000-0008-0000-15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340178</xdr:colOff>
      <xdr:row>0</xdr:row>
      <xdr:rowOff>163285</xdr:rowOff>
    </xdr:from>
    <xdr:to>
      <xdr:col>0</xdr:col>
      <xdr:colOff>1872115</xdr:colOff>
      <xdr:row>2</xdr:row>
      <xdr:rowOff>255007</xdr:rowOff>
    </xdr:to>
    <xdr:pic>
      <xdr:nvPicPr>
        <xdr:cNvPr id="13" name="Imagen 12" descr="C:\Users\ADMIN\Desktop\cararabo.png">
          <a:extLst>
            <a:ext uri="{FF2B5EF4-FFF2-40B4-BE49-F238E27FC236}">
              <a16:creationId xmlns:a16="http://schemas.microsoft.com/office/drawing/2014/main" id="{DED99A6A-1544-4736-97AF-CE09A98ABB6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63285"/>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33</xdr:row>
      <xdr:rowOff>133350</xdr:rowOff>
    </xdr:from>
    <xdr:to>
      <xdr:col>0</xdr:col>
      <xdr:colOff>1</xdr:colOff>
      <xdr:row>39</xdr:row>
      <xdr:rowOff>66675</xdr:rowOff>
    </xdr:to>
    <xdr:sp macro="" textlink="">
      <xdr:nvSpPr>
        <xdr:cNvPr id="4" name="5 Rectángulo">
          <a:extLst>
            <a:ext uri="{FF2B5EF4-FFF2-40B4-BE49-F238E27FC236}">
              <a16:creationId xmlns:a16="http://schemas.microsoft.com/office/drawing/2014/main" id="{00000000-0008-0000-1600-000004000000}"/>
            </a:ext>
          </a:extLst>
        </xdr:cNvPr>
        <xdr:cNvSpPr/>
      </xdr:nvSpPr>
      <xdr:spPr>
        <a:xfrm>
          <a:off x="1971675" y="868045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16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16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16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16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16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1600-00000C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4</xdr:col>
      <xdr:colOff>136525</xdr:colOff>
      <xdr:row>14</xdr:row>
      <xdr:rowOff>79375</xdr:rowOff>
    </xdr:from>
    <xdr:to>
      <xdr:col>8</xdr:col>
      <xdr:colOff>657225</xdr:colOff>
      <xdr:row>29</xdr:row>
      <xdr:rowOff>85725</xdr:rowOff>
    </xdr:to>
    <xdr:graphicFrame macro="">
      <xdr:nvGraphicFramePr>
        <xdr:cNvPr id="2" name="Gráfico 1">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32</xdr:row>
      <xdr:rowOff>0</xdr:rowOff>
    </xdr:from>
    <xdr:to>
      <xdr:col>12</xdr:col>
      <xdr:colOff>479426</xdr:colOff>
      <xdr:row>37</xdr:row>
      <xdr:rowOff>85725</xdr:rowOff>
    </xdr:to>
    <xdr:sp macro="" textlink="">
      <xdr:nvSpPr>
        <xdr:cNvPr id="13" name="5 Rectángulo">
          <a:extLst>
            <a:ext uri="{FF2B5EF4-FFF2-40B4-BE49-F238E27FC236}">
              <a16:creationId xmlns:a16="http://schemas.microsoft.com/office/drawing/2014/main" id="{00000000-0008-0000-1600-00000D000000}"/>
            </a:ext>
          </a:extLst>
        </xdr:cNvPr>
        <xdr:cNvSpPr/>
      </xdr:nvSpPr>
      <xdr:spPr>
        <a:xfrm>
          <a:off x="1974850" y="6508750"/>
          <a:ext cx="963612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editAs="oneCell">
    <xdr:from>
      <xdr:col>0</xdr:col>
      <xdr:colOff>340178</xdr:colOff>
      <xdr:row>0</xdr:row>
      <xdr:rowOff>163285</xdr:rowOff>
    </xdr:from>
    <xdr:to>
      <xdr:col>0</xdr:col>
      <xdr:colOff>1872115</xdr:colOff>
      <xdr:row>2</xdr:row>
      <xdr:rowOff>255007</xdr:rowOff>
    </xdr:to>
    <xdr:pic>
      <xdr:nvPicPr>
        <xdr:cNvPr id="15" name="Imagen 14" descr="C:\Users\ADMIN\Desktop\cararabo.png">
          <a:extLst>
            <a:ext uri="{FF2B5EF4-FFF2-40B4-BE49-F238E27FC236}">
              <a16:creationId xmlns:a16="http://schemas.microsoft.com/office/drawing/2014/main" id="{6DDA94BD-5577-4D3A-B899-1D8F9B9F6EA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63285"/>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33</xdr:row>
      <xdr:rowOff>133350</xdr:rowOff>
    </xdr:from>
    <xdr:to>
      <xdr:col>0</xdr:col>
      <xdr:colOff>1</xdr:colOff>
      <xdr:row>39</xdr:row>
      <xdr:rowOff>66675</xdr:rowOff>
    </xdr:to>
    <xdr:sp macro="" textlink="">
      <xdr:nvSpPr>
        <xdr:cNvPr id="4" name="5 Rectángulo">
          <a:extLst>
            <a:ext uri="{FF2B5EF4-FFF2-40B4-BE49-F238E27FC236}">
              <a16:creationId xmlns:a16="http://schemas.microsoft.com/office/drawing/2014/main" id="{00000000-0008-0000-1700-000004000000}"/>
            </a:ext>
          </a:extLst>
        </xdr:cNvPr>
        <xdr:cNvSpPr/>
      </xdr:nvSpPr>
      <xdr:spPr>
        <a:xfrm>
          <a:off x="1971675" y="875030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17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17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17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17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1700-00000C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5</xdr:col>
      <xdr:colOff>369455</xdr:colOff>
      <xdr:row>16</xdr:row>
      <xdr:rowOff>175490</xdr:rowOff>
    </xdr:from>
    <xdr:to>
      <xdr:col>11</xdr:col>
      <xdr:colOff>23091</xdr:colOff>
      <xdr:row>33</xdr:row>
      <xdr:rowOff>124691</xdr:rowOff>
    </xdr:to>
    <xdr:graphicFrame macro="">
      <xdr:nvGraphicFramePr>
        <xdr:cNvPr id="2" name="Gráfico 1">
          <a:extLst>
            <a:ext uri="{FF2B5EF4-FFF2-40B4-BE49-F238E27FC236}">
              <a16:creationId xmlns:a16="http://schemas.microsoft.com/office/drawing/2014/main" id="{00000000-0008-0000-1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36</xdr:row>
      <xdr:rowOff>0</xdr:rowOff>
    </xdr:from>
    <xdr:to>
      <xdr:col>13</xdr:col>
      <xdr:colOff>284308</xdr:colOff>
      <xdr:row>41</xdr:row>
      <xdr:rowOff>65521</xdr:rowOff>
    </xdr:to>
    <xdr:sp macro="" textlink="">
      <xdr:nvSpPr>
        <xdr:cNvPr id="13" name="5 Rectángulo">
          <a:extLst>
            <a:ext uri="{FF2B5EF4-FFF2-40B4-BE49-F238E27FC236}">
              <a16:creationId xmlns:a16="http://schemas.microsoft.com/office/drawing/2014/main" id="{00000000-0008-0000-1700-00000D000000}"/>
            </a:ext>
          </a:extLst>
        </xdr:cNvPr>
        <xdr:cNvSpPr/>
      </xdr:nvSpPr>
      <xdr:spPr>
        <a:xfrm>
          <a:off x="2147455" y="6973455"/>
          <a:ext cx="963612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xdr:col>
      <xdr:colOff>0</xdr:colOff>
      <xdr:row>36</xdr:row>
      <xdr:rowOff>0</xdr:rowOff>
    </xdr:from>
    <xdr:to>
      <xdr:col>12</xdr:col>
      <xdr:colOff>479426</xdr:colOff>
      <xdr:row>41</xdr:row>
      <xdr:rowOff>85725</xdr:rowOff>
    </xdr:to>
    <xdr:sp macro="" textlink="">
      <xdr:nvSpPr>
        <xdr:cNvPr id="14" name="5 Rectángulo">
          <a:extLst>
            <a:ext uri="{FF2B5EF4-FFF2-40B4-BE49-F238E27FC236}">
              <a16:creationId xmlns:a16="http://schemas.microsoft.com/office/drawing/2014/main" id="{FA0D728C-B75C-48A5-AFE1-748B70CF18BA}"/>
            </a:ext>
          </a:extLst>
        </xdr:cNvPr>
        <xdr:cNvSpPr/>
      </xdr:nvSpPr>
      <xdr:spPr>
        <a:xfrm>
          <a:off x="1974850" y="6508750"/>
          <a:ext cx="963612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editAs="oneCell">
    <xdr:from>
      <xdr:col>0</xdr:col>
      <xdr:colOff>340178</xdr:colOff>
      <xdr:row>0</xdr:row>
      <xdr:rowOff>163285</xdr:rowOff>
    </xdr:from>
    <xdr:to>
      <xdr:col>0</xdr:col>
      <xdr:colOff>1872115</xdr:colOff>
      <xdr:row>2</xdr:row>
      <xdr:rowOff>255007</xdr:rowOff>
    </xdr:to>
    <xdr:pic>
      <xdr:nvPicPr>
        <xdr:cNvPr id="16" name="Imagen 15" descr="C:\Users\ADMIN\Desktop\cararabo.png">
          <a:extLst>
            <a:ext uri="{FF2B5EF4-FFF2-40B4-BE49-F238E27FC236}">
              <a16:creationId xmlns:a16="http://schemas.microsoft.com/office/drawing/2014/main" id="{C7770EE4-A8C2-40D1-BFF0-C9728146D5B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63285"/>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33</xdr:row>
      <xdr:rowOff>133350</xdr:rowOff>
    </xdr:from>
    <xdr:to>
      <xdr:col>0</xdr:col>
      <xdr:colOff>1</xdr:colOff>
      <xdr:row>39</xdr:row>
      <xdr:rowOff>66675</xdr:rowOff>
    </xdr:to>
    <xdr:sp macro="" textlink="">
      <xdr:nvSpPr>
        <xdr:cNvPr id="5" name="5 Rectángulo">
          <a:extLst>
            <a:ext uri="{FF2B5EF4-FFF2-40B4-BE49-F238E27FC236}">
              <a16:creationId xmlns:a16="http://schemas.microsoft.com/office/drawing/2014/main" id="{00000000-0008-0000-1800-000005000000}"/>
            </a:ext>
          </a:extLst>
        </xdr:cNvPr>
        <xdr:cNvSpPr/>
      </xdr:nvSpPr>
      <xdr:spPr>
        <a:xfrm>
          <a:off x="1971675" y="10048875"/>
          <a:ext cx="8181976" cy="10191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7" name="Rectángulo: esquinas redondeadas 6">
          <a:hlinkClick xmlns:r="http://schemas.openxmlformats.org/officeDocument/2006/relationships" r:id="rId1"/>
          <a:extLst>
            <a:ext uri="{FF2B5EF4-FFF2-40B4-BE49-F238E27FC236}">
              <a16:creationId xmlns:a16="http://schemas.microsoft.com/office/drawing/2014/main" id="{00000000-0008-0000-1800-000007000000}"/>
            </a:ext>
          </a:extLst>
        </xdr:cNvPr>
        <xdr:cNvSpPr/>
      </xdr:nvSpPr>
      <xdr:spPr>
        <a:xfrm>
          <a:off x="13144500" y="1123950"/>
          <a:ext cx="1238250" cy="5238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18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18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18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18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1800-00000C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4</xdr:col>
      <xdr:colOff>504032</xdr:colOff>
      <xdr:row>15</xdr:row>
      <xdr:rowOff>33338</xdr:rowOff>
    </xdr:from>
    <xdr:to>
      <xdr:col>10</xdr:col>
      <xdr:colOff>440532</xdr:colOff>
      <xdr:row>30</xdr:row>
      <xdr:rowOff>69850</xdr:rowOff>
    </xdr:to>
    <xdr:graphicFrame macro="">
      <xdr:nvGraphicFramePr>
        <xdr:cNvPr id="4" name="Gráfico 3">
          <a:extLst>
            <a:ext uri="{FF2B5EF4-FFF2-40B4-BE49-F238E27FC236}">
              <a16:creationId xmlns:a16="http://schemas.microsoft.com/office/drawing/2014/main" id="{00000000-0008-0000-1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33</xdr:row>
      <xdr:rowOff>0</xdr:rowOff>
    </xdr:from>
    <xdr:to>
      <xdr:col>14</xdr:col>
      <xdr:colOff>904876</xdr:colOff>
      <xdr:row>38</xdr:row>
      <xdr:rowOff>101600</xdr:rowOff>
    </xdr:to>
    <xdr:sp macro="" textlink="">
      <xdr:nvSpPr>
        <xdr:cNvPr id="13" name="5 Rectángulo">
          <a:extLst>
            <a:ext uri="{FF2B5EF4-FFF2-40B4-BE49-F238E27FC236}">
              <a16:creationId xmlns:a16="http://schemas.microsoft.com/office/drawing/2014/main" id="{00000000-0008-0000-1800-00000D000000}"/>
            </a:ext>
          </a:extLst>
        </xdr:cNvPr>
        <xdr:cNvSpPr/>
      </xdr:nvSpPr>
      <xdr:spPr>
        <a:xfrm>
          <a:off x="3175000" y="6453188"/>
          <a:ext cx="963612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2</xdr:col>
      <xdr:colOff>0</xdr:colOff>
      <xdr:row>33</xdr:row>
      <xdr:rowOff>0</xdr:rowOff>
    </xdr:from>
    <xdr:to>
      <xdr:col>13</xdr:col>
      <xdr:colOff>479426</xdr:colOff>
      <xdr:row>38</xdr:row>
      <xdr:rowOff>85725</xdr:rowOff>
    </xdr:to>
    <xdr:sp macro="" textlink="">
      <xdr:nvSpPr>
        <xdr:cNvPr id="15" name="5 Rectángulo">
          <a:extLst>
            <a:ext uri="{FF2B5EF4-FFF2-40B4-BE49-F238E27FC236}">
              <a16:creationId xmlns:a16="http://schemas.microsoft.com/office/drawing/2014/main" id="{4356A1FB-C325-4821-AAD6-BD7921107052}"/>
            </a:ext>
          </a:extLst>
        </xdr:cNvPr>
        <xdr:cNvSpPr/>
      </xdr:nvSpPr>
      <xdr:spPr>
        <a:xfrm>
          <a:off x="1974850" y="6508750"/>
          <a:ext cx="963612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editAs="oneCell">
    <xdr:from>
      <xdr:col>0</xdr:col>
      <xdr:colOff>340178</xdr:colOff>
      <xdr:row>0</xdr:row>
      <xdr:rowOff>163285</xdr:rowOff>
    </xdr:from>
    <xdr:to>
      <xdr:col>0</xdr:col>
      <xdr:colOff>1872115</xdr:colOff>
      <xdr:row>2</xdr:row>
      <xdr:rowOff>255007</xdr:rowOff>
    </xdr:to>
    <xdr:pic>
      <xdr:nvPicPr>
        <xdr:cNvPr id="16" name="Imagen 15" descr="C:\Users\ADMIN\Desktop\cararabo.png">
          <a:extLst>
            <a:ext uri="{FF2B5EF4-FFF2-40B4-BE49-F238E27FC236}">
              <a16:creationId xmlns:a16="http://schemas.microsoft.com/office/drawing/2014/main" id="{91076D5B-FA17-4538-A902-C3CB774F5CD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63285"/>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1669294</xdr:colOff>
      <xdr:row>33</xdr:row>
      <xdr:rowOff>118232</xdr:rowOff>
    </xdr:from>
    <xdr:to>
      <xdr:col>12</xdr:col>
      <xdr:colOff>377977</xdr:colOff>
      <xdr:row>39</xdr:row>
      <xdr:rowOff>51557</xdr:rowOff>
    </xdr:to>
    <xdr:sp macro="" textlink="">
      <xdr:nvSpPr>
        <xdr:cNvPr id="3" name="5 Rectángulo">
          <a:extLst>
            <a:ext uri="{FF2B5EF4-FFF2-40B4-BE49-F238E27FC236}">
              <a16:creationId xmlns:a16="http://schemas.microsoft.com/office/drawing/2014/main" id="{00000000-0008-0000-0200-000003000000}"/>
            </a:ext>
          </a:extLst>
        </xdr:cNvPr>
        <xdr:cNvSpPr/>
      </xdr:nvSpPr>
      <xdr:spPr>
        <a:xfrm>
          <a:off x="1669294" y="5976863"/>
          <a:ext cx="9171064" cy="80267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4" name="Rectángulo: esquinas redondeadas 6">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6" name="Rectángulo: esquinas redondeadas 6">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7" name="Rectángulo: esquinas redondeadas 6">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2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2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editAs="oneCell">
    <xdr:from>
      <xdr:col>0</xdr:col>
      <xdr:colOff>340178</xdr:colOff>
      <xdr:row>0</xdr:row>
      <xdr:rowOff>173869</xdr:rowOff>
    </xdr:from>
    <xdr:to>
      <xdr:col>0</xdr:col>
      <xdr:colOff>1872115</xdr:colOff>
      <xdr:row>2</xdr:row>
      <xdr:rowOff>265591</xdr:rowOff>
    </xdr:to>
    <xdr:pic>
      <xdr:nvPicPr>
        <xdr:cNvPr id="11" name="Imagen 10" descr="C:\Users\ADMIN\Desktop\cararabo.png">
          <a:extLst>
            <a:ext uri="{FF2B5EF4-FFF2-40B4-BE49-F238E27FC236}">
              <a16:creationId xmlns:a16="http://schemas.microsoft.com/office/drawing/2014/main" id="{53519747-567B-4E2A-8A16-644BB9F424C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0178" y="173869"/>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33</xdr:row>
      <xdr:rowOff>133350</xdr:rowOff>
    </xdr:from>
    <xdr:to>
      <xdr:col>0</xdr:col>
      <xdr:colOff>1</xdr:colOff>
      <xdr:row>39</xdr:row>
      <xdr:rowOff>66675</xdr:rowOff>
    </xdr:to>
    <xdr:sp macro="" textlink="">
      <xdr:nvSpPr>
        <xdr:cNvPr id="2" name="5 Rectángulo">
          <a:extLst>
            <a:ext uri="{FF2B5EF4-FFF2-40B4-BE49-F238E27FC236}">
              <a16:creationId xmlns:a16="http://schemas.microsoft.com/office/drawing/2014/main" id="{F1DC57DD-D4EE-4155-AB05-1464CDED445D}"/>
            </a:ext>
          </a:extLst>
        </xdr:cNvPr>
        <xdr:cNvSpPr/>
      </xdr:nvSpPr>
      <xdr:spPr>
        <a:xfrm>
          <a:off x="0" y="6635750"/>
          <a:ext cx="1" cy="80962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B0D732C8-D858-49D0-9F38-5A2EAB95AA9D}"/>
            </a:ext>
          </a:extLst>
        </xdr:cNvPr>
        <xdr:cNvSpPr/>
      </xdr:nvSpPr>
      <xdr:spPr>
        <a:xfrm>
          <a:off x="1466850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4" name="Rectángulo: esquinas redondeadas 6">
          <a:hlinkClick xmlns:r="http://schemas.openxmlformats.org/officeDocument/2006/relationships" r:id="rId1"/>
          <a:extLst>
            <a:ext uri="{FF2B5EF4-FFF2-40B4-BE49-F238E27FC236}">
              <a16:creationId xmlns:a16="http://schemas.microsoft.com/office/drawing/2014/main" id="{98B61F95-2FC7-4049-A7B7-403DD83020F8}"/>
            </a:ext>
          </a:extLst>
        </xdr:cNvPr>
        <xdr:cNvSpPr/>
      </xdr:nvSpPr>
      <xdr:spPr>
        <a:xfrm>
          <a:off x="1466850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FB10753D-6E1E-405C-8B98-716C3209E4C5}"/>
            </a:ext>
          </a:extLst>
        </xdr:cNvPr>
        <xdr:cNvSpPr/>
      </xdr:nvSpPr>
      <xdr:spPr>
        <a:xfrm>
          <a:off x="1466850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6" name="Rectángulo: esquinas redondeadas 6">
          <a:hlinkClick xmlns:r="http://schemas.openxmlformats.org/officeDocument/2006/relationships" r:id="rId1"/>
          <a:extLst>
            <a:ext uri="{FF2B5EF4-FFF2-40B4-BE49-F238E27FC236}">
              <a16:creationId xmlns:a16="http://schemas.microsoft.com/office/drawing/2014/main" id="{FF54E7AB-6018-45EE-9E18-F7062F5A6045}"/>
            </a:ext>
          </a:extLst>
        </xdr:cNvPr>
        <xdr:cNvSpPr/>
      </xdr:nvSpPr>
      <xdr:spPr>
        <a:xfrm>
          <a:off x="1466850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7" name="Rectángulo: esquinas redondeadas 6">
          <a:hlinkClick xmlns:r="http://schemas.openxmlformats.org/officeDocument/2006/relationships" r:id="rId1"/>
          <a:extLst>
            <a:ext uri="{FF2B5EF4-FFF2-40B4-BE49-F238E27FC236}">
              <a16:creationId xmlns:a16="http://schemas.microsoft.com/office/drawing/2014/main" id="{A1789514-2610-45E8-A7DA-AF3FD1841173}"/>
            </a:ext>
          </a:extLst>
        </xdr:cNvPr>
        <xdr:cNvSpPr/>
      </xdr:nvSpPr>
      <xdr:spPr>
        <a:xfrm>
          <a:off x="1466850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4178711C-48E8-4DCE-A52B-E7C9FA586C4F}"/>
            </a:ext>
          </a:extLst>
        </xdr:cNvPr>
        <xdr:cNvSpPr/>
      </xdr:nvSpPr>
      <xdr:spPr>
        <a:xfrm>
          <a:off x="1466850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4</xdr:col>
      <xdr:colOff>504032</xdr:colOff>
      <xdr:row>15</xdr:row>
      <xdr:rowOff>33338</xdr:rowOff>
    </xdr:from>
    <xdr:to>
      <xdr:col>10</xdr:col>
      <xdr:colOff>440532</xdr:colOff>
      <xdr:row>30</xdr:row>
      <xdr:rowOff>69850</xdr:rowOff>
    </xdr:to>
    <xdr:graphicFrame macro="">
      <xdr:nvGraphicFramePr>
        <xdr:cNvPr id="9" name="Gráfico 8">
          <a:extLst>
            <a:ext uri="{FF2B5EF4-FFF2-40B4-BE49-F238E27FC236}">
              <a16:creationId xmlns:a16="http://schemas.microsoft.com/office/drawing/2014/main" id="{B69CEAE5-65BC-43EE-95FD-9DD5AB9F9C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33</xdr:row>
      <xdr:rowOff>0</xdr:rowOff>
    </xdr:from>
    <xdr:to>
      <xdr:col>14</xdr:col>
      <xdr:colOff>904876</xdr:colOff>
      <xdr:row>38</xdr:row>
      <xdr:rowOff>101600</xdr:rowOff>
    </xdr:to>
    <xdr:sp macro="" textlink="">
      <xdr:nvSpPr>
        <xdr:cNvPr id="10" name="5 Rectángulo">
          <a:extLst>
            <a:ext uri="{FF2B5EF4-FFF2-40B4-BE49-F238E27FC236}">
              <a16:creationId xmlns:a16="http://schemas.microsoft.com/office/drawing/2014/main" id="{57675722-8417-4557-9EC9-4379F0EF4B57}"/>
            </a:ext>
          </a:extLst>
        </xdr:cNvPr>
        <xdr:cNvSpPr/>
      </xdr:nvSpPr>
      <xdr:spPr>
        <a:xfrm>
          <a:off x="3175000" y="6502400"/>
          <a:ext cx="9598026" cy="83185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2</xdr:col>
      <xdr:colOff>0</xdr:colOff>
      <xdr:row>33</xdr:row>
      <xdr:rowOff>0</xdr:rowOff>
    </xdr:from>
    <xdr:to>
      <xdr:col>14</xdr:col>
      <xdr:colOff>904876</xdr:colOff>
      <xdr:row>38</xdr:row>
      <xdr:rowOff>101600</xdr:rowOff>
    </xdr:to>
    <xdr:sp macro="" textlink="">
      <xdr:nvSpPr>
        <xdr:cNvPr id="12" name="5 Rectángulo">
          <a:extLst>
            <a:ext uri="{FF2B5EF4-FFF2-40B4-BE49-F238E27FC236}">
              <a16:creationId xmlns:a16="http://schemas.microsoft.com/office/drawing/2014/main" id="{3D825CDF-5FE7-49DF-BA26-490B02B6E33A}"/>
            </a:ext>
          </a:extLst>
        </xdr:cNvPr>
        <xdr:cNvSpPr/>
      </xdr:nvSpPr>
      <xdr:spPr>
        <a:xfrm>
          <a:off x="3175000" y="6502400"/>
          <a:ext cx="9598026" cy="83185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2</xdr:col>
      <xdr:colOff>0</xdr:colOff>
      <xdr:row>33</xdr:row>
      <xdr:rowOff>0</xdr:rowOff>
    </xdr:from>
    <xdr:to>
      <xdr:col>13</xdr:col>
      <xdr:colOff>479426</xdr:colOff>
      <xdr:row>38</xdr:row>
      <xdr:rowOff>85725</xdr:rowOff>
    </xdr:to>
    <xdr:sp macro="" textlink="">
      <xdr:nvSpPr>
        <xdr:cNvPr id="13" name="5 Rectángulo">
          <a:extLst>
            <a:ext uri="{FF2B5EF4-FFF2-40B4-BE49-F238E27FC236}">
              <a16:creationId xmlns:a16="http://schemas.microsoft.com/office/drawing/2014/main" id="{2C4E25D8-6E32-40BB-8346-BD5892958E44}"/>
            </a:ext>
          </a:extLst>
        </xdr:cNvPr>
        <xdr:cNvSpPr/>
      </xdr:nvSpPr>
      <xdr:spPr>
        <a:xfrm>
          <a:off x="3175000" y="6502400"/>
          <a:ext cx="849312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editAs="oneCell">
    <xdr:from>
      <xdr:col>0</xdr:col>
      <xdr:colOff>340178</xdr:colOff>
      <xdr:row>0</xdr:row>
      <xdr:rowOff>163285</xdr:rowOff>
    </xdr:from>
    <xdr:to>
      <xdr:col>0</xdr:col>
      <xdr:colOff>1872115</xdr:colOff>
      <xdr:row>2</xdr:row>
      <xdr:rowOff>255007</xdr:rowOff>
    </xdr:to>
    <xdr:pic>
      <xdr:nvPicPr>
        <xdr:cNvPr id="14" name="Imagen 13" descr="C:\Users\ADMIN\Desktop\cararabo.png">
          <a:extLst>
            <a:ext uri="{FF2B5EF4-FFF2-40B4-BE49-F238E27FC236}">
              <a16:creationId xmlns:a16="http://schemas.microsoft.com/office/drawing/2014/main" id="{0AD9A0E0-3BF0-49D3-9B89-3BF9AB5A797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63285"/>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34</xdr:row>
      <xdr:rowOff>133350</xdr:rowOff>
    </xdr:from>
    <xdr:to>
      <xdr:col>0</xdr:col>
      <xdr:colOff>1</xdr:colOff>
      <xdr:row>40</xdr:row>
      <xdr:rowOff>66675</xdr:rowOff>
    </xdr:to>
    <xdr:sp macro="" textlink="">
      <xdr:nvSpPr>
        <xdr:cNvPr id="2" name="5 Rectángulo">
          <a:extLst>
            <a:ext uri="{FF2B5EF4-FFF2-40B4-BE49-F238E27FC236}">
              <a16:creationId xmlns:a16="http://schemas.microsoft.com/office/drawing/2014/main" id="{EAD44BFF-433A-4514-8FDA-7FD67EEFE08C}"/>
            </a:ext>
          </a:extLst>
        </xdr:cNvPr>
        <xdr:cNvSpPr/>
      </xdr:nvSpPr>
      <xdr:spPr>
        <a:xfrm>
          <a:off x="0" y="6635750"/>
          <a:ext cx="1" cy="80962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E31EA0F-F06A-48F1-B293-AA1F813A0B6D}"/>
            </a:ext>
          </a:extLst>
        </xdr:cNvPr>
        <xdr:cNvSpPr/>
      </xdr:nvSpPr>
      <xdr:spPr>
        <a:xfrm>
          <a:off x="1466850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4" name="Rectángulo: esquinas redondeadas 6">
          <a:hlinkClick xmlns:r="http://schemas.openxmlformats.org/officeDocument/2006/relationships" r:id="rId1"/>
          <a:extLst>
            <a:ext uri="{FF2B5EF4-FFF2-40B4-BE49-F238E27FC236}">
              <a16:creationId xmlns:a16="http://schemas.microsoft.com/office/drawing/2014/main" id="{E2290FC0-89B1-4749-810E-717B328E5F8E}"/>
            </a:ext>
          </a:extLst>
        </xdr:cNvPr>
        <xdr:cNvSpPr/>
      </xdr:nvSpPr>
      <xdr:spPr>
        <a:xfrm>
          <a:off x="1466850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3641AF38-4EA0-40A6-B6AE-5C8934DC1967}"/>
            </a:ext>
          </a:extLst>
        </xdr:cNvPr>
        <xdr:cNvSpPr/>
      </xdr:nvSpPr>
      <xdr:spPr>
        <a:xfrm>
          <a:off x="1466850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6" name="Rectángulo: esquinas redondeadas 6">
          <a:hlinkClick xmlns:r="http://schemas.openxmlformats.org/officeDocument/2006/relationships" r:id="rId1"/>
          <a:extLst>
            <a:ext uri="{FF2B5EF4-FFF2-40B4-BE49-F238E27FC236}">
              <a16:creationId xmlns:a16="http://schemas.microsoft.com/office/drawing/2014/main" id="{600911E8-B738-4D65-B728-0BF54182D955}"/>
            </a:ext>
          </a:extLst>
        </xdr:cNvPr>
        <xdr:cNvSpPr/>
      </xdr:nvSpPr>
      <xdr:spPr>
        <a:xfrm>
          <a:off x="1466850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7" name="Rectángulo: esquinas redondeadas 6">
          <a:hlinkClick xmlns:r="http://schemas.openxmlformats.org/officeDocument/2006/relationships" r:id="rId1"/>
          <a:extLst>
            <a:ext uri="{FF2B5EF4-FFF2-40B4-BE49-F238E27FC236}">
              <a16:creationId xmlns:a16="http://schemas.microsoft.com/office/drawing/2014/main" id="{44E5E262-9861-4DAC-9A06-0EB4D9675423}"/>
            </a:ext>
          </a:extLst>
        </xdr:cNvPr>
        <xdr:cNvSpPr/>
      </xdr:nvSpPr>
      <xdr:spPr>
        <a:xfrm>
          <a:off x="1466850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E2EBCD44-8C4E-430C-A174-5AE0ABC45B28}"/>
            </a:ext>
          </a:extLst>
        </xdr:cNvPr>
        <xdr:cNvSpPr/>
      </xdr:nvSpPr>
      <xdr:spPr>
        <a:xfrm>
          <a:off x="1466850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4</xdr:col>
      <xdr:colOff>504032</xdr:colOff>
      <xdr:row>15</xdr:row>
      <xdr:rowOff>0</xdr:rowOff>
    </xdr:from>
    <xdr:to>
      <xdr:col>10</xdr:col>
      <xdr:colOff>440532</xdr:colOff>
      <xdr:row>31</xdr:row>
      <xdr:rowOff>69850</xdr:rowOff>
    </xdr:to>
    <xdr:graphicFrame macro="">
      <xdr:nvGraphicFramePr>
        <xdr:cNvPr id="9" name="Gráfico 8">
          <a:extLst>
            <a:ext uri="{FF2B5EF4-FFF2-40B4-BE49-F238E27FC236}">
              <a16:creationId xmlns:a16="http://schemas.microsoft.com/office/drawing/2014/main" id="{23CA5827-C583-4A9F-8B57-6B97B5EF25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34</xdr:row>
      <xdr:rowOff>0</xdr:rowOff>
    </xdr:from>
    <xdr:to>
      <xdr:col>14</xdr:col>
      <xdr:colOff>904876</xdr:colOff>
      <xdr:row>39</xdr:row>
      <xdr:rowOff>101600</xdr:rowOff>
    </xdr:to>
    <xdr:sp macro="" textlink="">
      <xdr:nvSpPr>
        <xdr:cNvPr id="10" name="5 Rectángulo">
          <a:extLst>
            <a:ext uri="{FF2B5EF4-FFF2-40B4-BE49-F238E27FC236}">
              <a16:creationId xmlns:a16="http://schemas.microsoft.com/office/drawing/2014/main" id="{D53E3919-7AF3-43B2-BB09-1443012C6427}"/>
            </a:ext>
          </a:extLst>
        </xdr:cNvPr>
        <xdr:cNvSpPr/>
      </xdr:nvSpPr>
      <xdr:spPr>
        <a:xfrm>
          <a:off x="3175000" y="6502400"/>
          <a:ext cx="9598026" cy="83185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2</xdr:col>
      <xdr:colOff>0</xdr:colOff>
      <xdr:row>34</xdr:row>
      <xdr:rowOff>0</xdr:rowOff>
    </xdr:from>
    <xdr:to>
      <xdr:col>14</xdr:col>
      <xdr:colOff>904876</xdr:colOff>
      <xdr:row>39</xdr:row>
      <xdr:rowOff>101600</xdr:rowOff>
    </xdr:to>
    <xdr:sp macro="" textlink="">
      <xdr:nvSpPr>
        <xdr:cNvPr id="12" name="5 Rectángulo">
          <a:extLst>
            <a:ext uri="{FF2B5EF4-FFF2-40B4-BE49-F238E27FC236}">
              <a16:creationId xmlns:a16="http://schemas.microsoft.com/office/drawing/2014/main" id="{6B39122D-998D-4EFD-8078-2569EAE8AA66}"/>
            </a:ext>
          </a:extLst>
        </xdr:cNvPr>
        <xdr:cNvSpPr/>
      </xdr:nvSpPr>
      <xdr:spPr>
        <a:xfrm>
          <a:off x="3175000" y="6502400"/>
          <a:ext cx="9598026" cy="83185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2</xdr:col>
      <xdr:colOff>0</xdr:colOff>
      <xdr:row>34</xdr:row>
      <xdr:rowOff>0</xdr:rowOff>
    </xdr:from>
    <xdr:to>
      <xdr:col>13</xdr:col>
      <xdr:colOff>479426</xdr:colOff>
      <xdr:row>39</xdr:row>
      <xdr:rowOff>85725</xdr:rowOff>
    </xdr:to>
    <xdr:sp macro="" textlink="">
      <xdr:nvSpPr>
        <xdr:cNvPr id="13" name="5 Rectángulo">
          <a:extLst>
            <a:ext uri="{FF2B5EF4-FFF2-40B4-BE49-F238E27FC236}">
              <a16:creationId xmlns:a16="http://schemas.microsoft.com/office/drawing/2014/main" id="{6ED99269-ECD2-439B-A489-3299D946736E}"/>
            </a:ext>
          </a:extLst>
        </xdr:cNvPr>
        <xdr:cNvSpPr/>
      </xdr:nvSpPr>
      <xdr:spPr>
        <a:xfrm>
          <a:off x="3175000" y="6502400"/>
          <a:ext cx="849312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editAs="oneCell">
    <xdr:from>
      <xdr:col>0</xdr:col>
      <xdr:colOff>340178</xdr:colOff>
      <xdr:row>0</xdr:row>
      <xdr:rowOff>163285</xdr:rowOff>
    </xdr:from>
    <xdr:to>
      <xdr:col>0</xdr:col>
      <xdr:colOff>1872115</xdr:colOff>
      <xdr:row>2</xdr:row>
      <xdr:rowOff>255007</xdr:rowOff>
    </xdr:to>
    <xdr:pic>
      <xdr:nvPicPr>
        <xdr:cNvPr id="14" name="Imagen 13" descr="C:\Users\ADMIN\Desktop\cararabo.png">
          <a:extLst>
            <a:ext uri="{FF2B5EF4-FFF2-40B4-BE49-F238E27FC236}">
              <a16:creationId xmlns:a16="http://schemas.microsoft.com/office/drawing/2014/main" id="{D2F6474F-8097-4B50-8FDD-F945CEE5D2F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63285"/>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1971675</xdr:colOff>
      <xdr:row>33</xdr:row>
      <xdr:rowOff>133350</xdr:rowOff>
    </xdr:from>
    <xdr:to>
      <xdr:col>13</xdr:col>
      <xdr:colOff>1</xdr:colOff>
      <xdr:row>39</xdr:row>
      <xdr:rowOff>66675</xdr:rowOff>
    </xdr:to>
    <xdr:sp macro="" textlink="">
      <xdr:nvSpPr>
        <xdr:cNvPr id="5" name="5 Rectángulo">
          <a:extLst>
            <a:ext uri="{FF2B5EF4-FFF2-40B4-BE49-F238E27FC236}">
              <a16:creationId xmlns:a16="http://schemas.microsoft.com/office/drawing/2014/main" id="{00000000-0008-0000-0300-000005000000}"/>
            </a:ext>
          </a:extLst>
        </xdr:cNvPr>
        <xdr:cNvSpPr/>
      </xdr:nvSpPr>
      <xdr:spPr>
        <a:xfrm>
          <a:off x="1971675" y="10048875"/>
          <a:ext cx="8181976" cy="10191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300-00000A000000}"/>
            </a:ext>
          </a:extLst>
        </xdr:cNvPr>
        <xdr:cNvSpPr/>
      </xdr:nvSpPr>
      <xdr:spPr>
        <a:xfrm>
          <a:off x="140271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7" name="Rectángulo: esquinas redondeadas 6">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3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03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0300-00000C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4</xdr:col>
      <xdr:colOff>367241</xdr:colOff>
      <xdr:row>14</xdr:row>
      <xdr:rowOff>61383</xdr:rowOff>
    </xdr:from>
    <xdr:to>
      <xdr:col>10</xdr:col>
      <xdr:colOff>127000</xdr:colOff>
      <xdr:row>32</xdr:row>
      <xdr:rowOff>136525</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374650</xdr:colOff>
      <xdr:row>0</xdr:row>
      <xdr:rowOff>203200</xdr:rowOff>
    </xdr:from>
    <xdr:to>
      <xdr:col>0</xdr:col>
      <xdr:colOff>1906587</xdr:colOff>
      <xdr:row>2</xdr:row>
      <xdr:rowOff>294922</xdr:rowOff>
    </xdr:to>
    <xdr:pic>
      <xdr:nvPicPr>
        <xdr:cNvPr id="13" name="Imagen 12" descr="C:\Users\ADMIN\Desktop\cararabo.png">
          <a:extLst>
            <a:ext uri="{FF2B5EF4-FFF2-40B4-BE49-F238E27FC236}">
              <a16:creationId xmlns:a16="http://schemas.microsoft.com/office/drawing/2014/main" id="{3703747A-CD4C-435A-9833-C896C711B29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4650" y="203200"/>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340178</xdr:colOff>
      <xdr:row>0</xdr:row>
      <xdr:rowOff>173869</xdr:rowOff>
    </xdr:from>
    <xdr:to>
      <xdr:col>0</xdr:col>
      <xdr:colOff>1872115</xdr:colOff>
      <xdr:row>2</xdr:row>
      <xdr:rowOff>265591</xdr:rowOff>
    </xdr:to>
    <xdr:pic>
      <xdr:nvPicPr>
        <xdr:cNvPr id="14" name="Imagen 13" descr="C:\Users\ADMIN\Desktop\cararabo.png">
          <a:extLst>
            <a:ext uri="{FF2B5EF4-FFF2-40B4-BE49-F238E27FC236}">
              <a16:creationId xmlns:a16="http://schemas.microsoft.com/office/drawing/2014/main" id="{67508098-4B0A-42C8-BD3E-F264948759F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73869"/>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1857375</xdr:colOff>
      <xdr:row>33</xdr:row>
      <xdr:rowOff>97630</xdr:rowOff>
    </xdr:from>
    <xdr:to>
      <xdr:col>12</xdr:col>
      <xdr:colOff>595314</xdr:colOff>
      <xdr:row>39</xdr:row>
      <xdr:rowOff>30955</xdr:rowOff>
    </xdr:to>
    <xdr:sp macro="" textlink="">
      <xdr:nvSpPr>
        <xdr:cNvPr id="4" name="5 Rectángulo">
          <a:extLst>
            <a:ext uri="{FF2B5EF4-FFF2-40B4-BE49-F238E27FC236}">
              <a16:creationId xmlns:a16="http://schemas.microsoft.com/office/drawing/2014/main" id="{00000000-0008-0000-0400-000004000000}"/>
            </a:ext>
          </a:extLst>
        </xdr:cNvPr>
        <xdr:cNvSpPr/>
      </xdr:nvSpPr>
      <xdr:spPr>
        <a:xfrm>
          <a:off x="1857375" y="6348411"/>
          <a:ext cx="8501064" cy="862013"/>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400-000009000000}"/>
            </a:ext>
          </a:extLst>
        </xdr:cNvPr>
        <xdr:cNvSpPr/>
      </xdr:nvSpPr>
      <xdr:spPr>
        <a:xfrm>
          <a:off x="140271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4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04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0400-00000C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3" name="Rectángulo: esquinas redondeadas 6">
          <a:hlinkClick xmlns:r="http://schemas.openxmlformats.org/officeDocument/2006/relationships" r:id="rId1"/>
          <a:extLst>
            <a:ext uri="{FF2B5EF4-FFF2-40B4-BE49-F238E27FC236}">
              <a16:creationId xmlns:a16="http://schemas.microsoft.com/office/drawing/2014/main" id="{00000000-0008-0000-0400-00000D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4</xdr:col>
      <xdr:colOff>452436</xdr:colOff>
      <xdr:row>14</xdr:row>
      <xdr:rowOff>146447</xdr:rowOff>
    </xdr:from>
    <xdr:to>
      <xdr:col>11</xdr:col>
      <xdr:colOff>511967</xdr:colOff>
      <xdr:row>32</xdr:row>
      <xdr:rowOff>103584</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317500</xdr:colOff>
      <xdr:row>0</xdr:row>
      <xdr:rowOff>214312</xdr:rowOff>
    </xdr:from>
    <xdr:to>
      <xdr:col>0</xdr:col>
      <xdr:colOff>1849437</xdr:colOff>
      <xdr:row>2</xdr:row>
      <xdr:rowOff>306034</xdr:rowOff>
    </xdr:to>
    <xdr:pic>
      <xdr:nvPicPr>
        <xdr:cNvPr id="14" name="Imagen 13" descr="C:\Users\ADMIN\Desktop\cararabo.png">
          <a:extLst>
            <a:ext uri="{FF2B5EF4-FFF2-40B4-BE49-F238E27FC236}">
              <a16:creationId xmlns:a16="http://schemas.microsoft.com/office/drawing/2014/main" id="{649DA4D3-0D3C-4CDC-8055-73A8771B1D6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7500" y="214312"/>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340178</xdr:colOff>
      <xdr:row>0</xdr:row>
      <xdr:rowOff>173869</xdr:rowOff>
    </xdr:from>
    <xdr:to>
      <xdr:col>0</xdr:col>
      <xdr:colOff>1872115</xdr:colOff>
      <xdr:row>2</xdr:row>
      <xdr:rowOff>265591</xdr:rowOff>
    </xdr:to>
    <xdr:pic>
      <xdr:nvPicPr>
        <xdr:cNvPr id="15" name="Imagen 14" descr="C:\Users\ADMIN\Desktop\cararabo.png">
          <a:extLst>
            <a:ext uri="{FF2B5EF4-FFF2-40B4-BE49-F238E27FC236}">
              <a16:creationId xmlns:a16="http://schemas.microsoft.com/office/drawing/2014/main" id="{F3C63C15-4448-457E-B57E-3E441038BC0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0178" y="173869"/>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1971675</xdr:colOff>
      <xdr:row>33</xdr:row>
      <xdr:rowOff>133350</xdr:rowOff>
    </xdr:from>
    <xdr:to>
      <xdr:col>13</xdr:col>
      <xdr:colOff>1</xdr:colOff>
      <xdr:row>39</xdr:row>
      <xdr:rowOff>66675</xdr:rowOff>
    </xdr:to>
    <xdr:sp macro="" textlink="">
      <xdr:nvSpPr>
        <xdr:cNvPr id="4" name="5 Rectángulo">
          <a:extLst>
            <a:ext uri="{FF2B5EF4-FFF2-40B4-BE49-F238E27FC236}">
              <a16:creationId xmlns:a16="http://schemas.microsoft.com/office/drawing/2014/main" id="{00000000-0008-0000-0500-000004000000}"/>
            </a:ext>
          </a:extLst>
        </xdr:cNvPr>
        <xdr:cNvSpPr/>
      </xdr:nvSpPr>
      <xdr:spPr>
        <a:xfrm>
          <a:off x="1971675" y="868045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0500-000008000000}"/>
            </a:ext>
          </a:extLst>
        </xdr:cNvPr>
        <xdr:cNvSpPr/>
      </xdr:nvSpPr>
      <xdr:spPr>
        <a:xfrm>
          <a:off x="141414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500-000009000000}"/>
            </a:ext>
          </a:extLst>
        </xdr:cNvPr>
        <xdr:cNvSpPr/>
      </xdr:nvSpPr>
      <xdr:spPr>
        <a:xfrm>
          <a:off x="141414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5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0500-00000B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0500-00000C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3" name="Rectángulo: esquinas redondeadas 6">
          <a:hlinkClick xmlns:r="http://schemas.openxmlformats.org/officeDocument/2006/relationships" r:id="rId1"/>
          <a:extLst>
            <a:ext uri="{FF2B5EF4-FFF2-40B4-BE49-F238E27FC236}">
              <a16:creationId xmlns:a16="http://schemas.microsoft.com/office/drawing/2014/main" id="{00000000-0008-0000-0500-00000D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4" name="Rectángulo: esquinas redondeadas 6">
          <a:hlinkClick xmlns:r="http://schemas.openxmlformats.org/officeDocument/2006/relationships" r:id="rId1"/>
          <a:extLst>
            <a:ext uri="{FF2B5EF4-FFF2-40B4-BE49-F238E27FC236}">
              <a16:creationId xmlns:a16="http://schemas.microsoft.com/office/drawing/2014/main" id="{00000000-0008-0000-0500-00000E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editAs="oneCell">
    <xdr:from>
      <xdr:col>0</xdr:col>
      <xdr:colOff>409222</xdr:colOff>
      <xdr:row>0</xdr:row>
      <xdr:rowOff>239889</xdr:rowOff>
    </xdr:from>
    <xdr:to>
      <xdr:col>0</xdr:col>
      <xdr:colOff>1941159</xdr:colOff>
      <xdr:row>3</xdr:row>
      <xdr:rowOff>14111</xdr:rowOff>
    </xdr:to>
    <xdr:pic>
      <xdr:nvPicPr>
        <xdr:cNvPr id="15" name="Imagen 14" descr="C:\Users\ADMIN\Desktop\cararabo.png">
          <a:extLst>
            <a:ext uri="{FF2B5EF4-FFF2-40B4-BE49-F238E27FC236}">
              <a16:creationId xmlns:a16="http://schemas.microsoft.com/office/drawing/2014/main" id="{AF7CCA1E-8EDB-4F47-8DBF-D11EF76833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222" y="239889"/>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340178</xdr:colOff>
      <xdr:row>0</xdr:row>
      <xdr:rowOff>173869</xdr:rowOff>
    </xdr:from>
    <xdr:to>
      <xdr:col>0</xdr:col>
      <xdr:colOff>1872115</xdr:colOff>
      <xdr:row>2</xdr:row>
      <xdr:rowOff>265591</xdr:rowOff>
    </xdr:to>
    <xdr:pic>
      <xdr:nvPicPr>
        <xdr:cNvPr id="16" name="Imagen 15" descr="C:\Users\ADMIN\Desktop\cararabo.png">
          <a:extLst>
            <a:ext uri="{FF2B5EF4-FFF2-40B4-BE49-F238E27FC236}">
              <a16:creationId xmlns:a16="http://schemas.microsoft.com/office/drawing/2014/main" id="{D6A3C7A9-6512-4259-95DA-E1A4CF2911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0178" y="173869"/>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1971675</xdr:colOff>
      <xdr:row>33</xdr:row>
      <xdr:rowOff>133350</xdr:rowOff>
    </xdr:from>
    <xdr:to>
      <xdr:col>13</xdr:col>
      <xdr:colOff>1</xdr:colOff>
      <xdr:row>39</xdr:row>
      <xdr:rowOff>66675</xdr:rowOff>
    </xdr:to>
    <xdr:sp macro="" textlink="">
      <xdr:nvSpPr>
        <xdr:cNvPr id="4" name="5 Rectángulo">
          <a:extLst>
            <a:ext uri="{FF2B5EF4-FFF2-40B4-BE49-F238E27FC236}">
              <a16:creationId xmlns:a16="http://schemas.microsoft.com/office/drawing/2014/main" id="{00000000-0008-0000-0600-000004000000}"/>
            </a:ext>
          </a:extLst>
        </xdr:cNvPr>
        <xdr:cNvSpPr/>
      </xdr:nvSpPr>
      <xdr:spPr>
        <a:xfrm>
          <a:off x="1971675" y="868045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0600-00000B000000}"/>
            </a:ext>
          </a:extLst>
        </xdr:cNvPr>
        <xdr:cNvSpPr/>
      </xdr:nvSpPr>
      <xdr:spPr>
        <a:xfrm>
          <a:off x="146113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0600-00000C000000}"/>
            </a:ext>
          </a:extLst>
        </xdr:cNvPr>
        <xdr:cNvSpPr/>
      </xdr:nvSpPr>
      <xdr:spPr>
        <a:xfrm>
          <a:off x="146113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3" name="Rectángulo: esquinas redondeadas 6">
          <a:hlinkClick xmlns:r="http://schemas.openxmlformats.org/officeDocument/2006/relationships" r:id="rId1"/>
          <a:extLst>
            <a:ext uri="{FF2B5EF4-FFF2-40B4-BE49-F238E27FC236}">
              <a16:creationId xmlns:a16="http://schemas.microsoft.com/office/drawing/2014/main" id="{00000000-0008-0000-0600-00000D000000}"/>
            </a:ext>
          </a:extLst>
        </xdr:cNvPr>
        <xdr:cNvSpPr/>
      </xdr:nvSpPr>
      <xdr:spPr>
        <a:xfrm>
          <a:off x="146113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600-000009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600-00000A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4" name="Rectángulo: esquinas redondeadas 6">
          <a:hlinkClick xmlns:r="http://schemas.openxmlformats.org/officeDocument/2006/relationships" r:id="rId1"/>
          <a:extLst>
            <a:ext uri="{FF2B5EF4-FFF2-40B4-BE49-F238E27FC236}">
              <a16:creationId xmlns:a16="http://schemas.microsoft.com/office/drawing/2014/main" id="{00000000-0008-0000-0600-00000E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5" name="Rectángulo: esquinas redondeadas 6">
          <a:hlinkClick xmlns:r="http://schemas.openxmlformats.org/officeDocument/2006/relationships" r:id="rId1"/>
          <a:extLst>
            <a:ext uri="{FF2B5EF4-FFF2-40B4-BE49-F238E27FC236}">
              <a16:creationId xmlns:a16="http://schemas.microsoft.com/office/drawing/2014/main" id="{00000000-0008-0000-0600-00000F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6" name="Rectángulo: esquinas redondeadas 6">
          <a:hlinkClick xmlns:r="http://schemas.openxmlformats.org/officeDocument/2006/relationships" r:id="rId1"/>
          <a:extLst>
            <a:ext uri="{FF2B5EF4-FFF2-40B4-BE49-F238E27FC236}">
              <a16:creationId xmlns:a16="http://schemas.microsoft.com/office/drawing/2014/main" id="{00000000-0008-0000-0600-000010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5</xdr:col>
      <xdr:colOff>666749</xdr:colOff>
      <xdr:row>14</xdr:row>
      <xdr:rowOff>90997</xdr:rowOff>
    </xdr:from>
    <xdr:to>
      <xdr:col>12</xdr:col>
      <xdr:colOff>107157</xdr:colOff>
      <xdr:row>31</xdr:row>
      <xdr:rowOff>96780</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426357</xdr:colOff>
      <xdr:row>0</xdr:row>
      <xdr:rowOff>208643</xdr:rowOff>
    </xdr:from>
    <xdr:to>
      <xdr:col>0</xdr:col>
      <xdr:colOff>1958294</xdr:colOff>
      <xdr:row>2</xdr:row>
      <xdr:rowOff>300365</xdr:rowOff>
    </xdr:to>
    <xdr:pic>
      <xdr:nvPicPr>
        <xdr:cNvPr id="17" name="Imagen 16" descr="C:\Users\ADMIN\Desktop\cararabo.png">
          <a:extLst>
            <a:ext uri="{FF2B5EF4-FFF2-40B4-BE49-F238E27FC236}">
              <a16:creationId xmlns:a16="http://schemas.microsoft.com/office/drawing/2014/main" id="{8226F31B-689C-4469-9299-323CAA629D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6357" y="208643"/>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1971675</xdr:colOff>
      <xdr:row>33</xdr:row>
      <xdr:rowOff>133350</xdr:rowOff>
    </xdr:from>
    <xdr:to>
      <xdr:col>13</xdr:col>
      <xdr:colOff>1</xdr:colOff>
      <xdr:row>39</xdr:row>
      <xdr:rowOff>66675</xdr:rowOff>
    </xdr:to>
    <xdr:sp macro="" textlink="">
      <xdr:nvSpPr>
        <xdr:cNvPr id="4" name="5 Rectángulo">
          <a:extLst>
            <a:ext uri="{FF2B5EF4-FFF2-40B4-BE49-F238E27FC236}">
              <a16:creationId xmlns:a16="http://schemas.microsoft.com/office/drawing/2014/main" id="{00000000-0008-0000-0700-000004000000}"/>
            </a:ext>
          </a:extLst>
        </xdr:cNvPr>
        <xdr:cNvSpPr/>
      </xdr:nvSpPr>
      <xdr:spPr>
        <a:xfrm>
          <a:off x="1971675" y="8680450"/>
          <a:ext cx="8677276" cy="8159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0700-00000C000000}"/>
            </a:ext>
          </a:extLst>
        </xdr:cNvPr>
        <xdr:cNvSpPr/>
      </xdr:nvSpPr>
      <xdr:spPr>
        <a:xfrm>
          <a:off x="14446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3" name="Rectángulo: esquinas redondeadas 6">
          <a:hlinkClick xmlns:r="http://schemas.openxmlformats.org/officeDocument/2006/relationships" r:id="rId1"/>
          <a:extLst>
            <a:ext uri="{FF2B5EF4-FFF2-40B4-BE49-F238E27FC236}">
              <a16:creationId xmlns:a16="http://schemas.microsoft.com/office/drawing/2014/main" id="{00000000-0008-0000-0700-00000D000000}"/>
            </a:ext>
          </a:extLst>
        </xdr:cNvPr>
        <xdr:cNvSpPr/>
      </xdr:nvSpPr>
      <xdr:spPr>
        <a:xfrm>
          <a:off x="14446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4" name="Rectángulo: esquinas redondeadas 6">
          <a:hlinkClick xmlns:r="http://schemas.openxmlformats.org/officeDocument/2006/relationships" r:id="rId1"/>
          <a:extLst>
            <a:ext uri="{FF2B5EF4-FFF2-40B4-BE49-F238E27FC236}">
              <a16:creationId xmlns:a16="http://schemas.microsoft.com/office/drawing/2014/main" id="{00000000-0008-0000-0700-00000E000000}"/>
            </a:ext>
          </a:extLst>
        </xdr:cNvPr>
        <xdr:cNvSpPr/>
      </xdr:nvSpPr>
      <xdr:spPr>
        <a:xfrm>
          <a:off x="14446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5" name="Rectángulo: esquinas redondeadas 6">
          <a:hlinkClick xmlns:r="http://schemas.openxmlformats.org/officeDocument/2006/relationships" r:id="rId1"/>
          <a:extLst>
            <a:ext uri="{FF2B5EF4-FFF2-40B4-BE49-F238E27FC236}">
              <a16:creationId xmlns:a16="http://schemas.microsoft.com/office/drawing/2014/main" id="{00000000-0008-0000-0700-00000F000000}"/>
            </a:ext>
          </a:extLst>
        </xdr:cNvPr>
        <xdr:cNvSpPr/>
      </xdr:nvSpPr>
      <xdr:spPr>
        <a:xfrm>
          <a:off x="14446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5</xdr:col>
      <xdr:colOff>122621</xdr:colOff>
      <xdr:row>15</xdr:row>
      <xdr:rowOff>183055</xdr:rowOff>
    </xdr:from>
    <xdr:to>
      <xdr:col>11</xdr:col>
      <xdr:colOff>545224</xdr:colOff>
      <xdr:row>29</xdr:row>
      <xdr:rowOff>57807</xdr:rowOff>
    </xdr:to>
    <xdr:graphicFrame macro="">
      <xdr:nvGraphicFramePr>
        <xdr:cNvPr id="2" name="Gráfico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270057</xdr:colOff>
      <xdr:row>0</xdr:row>
      <xdr:rowOff>182471</xdr:rowOff>
    </xdr:from>
    <xdr:to>
      <xdr:col>0</xdr:col>
      <xdr:colOff>1801994</xdr:colOff>
      <xdr:row>2</xdr:row>
      <xdr:rowOff>266894</xdr:rowOff>
    </xdr:to>
    <xdr:pic>
      <xdr:nvPicPr>
        <xdr:cNvPr id="10" name="Imagen 9" descr="C:\Users\ADMIN\Desktop\cararabo.png">
          <a:extLst>
            <a:ext uri="{FF2B5EF4-FFF2-40B4-BE49-F238E27FC236}">
              <a16:creationId xmlns:a16="http://schemas.microsoft.com/office/drawing/2014/main" id="{D919D519-CA9E-440B-B4D3-05368EAF4C3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70057" y="182471"/>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1924050</xdr:colOff>
      <xdr:row>33</xdr:row>
      <xdr:rowOff>104775</xdr:rowOff>
    </xdr:from>
    <xdr:to>
      <xdr:col>12</xdr:col>
      <xdr:colOff>600076</xdr:colOff>
      <xdr:row>39</xdr:row>
      <xdr:rowOff>38100</xdr:rowOff>
    </xdr:to>
    <xdr:sp macro="" textlink="">
      <xdr:nvSpPr>
        <xdr:cNvPr id="4" name="5 Rectángulo">
          <a:extLst>
            <a:ext uri="{FF2B5EF4-FFF2-40B4-BE49-F238E27FC236}">
              <a16:creationId xmlns:a16="http://schemas.microsoft.com/office/drawing/2014/main" id="{00000000-0008-0000-0800-000004000000}"/>
            </a:ext>
          </a:extLst>
        </xdr:cNvPr>
        <xdr:cNvSpPr/>
      </xdr:nvSpPr>
      <xdr:spPr>
        <a:xfrm>
          <a:off x="1924050" y="6296025"/>
          <a:ext cx="8515351" cy="87630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n-US"/>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5" name="Rectángulo: esquinas redondeadas 6">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00000000-0008-0000-0800-000008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9" name="Rectángulo: esquinas redondeadas 6">
          <a:hlinkClick xmlns:r="http://schemas.openxmlformats.org/officeDocument/2006/relationships" r:id="rId1"/>
          <a:extLst>
            <a:ext uri="{FF2B5EF4-FFF2-40B4-BE49-F238E27FC236}">
              <a16:creationId xmlns:a16="http://schemas.microsoft.com/office/drawing/2014/main" id="{00000000-0008-0000-0800-000009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0" name="Rectángulo: esquinas redondeadas 6">
          <a:hlinkClick xmlns:r="http://schemas.openxmlformats.org/officeDocument/2006/relationships" r:id="rId1"/>
          <a:extLst>
            <a:ext uri="{FF2B5EF4-FFF2-40B4-BE49-F238E27FC236}">
              <a16:creationId xmlns:a16="http://schemas.microsoft.com/office/drawing/2014/main" id="{00000000-0008-0000-0800-00000A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1" name="Rectángulo: esquinas redondeadas 6">
          <a:hlinkClick xmlns:r="http://schemas.openxmlformats.org/officeDocument/2006/relationships" r:id="rId1"/>
          <a:extLst>
            <a:ext uri="{FF2B5EF4-FFF2-40B4-BE49-F238E27FC236}">
              <a16:creationId xmlns:a16="http://schemas.microsoft.com/office/drawing/2014/main" id="{00000000-0008-0000-0800-00000B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2" name="Rectángulo: esquinas redondeadas 6">
          <a:hlinkClick xmlns:r="http://schemas.openxmlformats.org/officeDocument/2006/relationships" r:id="rId1"/>
          <a:extLst>
            <a:ext uri="{FF2B5EF4-FFF2-40B4-BE49-F238E27FC236}">
              <a16:creationId xmlns:a16="http://schemas.microsoft.com/office/drawing/2014/main" id="{00000000-0008-0000-0800-00000C000000}"/>
            </a:ext>
          </a:extLst>
        </xdr:cNvPr>
        <xdr:cNvSpPr/>
      </xdr:nvSpPr>
      <xdr:spPr>
        <a:xfrm>
          <a:off x="137858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3" name="Rectángulo: esquinas redondeadas 6">
          <a:hlinkClick xmlns:r="http://schemas.openxmlformats.org/officeDocument/2006/relationships" r:id="rId1"/>
          <a:extLst>
            <a:ext uri="{FF2B5EF4-FFF2-40B4-BE49-F238E27FC236}">
              <a16:creationId xmlns:a16="http://schemas.microsoft.com/office/drawing/2014/main" id="{00000000-0008-0000-0800-00000D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4" name="Rectángulo: esquinas redondeadas 6">
          <a:hlinkClick xmlns:r="http://schemas.openxmlformats.org/officeDocument/2006/relationships" r:id="rId1"/>
          <a:extLst>
            <a:ext uri="{FF2B5EF4-FFF2-40B4-BE49-F238E27FC236}">
              <a16:creationId xmlns:a16="http://schemas.microsoft.com/office/drawing/2014/main" id="{00000000-0008-0000-0800-00000E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5" name="Rectángulo: esquinas redondeadas 6">
          <a:hlinkClick xmlns:r="http://schemas.openxmlformats.org/officeDocument/2006/relationships" r:id="rId1"/>
          <a:extLst>
            <a:ext uri="{FF2B5EF4-FFF2-40B4-BE49-F238E27FC236}">
              <a16:creationId xmlns:a16="http://schemas.microsoft.com/office/drawing/2014/main" id="{00000000-0008-0000-0800-00000F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6" name="Rectángulo: esquinas redondeadas 6">
          <a:hlinkClick xmlns:r="http://schemas.openxmlformats.org/officeDocument/2006/relationships" r:id="rId1"/>
          <a:extLst>
            <a:ext uri="{FF2B5EF4-FFF2-40B4-BE49-F238E27FC236}">
              <a16:creationId xmlns:a16="http://schemas.microsoft.com/office/drawing/2014/main" id="{00000000-0008-0000-0800-000010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17</xdr:col>
      <xdr:colOff>0</xdr:colOff>
      <xdr:row>4</xdr:row>
      <xdr:rowOff>0</xdr:rowOff>
    </xdr:from>
    <xdr:to>
      <xdr:col>18</xdr:col>
      <xdr:colOff>476250</xdr:colOff>
      <xdr:row>5</xdr:row>
      <xdr:rowOff>142875</xdr:rowOff>
    </xdr:to>
    <xdr:sp macro="" textlink="">
      <xdr:nvSpPr>
        <xdr:cNvPr id="17" name="Rectángulo: esquinas redondeadas 6">
          <a:hlinkClick xmlns:r="http://schemas.openxmlformats.org/officeDocument/2006/relationships" r:id="rId1"/>
          <a:extLst>
            <a:ext uri="{FF2B5EF4-FFF2-40B4-BE49-F238E27FC236}">
              <a16:creationId xmlns:a16="http://schemas.microsoft.com/office/drawing/2014/main" id="{00000000-0008-0000-0800-000011000000}"/>
            </a:ext>
          </a:extLst>
        </xdr:cNvPr>
        <xdr:cNvSpPr/>
      </xdr:nvSpPr>
      <xdr:spPr>
        <a:xfrm>
          <a:off x="14065250" y="1098550"/>
          <a:ext cx="1276350" cy="333375"/>
        </a:xfrm>
        <a:prstGeom prst="roundRect">
          <a:avLst/>
        </a:prstGeom>
        <a:solidFill>
          <a:srgbClr val="8064A2">
            <a:lumMod val="50000"/>
          </a:srgbClr>
        </a:solidFill>
        <a:ln w="25400" cap="flat" cmpd="sng" algn="ctr">
          <a:noFill/>
          <a:prstDash val="solid"/>
        </a:ln>
        <a:effectLst>
          <a:outerShdw blurRad="184150" dist="241300" dir="11520000" sx="110000" sy="110000" algn="ctr">
            <a:srgbClr val="000000">
              <a:alpha val="18000"/>
            </a:srgbClr>
          </a:outerShdw>
        </a:effectLst>
        <a:scene3d>
          <a:camera prst="perspectiveFront" fov="5100000">
            <a:rot lat="0" lon="2100000" rev="0"/>
          </a:camera>
          <a:lightRig rig="flood" dir="t">
            <a:rot lat="0" lon="0" rev="13800000"/>
          </a:lightRig>
        </a:scene3d>
        <a:sp3d extrusionH="107950" prstMaterial="plastic">
          <a:bevelT w="82550" h="63500" prst="divot"/>
          <a:bevelB/>
        </a:sp3d>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rPr>
            <a:t>VOLVER A HOJA DE INDICADORES</a:t>
          </a:r>
        </a:p>
      </xdr:txBody>
    </xdr:sp>
    <xdr:clientData/>
  </xdr:twoCellAnchor>
  <xdr:twoCellAnchor>
    <xdr:from>
      <xdr:col>4</xdr:col>
      <xdr:colOff>447675</xdr:colOff>
      <xdr:row>13</xdr:row>
      <xdr:rowOff>128587</xdr:rowOff>
    </xdr:from>
    <xdr:to>
      <xdr:col>11</xdr:col>
      <xdr:colOff>152400</xdr:colOff>
      <xdr:row>27</xdr:row>
      <xdr:rowOff>4762</xdr:rowOff>
    </xdr:to>
    <mc:AlternateContent xmlns:mc="http://schemas.openxmlformats.org/markup-compatibility/2006">
      <mc:Choice xmlns:cx2="http://schemas.microsoft.com/office/drawing/2015/10/21/chartex" xmlns="" Requires="cx2">
        <xdr:graphicFrame macro="">
          <xdr:nvGraphicFramePr>
            <xdr:cNvPr id="2" name="Gráfico 1">
              <a:extLst>
                <a:ext uri="{FF2B5EF4-FFF2-40B4-BE49-F238E27FC236}">
                  <a16:creationId xmlns:a16="http://schemas.microsoft.com/office/drawing/2014/main" id="{B6517E39-CFB8-449D-B7A2-FE31364883A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2" name="Rectángulo 1">
              <a:extLst>
                <a:ext uri="{FF2B5EF4-FFF2-40B4-BE49-F238E27FC236}">
                  <a16:creationId xmlns:a16="http://schemas.microsoft.com/office/drawing/2014/main" id="{00000000-0008-0000-0800-000002000000}"/>
                </a:ext>
              </a:extLst>
            </xdr:cNvPr>
            <xdr:cNvSpPr>
              <a:spLocks noTextEdit="1"/>
            </xdr:cNvSpPr>
          </xdr:nvSpPr>
          <xdr:spPr>
            <a:xfrm>
              <a:off x="4981575" y="3284537"/>
              <a:ext cx="4810125" cy="2714625"/>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editAs="oneCell">
    <xdr:from>
      <xdr:col>0</xdr:col>
      <xdr:colOff>298450</xdr:colOff>
      <xdr:row>0</xdr:row>
      <xdr:rowOff>190500</xdr:rowOff>
    </xdr:from>
    <xdr:to>
      <xdr:col>0</xdr:col>
      <xdr:colOff>1830387</xdr:colOff>
      <xdr:row>2</xdr:row>
      <xdr:rowOff>282222</xdr:rowOff>
    </xdr:to>
    <xdr:pic>
      <xdr:nvPicPr>
        <xdr:cNvPr id="18" name="Imagen 17" descr="C:\Users\ADMIN\Desktop\cararabo.png">
          <a:extLst>
            <a:ext uri="{FF2B5EF4-FFF2-40B4-BE49-F238E27FC236}">
              <a16:creationId xmlns:a16="http://schemas.microsoft.com/office/drawing/2014/main" id="{6024A873-77AF-4DD1-94E7-47D38D477FB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98450" y="190500"/>
          <a:ext cx="1531937" cy="72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P57"/>
  <sheetViews>
    <sheetView topLeftCell="A43" zoomScale="70" zoomScaleNormal="70" workbookViewId="0">
      <selection activeCell="H47" sqref="H47:H48"/>
    </sheetView>
  </sheetViews>
  <sheetFormatPr baseColWidth="10" defaultRowHeight="15" x14ac:dyDescent="0.25"/>
  <cols>
    <col min="1" max="1" width="16.5703125" customWidth="1"/>
    <col min="2" max="2" width="30.28515625" customWidth="1"/>
    <col min="3" max="3" width="31.5703125" customWidth="1"/>
    <col min="4" max="4" width="51.85546875" customWidth="1"/>
    <col min="6" max="6" width="43.85546875" customWidth="1"/>
    <col min="7" max="7" width="21.28515625" customWidth="1"/>
    <col min="8" max="8" width="27" customWidth="1"/>
    <col min="9" max="9" width="20.5703125" customWidth="1"/>
    <col min="10" max="10" width="17.28515625" customWidth="1"/>
    <col min="11" max="11" width="34" customWidth="1"/>
  </cols>
  <sheetData>
    <row r="1" spans="1:16" ht="18" customHeight="1" x14ac:dyDescent="0.25">
      <c r="A1" s="296"/>
      <c r="B1" s="296"/>
      <c r="C1" s="297" t="s">
        <v>303</v>
      </c>
      <c r="D1" s="297"/>
      <c r="E1" s="297"/>
      <c r="F1" s="297"/>
      <c r="G1" s="297"/>
      <c r="H1" s="297"/>
      <c r="I1" s="297"/>
      <c r="J1" s="298" t="s">
        <v>305</v>
      </c>
      <c r="K1" s="299"/>
      <c r="L1" s="299"/>
      <c r="M1" s="293"/>
      <c r="N1" s="294"/>
      <c r="O1" s="294"/>
      <c r="P1" s="83"/>
    </row>
    <row r="2" spans="1:16" ht="18" x14ac:dyDescent="0.25">
      <c r="A2" s="296"/>
      <c r="B2" s="296"/>
      <c r="C2" s="297"/>
      <c r="D2" s="297"/>
      <c r="E2" s="297"/>
      <c r="F2" s="297"/>
      <c r="G2" s="297"/>
      <c r="H2" s="297"/>
      <c r="I2" s="297"/>
      <c r="J2" s="300" t="s">
        <v>304</v>
      </c>
      <c r="K2" s="300"/>
      <c r="L2" s="300"/>
      <c r="M2" s="294"/>
      <c r="N2" s="294"/>
      <c r="O2" s="294"/>
      <c r="P2" s="83"/>
    </row>
    <row r="3" spans="1:16" ht="14.45" customHeight="1" x14ac:dyDescent="0.25">
      <c r="A3" s="296"/>
      <c r="B3" s="296"/>
      <c r="C3" s="297"/>
      <c r="D3" s="297"/>
      <c r="E3" s="297"/>
      <c r="F3" s="297"/>
      <c r="G3" s="297"/>
      <c r="H3" s="297"/>
      <c r="I3" s="297"/>
      <c r="J3" s="299" t="s">
        <v>306</v>
      </c>
      <c r="K3" s="299"/>
      <c r="L3" s="299"/>
      <c r="M3" s="295"/>
      <c r="N3" s="295"/>
      <c r="O3" s="295"/>
      <c r="P3" s="83"/>
    </row>
    <row r="4" spans="1:16" ht="25.5" customHeight="1" x14ac:dyDescent="0.25">
      <c r="A4" s="296"/>
      <c r="B4" s="296"/>
      <c r="C4" s="297"/>
      <c r="D4" s="297"/>
      <c r="E4" s="297"/>
      <c r="F4" s="297"/>
      <c r="G4" s="297"/>
      <c r="H4" s="297"/>
      <c r="I4" s="297"/>
      <c r="J4" s="299"/>
      <c r="K4" s="299"/>
      <c r="L4" s="299"/>
      <c r="M4" s="295"/>
      <c r="N4" s="295"/>
      <c r="O4" s="295"/>
      <c r="P4" s="83"/>
    </row>
    <row r="5" spans="1:16" ht="24.75" customHeight="1" x14ac:dyDescent="0.25">
      <c r="A5" s="252" t="s">
        <v>310</v>
      </c>
      <c r="B5" s="252"/>
      <c r="C5" s="252"/>
      <c r="D5" s="252"/>
      <c r="E5" s="252"/>
      <c r="F5" s="252"/>
      <c r="G5" s="252"/>
      <c r="H5" s="252"/>
      <c r="I5" s="252"/>
      <c r="J5" s="252"/>
      <c r="K5" s="252"/>
      <c r="L5" s="252"/>
      <c r="M5" s="83"/>
      <c r="N5" s="83"/>
      <c r="O5" s="83"/>
      <c r="P5" s="83"/>
    </row>
    <row r="6" spans="1:16" ht="27.75" customHeight="1" x14ac:dyDescent="0.25">
      <c r="A6" s="252"/>
      <c r="B6" s="252"/>
      <c r="C6" s="252"/>
      <c r="D6" s="252"/>
      <c r="E6" s="252"/>
      <c r="F6" s="252"/>
      <c r="G6" s="252"/>
      <c r="H6" s="252"/>
      <c r="I6" s="252"/>
      <c r="J6" s="252"/>
      <c r="K6" s="252"/>
      <c r="L6" s="252"/>
    </row>
    <row r="7" spans="1:16" ht="15.75" customHeight="1" x14ac:dyDescent="0.25">
      <c r="A7" s="252"/>
      <c r="B7" s="252"/>
      <c r="C7" s="252"/>
      <c r="D7" s="252"/>
      <c r="E7" s="252"/>
      <c r="F7" s="252"/>
      <c r="G7" s="252"/>
      <c r="H7" s="252"/>
      <c r="I7" s="252"/>
      <c r="J7" s="252"/>
      <c r="K7" s="252"/>
      <c r="L7" s="252"/>
    </row>
    <row r="8" spans="1:16" s="14" customFormat="1" ht="21" customHeight="1" x14ac:dyDescent="0.3">
      <c r="A8" s="290" t="s">
        <v>192</v>
      </c>
      <c r="B8" s="253" t="s">
        <v>0</v>
      </c>
      <c r="C8" s="253" t="s">
        <v>1</v>
      </c>
      <c r="D8" s="253" t="s">
        <v>2</v>
      </c>
      <c r="E8" s="253" t="s">
        <v>3</v>
      </c>
      <c r="F8" s="257"/>
      <c r="G8" s="253" t="s">
        <v>4</v>
      </c>
      <c r="H8" s="253" t="s">
        <v>5</v>
      </c>
      <c r="I8" s="253" t="s">
        <v>6</v>
      </c>
      <c r="J8" s="253" t="s">
        <v>7</v>
      </c>
      <c r="K8" s="255" t="s">
        <v>8</v>
      </c>
      <c r="L8" s="250" t="s">
        <v>215</v>
      </c>
    </row>
    <row r="9" spans="1:16" s="14" customFormat="1" ht="28.5" customHeight="1" thickBot="1" x14ac:dyDescent="0.35">
      <c r="A9" s="291"/>
      <c r="B9" s="254"/>
      <c r="C9" s="254"/>
      <c r="D9" s="254"/>
      <c r="E9" s="258"/>
      <c r="F9" s="258"/>
      <c r="G9" s="254"/>
      <c r="H9" s="259"/>
      <c r="I9" s="254"/>
      <c r="J9" s="254"/>
      <c r="K9" s="256"/>
      <c r="L9" s="251"/>
    </row>
    <row r="10" spans="1:16" s="13" customFormat="1" ht="66.95" customHeight="1" x14ac:dyDescent="0.25">
      <c r="A10" s="16">
        <v>1</v>
      </c>
      <c r="B10" s="17" t="s">
        <v>50</v>
      </c>
      <c r="C10" s="38" t="s">
        <v>51</v>
      </c>
      <c r="D10" s="38" t="s">
        <v>312</v>
      </c>
      <c r="E10" s="263" t="s">
        <v>315</v>
      </c>
      <c r="F10" s="264"/>
      <c r="G10" s="39" t="s">
        <v>307</v>
      </c>
      <c r="H10" s="80" t="s">
        <v>308</v>
      </c>
      <c r="I10" s="40" t="s">
        <v>13</v>
      </c>
      <c r="J10" s="41" t="s">
        <v>54</v>
      </c>
      <c r="K10" s="57" t="s">
        <v>55</v>
      </c>
      <c r="L10" s="62">
        <v>1</v>
      </c>
    </row>
    <row r="11" spans="1:16" s="13" customFormat="1" ht="66" customHeight="1" x14ac:dyDescent="0.25">
      <c r="A11" s="15">
        <v>2</v>
      </c>
      <c r="B11" s="18" t="s">
        <v>50</v>
      </c>
      <c r="C11" s="42" t="s">
        <v>56</v>
      </c>
      <c r="D11" s="42" t="s">
        <v>311</v>
      </c>
      <c r="E11" s="260" t="s">
        <v>58</v>
      </c>
      <c r="F11" s="261"/>
      <c r="G11" s="39" t="s">
        <v>307</v>
      </c>
      <c r="H11" s="80" t="s">
        <v>308</v>
      </c>
      <c r="I11" s="45" t="s">
        <v>10</v>
      </c>
      <c r="J11" s="46" t="s">
        <v>54</v>
      </c>
      <c r="K11" s="58" t="s">
        <v>59</v>
      </c>
      <c r="L11" s="62">
        <v>1</v>
      </c>
    </row>
    <row r="12" spans="1:16" s="13" customFormat="1" ht="66.95" customHeight="1" x14ac:dyDescent="0.25">
      <c r="A12" s="15">
        <v>3</v>
      </c>
      <c r="B12" s="18" t="s">
        <v>50</v>
      </c>
      <c r="C12" s="42" t="s">
        <v>60</v>
      </c>
      <c r="D12" s="42" t="s">
        <v>313</v>
      </c>
      <c r="E12" s="260" t="s">
        <v>314</v>
      </c>
      <c r="F12" s="261"/>
      <c r="G12" s="39" t="s">
        <v>307</v>
      </c>
      <c r="H12" s="80" t="s">
        <v>308</v>
      </c>
      <c r="I12" s="45" t="s">
        <v>63</v>
      </c>
      <c r="J12" s="46" t="s">
        <v>14</v>
      </c>
      <c r="K12" s="58" t="s">
        <v>64</v>
      </c>
      <c r="L12" s="62">
        <v>0.9</v>
      </c>
    </row>
    <row r="13" spans="1:16" s="13" customFormat="1" ht="67.5" customHeight="1" x14ac:dyDescent="0.25">
      <c r="A13" s="15">
        <v>4</v>
      </c>
      <c r="B13" s="19" t="s">
        <v>50</v>
      </c>
      <c r="C13" s="42" t="s">
        <v>144</v>
      </c>
      <c r="D13" s="42" t="s">
        <v>167</v>
      </c>
      <c r="E13" s="260" t="s">
        <v>171</v>
      </c>
      <c r="F13" s="261"/>
      <c r="G13" s="39" t="s">
        <v>307</v>
      </c>
      <c r="H13" s="80" t="s">
        <v>308</v>
      </c>
      <c r="I13" s="45" t="s">
        <v>13</v>
      </c>
      <c r="J13" s="46" t="s">
        <v>14</v>
      </c>
      <c r="K13" s="58" t="s">
        <v>162</v>
      </c>
      <c r="L13" s="62">
        <v>0.9</v>
      </c>
    </row>
    <row r="14" spans="1:16" s="13" customFormat="1" ht="69" customHeight="1" x14ac:dyDescent="0.25">
      <c r="A14" s="15">
        <v>5</v>
      </c>
      <c r="B14" s="19" t="s">
        <v>50</v>
      </c>
      <c r="C14" s="42" t="s">
        <v>65</v>
      </c>
      <c r="D14" s="42" t="s">
        <v>66</v>
      </c>
      <c r="E14" s="260" t="s">
        <v>67</v>
      </c>
      <c r="F14" s="261"/>
      <c r="G14" s="39" t="s">
        <v>307</v>
      </c>
      <c r="H14" s="80" t="s">
        <v>308</v>
      </c>
      <c r="I14" s="45" t="s">
        <v>13</v>
      </c>
      <c r="J14" s="46" t="s">
        <v>54</v>
      </c>
      <c r="K14" s="58" t="s">
        <v>68</v>
      </c>
      <c r="L14" s="63">
        <v>1</v>
      </c>
    </row>
    <row r="15" spans="1:16" s="13" customFormat="1" ht="67.5" customHeight="1" x14ac:dyDescent="0.25">
      <c r="A15" s="15">
        <v>6</v>
      </c>
      <c r="B15" s="19" t="s">
        <v>50</v>
      </c>
      <c r="C15" s="42" t="s">
        <v>69</v>
      </c>
      <c r="D15" s="42" t="s">
        <v>70</v>
      </c>
      <c r="E15" s="260" t="s">
        <v>71</v>
      </c>
      <c r="F15" s="261"/>
      <c r="G15" s="39" t="s">
        <v>307</v>
      </c>
      <c r="H15" s="44" t="s">
        <v>72</v>
      </c>
      <c r="I15" s="45" t="s">
        <v>63</v>
      </c>
      <c r="J15" s="46" t="s">
        <v>14</v>
      </c>
      <c r="K15" s="58" t="s">
        <v>73</v>
      </c>
      <c r="L15" s="62">
        <v>0.9</v>
      </c>
    </row>
    <row r="16" spans="1:16" s="13" customFormat="1" ht="68.45" customHeight="1" x14ac:dyDescent="0.25">
      <c r="A16" s="15">
        <v>7</v>
      </c>
      <c r="B16" s="19" t="s">
        <v>50</v>
      </c>
      <c r="C16" s="42" t="s">
        <v>74</v>
      </c>
      <c r="D16" s="42" t="s">
        <v>75</v>
      </c>
      <c r="E16" s="260" t="s">
        <v>76</v>
      </c>
      <c r="F16" s="261"/>
      <c r="G16" s="39" t="s">
        <v>307</v>
      </c>
      <c r="H16" s="45" t="s">
        <v>77</v>
      </c>
      <c r="I16" s="45" t="s">
        <v>13</v>
      </c>
      <c r="J16" s="46" t="s">
        <v>14</v>
      </c>
      <c r="K16" s="58" t="s">
        <v>78</v>
      </c>
      <c r="L16" s="63">
        <v>2</v>
      </c>
    </row>
    <row r="17" spans="1:13" s="13" customFormat="1" ht="68.099999999999994" customHeight="1" x14ac:dyDescent="0.25">
      <c r="A17" s="15">
        <v>8</v>
      </c>
      <c r="B17" s="19" t="s">
        <v>50</v>
      </c>
      <c r="C17" s="42" t="s">
        <v>145</v>
      </c>
      <c r="D17" s="42" t="s">
        <v>169</v>
      </c>
      <c r="E17" s="260" t="s">
        <v>172</v>
      </c>
      <c r="F17" s="261"/>
      <c r="G17" s="39" t="s">
        <v>307</v>
      </c>
      <c r="H17" s="44" t="s">
        <v>187</v>
      </c>
      <c r="I17" s="45" t="s">
        <v>13</v>
      </c>
      <c r="J17" s="46" t="s">
        <v>14</v>
      </c>
      <c r="K17" s="58" t="s">
        <v>163</v>
      </c>
      <c r="L17" s="62">
        <v>1</v>
      </c>
    </row>
    <row r="18" spans="1:13" s="13" customFormat="1" ht="68.099999999999994" customHeight="1" x14ac:dyDescent="0.25">
      <c r="A18" s="15">
        <v>9</v>
      </c>
      <c r="B18" s="19" t="s">
        <v>50</v>
      </c>
      <c r="C18" s="42" t="s">
        <v>146</v>
      </c>
      <c r="D18" s="42" t="s">
        <v>168</v>
      </c>
      <c r="E18" s="260" t="s">
        <v>173</v>
      </c>
      <c r="F18" s="261"/>
      <c r="G18" s="39" t="s">
        <v>307</v>
      </c>
      <c r="H18" s="80" t="s">
        <v>308</v>
      </c>
      <c r="I18" s="45" t="s">
        <v>13</v>
      </c>
      <c r="J18" s="47" t="s">
        <v>37</v>
      </c>
      <c r="K18" s="58" t="s">
        <v>164</v>
      </c>
      <c r="L18" s="62">
        <v>1</v>
      </c>
    </row>
    <row r="19" spans="1:13" s="13" customFormat="1" ht="14.45" customHeight="1" x14ac:dyDescent="0.25">
      <c r="A19" s="292" t="s">
        <v>192</v>
      </c>
      <c r="B19" s="262" t="s">
        <v>0</v>
      </c>
      <c r="C19" s="262" t="s">
        <v>1</v>
      </c>
      <c r="D19" s="262" t="s">
        <v>2</v>
      </c>
      <c r="E19" s="262" t="s">
        <v>3</v>
      </c>
      <c r="F19" s="266"/>
      <c r="G19" s="262" t="s">
        <v>4</v>
      </c>
      <c r="H19" s="262" t="s">
        <v>5</v>
      </c>
      <c r="I19" s="262" t="s">
        <v>6</v>
      </c>
      <c r="J19" s="262" t="s">
        <v>7</v>
      </c>
      <c r="K19" s="262" t="s">
        <v>8</v>
      </c>
      <c r="L19" s="250" t="s">
        <v>214</v>
      </c>
    </row>
    <row r="20" spans="1:13" s="13" customFormat="1" ht="39.75" customHeight="1" x14ac:dyDescent="0.25">
      <c r="A20" s="292"/>
      <c r="B20" s="262"/>
      <c r="C20" s="262"/>
      <c r="D20" s="262"/>
      <c r="E20" s="266"/>
      <c r="F20" s="266"/>
      <c r="G20" s="262"/>
      <c r="H20" s="262"/>
      <c r="I20" s="262"/>
      <c r="J20" s="262"/>
      <c r="K20" s="262"/>
      <c r="L20" s="251"/>
    </row>
    <row r="21" spans="1:13" s="13" customFormat="1" ht="67.5" customHeight="1" x14ac:dyDescent="0.25">
      <c r="A21" s="15">
        <v>10</v>
      </c>
      <c r="B21" s="21" t="s">
        <v>79</v>
      </c>
      <c r="C21" s="42" t="s">
        <v>80</v>
      </c>
      <c r="D21" s="42" t="s">
        <v>81</v>
      </c>
      <c r="E21" s="260" t="s">
        <v>82</v>
      </c>
      <c r="F21" s="261"/>
      <c r="G21" s="43" t="s">
        <v>83</v>
      </c>
      <c r="H21" s="44" t="s">
        <v>84</v>
      </c>
      <c r="I21" s="45" t="s">
        <v>63</v>
      </c>
      <c r="J21" s="47" t="s">
        <v>37</v>
      </c>
      <c r="K21" s="58" t="s">
        <v>85</v>
      </c>
      <c r="L21" s="62">
        <v>0.9</v>
      </c>
    </row>
    <row r="22" spans="1:13" s="13" customFormat="1" ht="69" customHeight="1" x14ac:dyDescent="0.25">
      <c r="A22" s="15">
        <v>11</v>
      </c>
      <c r="B22" s="21" t="s">
        <v>79</v>
      </c>
      <c r="C22" s="42" t="s">
        <v>86</v>
      </c>
      <c r="D22" s="42" t="s">
        <v>309</v>
      </c>
      <c r="E22" s="260" t="s">
        <v>88</v>
      </c>
      <c r="F22" s="261"/>
      <c r="G22" s="43" t="s">
        <v>89</v>
      </c>
      <c r="H22" s="80" t="s">
        <v>308</v>
      </c>
      <c r="I22" s="45" t="s">
        <v>90</v>
      </c>
      <c r="J22" s="47" t="s">
        <v>37</v>
      </c>
      <c r="K22" s="58" t="s">
        <v>91</v>
      </c>
      <c r="L22" s="62">
        <v>0.8</v>
      </c>
    </row>
    <row r="23" spans="1:13" s="13" customFormat="1" ht="69" customHeight="1" x14ac:dyDescent="0.25">
      <c r="A23" s="15">
        <v>12</v>
      </c>
      <c r="B23" s="21" t="s">
        <v>79</v>
      </c>
      <c r="C23" s="42" t="s">
        <v>92</v>
      </c>
      <c r="D23" s="42" t="s">
        <v>93</v>
      </c>
      <c r="E23" s="260" t="s">
        <v>94</v>
      </c>
      <c r="F23" s="261"/>
      <c r="G23" s="43" t="s">
        <v>95</v>
      </c>
      <c r="H23" s="80" t="s">
        <v>308</v>
      </c>
      <c r="I23" s="45" t="s">
        <v>90</v>
      </c>
      <c r="J23" s="47" t="s">
        <v>37</v>
      </c>
      <c r="K23" s="58" t="s">
        <v>96</v>
      </c>
      <c r="L23" s="62">
        <v>0.9</v>
      </c>
    </row>
    <row r="24" spans="1:13" s="13" customFormat="1" ht="66.95" customHeight="1" x14ac:dyDescent="0.25">
      <c r="A24" s="15">
        <v>13</v>
      </c>
      <c r="B24" s="21" t="s">
        <v>79</v>
      </c>
      <c r="C24" s="42" t="s">
        <v>97</v>
      </c>
      <c r="D24" s="42" t="s">
        <v>98</v>
      </c>
      <c r="E24" s="260" t="s">
        <v>99</v>
      </c>
      <c r="F24" s="261"/>
      <c r="G24" s="43" t="s">
        <v>100</v>
      </c>
      <c r="H24" s="44" t="s">
        <v>101</v>
      </c>
      <c r="I24" s="45" t="s">
        <v>90</v>
      </c>
      <c r="J24" s="47" t="s">
        <v>37</v>
      </c>
      <c r="K24" s="58" t="s">
        <v>102</v>
      </c>
      <c r="L24" s="62">
        <v>0.9</v>
      </c>
    </row>
    <row r="25" spans="1:13" s="13" customFormat="1" ht="77.45" customHeight="1" x14ac:dyDescent="0.25">
      <c r="A25" s="15">
        <v>14</v>
      </c>
      <c r="B25" s="21" t="s">
        <v>79</v>
      </c>
      <c r="C25" s="42" t="s">
        <v>103</v>
      </c>
      <c r="D25" s="42" t="s">
        <v>104</v>
      </c>
      <c r="E25" s="260" t="s">
        <v>105</v>
      </c>
      <c r="F25" s="261"/>
      <c r="G25" s="43" t="s">
        <v>106</v>
      </c>
      <c r="H25" s="44" t="s">
        <v>107</v>
      </c>
      <c r="I25" s="45" t="s">
        <v>90</v>
      </c>
      <c r="J25" s="47" t="s">
        <v>37</v>
      </c>
      <c r="K25" s="58" t="s">
        <v>108</v>
      </c>
      <c r="L25" s="62">
        <v>0.9</v>
      </c>
    </row>
    <row r="26" spans="1:13" s="13" customFormat="1" ht="66.95" customHeight="1" x14ac:dyDescent="0.25">
      <c r="A26" s="15">
        <v>15</v>
      </c>
      <c r="B26" s="21" t="s">
        <v>79</v>
      </c>
      <c r="C26" s="42" t="s">
        <v>109</v>
      </c>
      <c r="D26" s="42" t="s">
        <v>110</v>
      </c>
      <c r="E26" s="260" t="s">
        <v>111</v>
      </c>
      <c r="F26" s="261"/>
      <c r="G26" s="43" t="s">
        <v>112</v>
      </c>
      <c r="H26" s="44" t="s">
        <v>107</v>
      </c>
      <c r="I26" s="45" t="s">
        <v>90</v>
      </c>
      <c r="J26" s="47" t="s">
        <v>37</v>
      </c>
      <c r="K26" s="58" t="s">
        <v>113</v>
      </c>
      <c r="L26" s="62">
        <v>1</v>
      </c>
    </row>
    <row r="27" spans="1:13" s="13" customFormat="1" ht="14.45" customHeight="1" x14ac:dyDescent="0.25">
      <c r="A27" s="292" t="s">
        <v>192</v>
      </c>
      <c r="B27" s="253" t="s">
        <v>0</v>
      </c>
      <c r="C27" s="253" t="s">
        <v>1</v>
      </c>
      <c r="D27" s="253" t="s">
        <v>2</v>
      </c>
      <c r="E27" s="253" t="s">
        <v>3</v>
      </c>
      <c r="F27" s="265"/>
      <c r="G27" s="253" t="s">
        <v>4</v>
      </c>
      <c r="H27" s="253" t="s">
        <v>5</v>
      </c>
      <c r="I27" s="253" t="s">
        <v>6</v>
      </c>
      <c r="J27" s="253" t="s">
        <v>7</v>
      </c>
      <c r="K27" s="267" t="s">
        <v>8</v>
      </c>
      <c r="L27" s="250" t="s">
        <v>215</v>
      </c>
      <c r="M27" s="269"/>
    </row>
    <row r="28" spans="1:13" s="13" customFormat="1" ht="42" customHeight="1" x14ac:dyDescent="0.25">
      <c r="A28" s="292"/>
      <c r="B28" s="262"/>
      <c r="C28" s="262"/>
      <c r="D28" s="262"/>
      <c r="E28" s="266"/>
      <c r="F28" s="266"/>
      <c r="G28" s="262"/>
      <c r="H28" s="262"/>
      <c r="I28" s="262"/>
      <c r="J28" s="262"/>
      <c r="K28" s="268"/>
      <c r="L28" s="251"/>
      <c r="M28" s="269"/>
    </row>
    <row r="29" spans="1:13" s="13" customFormat="1" ht="153" customHeight="1" x14ac:dyDescent="0.25">
      <c r="A29" s="15">
        <v>16</v>
      </c>
      <c r="B29" s="20" t="s">
        <v>9</v>
      </c>
      <c r="C29" s="43" t="s">
        <v>11</v>
      </c>
      <c r="D29" s="43" t="s">
        <v>12</v>
      </c>
      <c r="E29" s="260" t="s">
        <v>198</v>
      </c>
      <c r="F29" s="261"/>
      <c r="G29" s="44" t="s">
        <v>307</v>
      </c>
      <c r="H29" s="44" t="s">
        <v>308</v>
      </c>
      <c r="I29" s="44" t="s">
        <v>13</v>
      </c>
      <c r="J29" s="43" t="s">
        <v>14</v>
      </c>
      <c r="K29" s="59" t="s">
        <v>188</v>
      </c>
      <c r="L29" s="62">
        <v>0.08</v>
      </c>
      <c r="M29" s="10"/>
    </row>
    <row r="30" spans="1:13" s="13" customFormat="1" ht="66" customHeight="1" x14ac:dyDescent="0.25">
      <c r="A30" s="15">
        <v>17</v>
      </c>
      <c r="B30" s="20" t="s">
        <v>9</v>
      </c>
      <c r="C30" s="42" t="s">
        <v>15</v>
      </c>
      <c r="D30" s="42" t="s">
        <v>16</v>
      </c>
      <c r="E30" s="260" t="s">
        <v>17</v>
      </c>
      <c r="F30" s="261"/>
      <c r="G30" s="80" t="s">
        <v>307</v>
      </c>
      <c r="H30" s="44" t="s">
        <v>308</v>
      </c>
      <c r="I30" s="44" t="s">
        <v>13</v>
      </c>
      <c r="J30" s="43" t="s">
        <v>14</v>
      </c>
      <c r="K30" s="60" t="s">
        <v>189</v>
      </c>
      <c r="L30" s="62">
        <v>0.08</v>
      </c>
      <c r="M30" s="10"/>
    </row>
    <row r="31" spans="1:13" s="13" customFormat="1" ht="68.099999999999994" customHeight="1" x14ac:dyDescent="0.25">
      <c r="A31" s="15">
        <v>18</v>
      </c>
      <c r="B31" s="20" t="s">
        <v>9</v>
      </c>
      <c r="C31" s="42" t="s">
        <v>18</v>
      </c>
      <c r="D31" s="42" t="s">
        <v>19</v>
      </c>
      <c r="E31" s="260" t="s">
        <v>20</v>
      </c>
      <c r="F31" s="261"/>
      <c r="G31" s="80" t="s">
        <v>307</v>
      </c>
      <c r="H31" s="80" t="s">
        <v>308</v>
      </c>
      <c r="I31" s="44" t="s">
        <v>13</v>
      </c>
      <c r="J31" s="43" t="s">
        <v>190</v>
      </c>
      <c r="K31" s="60" t="s">
        <v>21</v>
      </c>
      <c r="L31" s="62">
        <v>0.09</v>
      </c>
      <c r="M31" s="10"/>
    </row>
    <row r="32" spans="1:13" s="13" customFormat="1" ht="119.45" customHeight="1" x14ac:dyDescent="0.25">
      <c r="A32" s="15">
        <v>19</v>
      </c>
      <c r="B32" s="20" t="s">
        <v>9</v>
      </c>
      <c r="C32" s="43" t="s">
        <v>22</v>
      </c>
      <c r="D32" s="43" t="s">
        <v>23</v>
      </c>
      <c r="E32" s="275" t="s">
        <v>199</v>
      </c>
      <c r="F32" s="261"/>
      <c r="G32" s="43" t="s">
        <v>307</v>
      </c>
      <c r="H32" s="80" t="s">
        <v>308</v>
      </c>
      <c r="I32" s="43" t="s">
        <v>13</v>
      </c>
      <c r="J32" s="43"/>
      <c r="K32" s="60"/>
      <c r="L32" s="62">
        <v>0</v>
      </c>
      <c r="M32" s="11"/>
    </row>
    <row r="33" spans="1:13" s="13" customFormat="1" ht="68.099999999999994" customHeight="1" x14ac:dyDescent="0.25">
      <c r="A33" s="15">
        <v>20</v>
      </c>
      <c r="B33" s="20" t="s">
        <v>9</v>
      </c>
      <c r="C33" s="43" t="s">
        <v>24</v>
      </c>
      <c r="D33" s="43" t="s">
        <v>25</v>
      </c>
      <c r="E33" s="275" t="s">
        <v>26</v>
      </c>
      <c r="F33" s="261"/>
      <c r="G33" s="44" t="s">
        <v>307</v>
      </c>
      <c r="H33" s="80" t="s">
        <v>308</v>
      </c>
      <c r="I33" s="43" t="s">
        <v>10</v>
      </c>
      <c r="J33" s="43" t="s">
        <v>37</v>
      </c>
      <c r="K33" s="60" t="s">
        <v>217</v>
      </c>
      <c r="L33" s="62">
        <v>0.09</v>
      </c>
      <c r="M33" s="11"/>
    </row>
    <row r="34" spans="1:13" s="13" customFormat="1" ht="67.5" customHeight="1" x14ac:dyDescent="0.25">
      <c r="A34" s="15">
        <v>21</v>
      </c>
      <c r="B34" s="20" t="s">
        <v>9</v>
      </c>
      <c r="C34" s="43" t="s">
        <v>27</v>
      </c>
      <c r="D34" s="43" t="s">
        <v>28</v>
      </c>
      <c r="E34" s="275" t="s">
        <v>200</v>
      </c>
      <c r="F34" s="261"/>
      <c r="G34" s="44" t="s">
        <v>307</v>
      </c>
      <c r="H34" s="80" t="s">
        <v>308</v>
      </c>
      <c r="I34" s="43" t="s">
        <v>13</v>
      </c>
      <c r="J34" s="43" t="s">
        <v>14</v>
      </c>
      <c r="K34" s="60" t="s">
        <v>191</v>
      </c>
      <c r="L34" s="62">
        <v>0.03</v>
      </c>
      <c r="M34" s="11"/>
    </row>
    <row r="35" spans="1:13" s="13" customFormat="1" ht="66.95" customHeight="1" x14ac:dyDescent="0.25">
      <c r="A35" s="15">
        <v>22</v>
      </c>
      <c r="B35" s="20" t="s">
        <v>9</v>
      </c>
      <c r="C35" s="42" t="s">
        <v>29</v>
      </c>
      <c r="D35" s="42" t="s">
        <v>30</v>
      </c>
      <c r="E35" s="260" t="s">
        <v>201</v>
      </c>
      <c r="F35" s="261"/>
      <c r="G35" s="44" t="s">
        <v>307</v>
      </c>
      <c r="H35" s="80" t="s">
        <v>308</v>
      </c>
      <c r="I35" s="43" t="s">
        <v>13</v>
      </c>
      <c r="J35" s="43" t="s">
        <v>14</v>
      </c>
      <c r="K35" s="60" t="s">
        <v>31</v>
      </c>
      <c r="L35" s="62">
        <v>0.03</v>
      </c>
      <c r="M35" s="11"/>
    </row>
    <row r="36" spans="1:13" s="13" customFormat="1" ht="14.45" customHeight="1" x14ac:dyDescent="0.25">
      <c r="A36" s="287">
        <v>23</v>
      </c>
      <c r="B36" s="274" t="s">
        <v>9</v>
      </c>
      <c r="C36" s="275" t="s">
        <v>32</v>
      </c>
      <c r="D36" s="275" t="s">
        <v>33</v>
      </c>
      <c r="E36" s="275" t="s">
        <v>202</v>
      </c>
      <c r="F36" s="261"/>
      <c r="G36" s="273" t="s">
        <v>307</v>
      </c>
      <c r="H36" s="273" t="s">
        <v>308</v>
      </c>
      <c r="I36" s="275" t="s">
        <v>13</v>
      </c>
      <c r="J36" s="277" t="s">
        <v>37</v>
      </c>
      <c r="K36" s="278" t="s">
        <v>34</v>
      </c>
      <c r="L36" s="270">
        <v>0.03</v>
      </c>
      <c r="M36" s="272"/>
    </row>
    <row r="37" spans="1:13" s="13" customFormat="1" ht="69" customHeight="1" x14ac:dyDescent="0.25">
      <c r="A37" s="288"/>
      <c r="B37" s="274"/>
      <c r="C37" s="275"/>
      <c r="D37" s="275"/>
      <c r="E37" s="261"/>
      <c r="F37" s="261"/>
      <c r="G37" s="263"/>
      <c r="H37" s="263"/>
      <c r="I37" s="275"/>
      <c r="J37" s="277"/>
      <c r="K37" s="278"/>
      <c r="L37" s="271"/>
      <c r="M37" s="272"/>
    </row>
    <row r="38" spans="1:13" s="13" customFormat="1" ht="14.45" customHeight="1" x14ac:dyDescent="0.25">
      <c r="A38" s="287">
        <v>24</v>
      </c>
      <c r="B38" s="274" t="s">
        <v>9</v>
      </c>
      <c r="C38" s="275" t="s">
        <v>35</v>
      </c>
      <c r="D38" s="275" t="s">
        <v>36</v>
      </c>
      <c r="E38" s="275" t="s">
        <v>203</v>
      </c>
      <c r="F38" s="261"/>
      <c r="G38" s="273" t="s">
        <v>307</v>
      </c>
      <c r="H38" s="273" t="s">
        <v>308</v>
      </c>
      <c r="I38" s="275" t="s">
        <v>10</v>
      </c>
      <c r="J38" s="277" t="s">
        <v>37</v>
      </c>
      <c r="K38" s="278" t="s">
        <v>38</v>
      </c>
      <c r="L38" s="276">
        <v>1</v>
      </c>
      <c r="M38" s="272"/>
    </row>
    <row r="39" spans="1:13" s="13" customFormat="1" ht="68.099999999999994" customHeight="1" x14ac:dyDescent="0.25">
      <c r="A39" s="288"/>
      <c r="B39" s="274"/>
      <c r="C39" s="275"/>
      <c r="D39" s="275"/>
      <c r="E39" s="261"/>
      <c r="F39" s="261"/>
      <c r="G39" s="263"/>
      <c r="H39" s="263"/>
      <c r="I39" s="275"/>
      <c r="J39" s="277"/>
      <c r="K39" s="278"/>
      <c r="L39" s="276"/>
      <c r="M39" s="272"/>
    </row>
    <row r="40" spans="1:13" s="13" customFormat="1" ht="68.45" customHeight="1" x14ac:dyDescent="0.25">
      <c r="A40" s="15">
        <v>25</v>
      </c>
      <c r="B40" s="20" t="s">
        <v>9</v>
      </c>
      <c r="C40" s="43" t="s">
        <v>39</v>
      </c>
      <c r="D40" s="43" t="s">
        <v>40</v>
      </c>
      <c r="E40" s="275" t="s">
        <v>204</v>
      </c>
      <c r="F40" s="275"/>
      <c r="G40" s="43" t="s">
        <v>307</v>
      </c>
      <c r="H40" s="44" t="s">
        <v>308</v>
      </c>
      <c r="I40" s="43" t="s">
        <v>10</v>
      </c>
      <c r="J40" s="47" t="s">
        <v>37</v>
      </c>
      <c r="K40" s="58" t="s">
        <v>41</v>
      </c>
      <c r="L40" s="61">
        <v>1</v>
      </c>
      <c r="M40" s="12"/>
    </row>
    <row r="41" spans="1:13" s="13" customFormat="1" ht="14.45" customHeight="1" x14ac:dyDescent="0.25">
      <c r="A41" s="287">
        <v>26</v>
      </c>
      <c r="B41" s="274" t="s">
        <v>9</v>
      </c>
      <c r="C41" s="275" t="s">
        <v>147</v>
      </c>
      <c r="D41" s="275" t="s">
        <v>170</v>
      </c>
      <c r="E41" s="275" t="s">
        <v>205</v>
      </c>
      <c r="F41" s="261"/>
      <c r="G41" s="275" t="s">
        <v>307</v>
      </c>
      <c r="H41" s="273" t="s">
        <v>308</v>
      </c>
      <c r="I41" s="275" t="s">
        <v>10</v>
      </c>
      <c r="J41" s="277" t="s">
        <v>37</v>
      </c>
      <c r="K41" s="278" t="s">
        <v>166</v>
      </c>
      <c r="L41" s="276">
        <v>0.9</v>
      </c>
      <c r="M41" s="272"/>
    </row>
    <row r="42" spans="1:13" s="13" customFormat="1" ht="63.6" customHeight="1" x14ac:dyDescent="0.25">
      <c r="A42" s="288"/>
      <c r="B42" s="274"/>
      <c r="C42" s="275"/>
      <c r="D42" s="275"/>
      <c r="E42" s="261"/>
      <c r="F42" s="261"/>
      <c r="G42" s="275"/>
      <c r="H42" s="263"/>
      <c r="I42" s="275"/>
      <c r="J42" s="277"/>
      <c r="K42" s="278"/>
      <c r="L42" s="276"/>
      <c r="M42" s="272"/>
    </row>
    <row r="43" spans="1:13" s="13" customFormat="1" ht="14.45" customHeight="1" x14ac:dyDescent="0.25">
      <c r="A43" s="287">
        <v>27</v>
      </c>
      <c r="B43" s="274" t="s">
        <v>9</v>
      </c>
      <c r="C43" s="275" t="s">
        <v>42</v>
      </c>
      <c r="D43" s="275" t="s">
        <v>43</v>
      </c>
      <c r="E43" s="275" t="s">
        <v>206</v>
      </c>
      <c r="F43" s="261"/>
      <c r="G43" s="279" t="s">
        <v>307</v>
      </c>
      <c r="H43" s="273" t="s">
        <v>308</v>
      </c>
      <c r="I43" s="275" t="s">
        <v>10</v>
      </c>
      <c r="J43" s="277" t="s">
        <v>37</v>
      </c>
      <c r="K43" s="278" t="s">
        <v>44</v>
      </c>
      <c r="L43" s="276">
        <v>0.9</v>
      </c>
      <c r="M43" s="272"/>
    </row>
    <row r="44" spans="1:13" s="13" customFormat="1" ht="66.95" customHeight="1" x14ac:dyDescent="0.25">
      <c r="A44" s="288"/>
      <c r="B44" s="274"/>
      <c r="C44" s="275"/>
      <c r="D44" s="275"/>
      <c r="E44" s="261"/>
      <c r="F44" s="261"/>
      <c r="G44" s="280"/>
      <c r="H44" s="263"/>
      <c r="I44" s="275"/>
      <c r="J44" s="277"/>
      <c r="K44" s="278"/>
      <c r="L44" s="276"/>
      <c r="M44" s="272"/>
    </row>
    <row r="45" spans="1:13" s="13" customFormat="1" ht="14.45" customHeight="1" x14ac:dyDescent="0.25">
      <c r="A45" s="287">
        <v>28</v>
      </c>
      <c r="B45" s="274" t="s">
        <v>9</v>
      </c>
      <c r="C45" s="275" t="s">
        <v>45</v>
      </c>
      <c r="D45" s="275" t="s">
        <v>46</v>
      </c>
      <c r="E45" s="275" t="s">
        <v>207</v>
      </c>
      <c r="F45" s="261"/>
      <c r="G45" s="279" t="s">
        <v>307</v>
      </c>
      <c r="H45" s="273" t="s">
        <v>308</v>
      </c>
      <c r="I45" s="275" t="s">
        <v>13</v>
      </c>
      <c r="J45" s="277" t="s">
        <v>37</v>
      </c>
      <c r="K45" s="278" t="s">
        <v>47</v>
      </c>
      <c r="L45" s="276">
        <v>0.9</v>
      </c>
      <c r="M45" s="272"/>
    </row>
    <row r="46" spans="1:13" s="13" customFormat="1" ht="69" customHeight="1" x14ac:dyDescent="0.25">
      <c r="A46" s="288"/>
      <c r="B46" s="274"/>
      <c r="C46" s="275"/>
      <c r="D46" s="275"/>
      <c r="E46" s="261"/>
      <c r="F46" s="261"/>
      <c r="G46" s="280"/>
      <c r="H46" s="263"/>
      <c r="I46" s="275"/>
      <c r="J46" s="277"/>
      <c r="K46" s="278"/>
      <c r="L46" s="276"/>
      <c r="M46" s="272"/>
    </row>
    <row r="47" spans="1:13" s="13" customFormat="1" ht="14.45" customHeight="1" x14ac:dyDescent="0.25">
      <c r="A47" s="287">
        <v>29</v>
      </c>
      <c r="B47" s="274" t="s">
        <v>9</v>
      </c>
      <c r="C47" s="275" t="s">
        <v>48</v>
      </c>
      <c r="D47" s="275" t="s">
        <v>216</v>
      </c>
      <c r="E47" s="275" t="s">
        <v>208</v>
      </c>
      <c r="F47" s="261"/>
      <c r="G47" s="279" t="s">
        <v>307</v>
      </c>
      <c r="H47" s="260" t="s">
        <v>308</v>
      </c>
      <c r="I47" s="275" t="s">
        <v>13</v>
      </c>
      <c r="J47" s="277" t="s">
        <v>37</v>
      </c>
      <c r="K47" s="278" t="s">
        <v>49</v>
      </c>
      <c r="L47" s="276">
        <v>0.9</v>
      </c>
      <c r="M47" s="272"/>
    </row>
    <row r="48" spans="1:13" s="13" customFormat="1" ht="67.5" customHeight="1" thickBot="1" x14ac:dyDescent="0.3">
      <c r="A48" s="289"/>
      <c r="B48" s="281"/>
      <c r="C48" s="282"/>
      <c r="D48" s="282"/>
      <c r="E48" s="283"/>
      <c r="F48" s="283"/>
      <c r="G48" s="284"/>
      <c r="H48" s="260"/>
      <c r="I48" s="282"/>
      <c r="J48" s="285"/>
      <c r="K48" s="286"/>
      <c r="L48" s="276"/>
      <c r="M48" s="272"/>
    </row>
    <row r="49" spans="3:11" ht="18.75" x14ac:dyDescent="0.3">
      <c r="C49" s="14"/>
      <c r="D49" s="14"/>
      <c r="E49" s="14"/>
      <c r="F49" s="14"/>
      <c r="G49" s="14"/>
      <c r="H49" s="14"/>
      <c r="I49" s="14"/>
      <c r="J49" s="14"/>
      <c r="K49" s="14"/>
    </row>
    <row r="50" spans="3:11" ht="18.75" x14ac:dyDescent="0.3">
      <c r="C50" s="14"/>
      <c r="D50" s="14"/>
      <c r="E50" s="14"/>
      <c r="F50" s="14"/>
      <c r="G50" s="14"/>
      <c r="H50" s="14"/>
      <c r="I50" s="14"/>
      <c r="J50" s="14"/>
      <c r="K50" s="14"/>
    </row>
    <row r="51" spans="3:11" ht="18.75" x14ac:dyDescent="0.3">
      <c r="C51" s="14"/>
      <c r="D51" s="14"/>
      <c r="E51" s="14"/>
      <c r="F51" s="14"/>
      <c r="G51" s="14"/>
      <c r="H51" s="14"/>
      <c r="I51" s="14"/>
      <c r="J51" s="14"/>
      <c r="K51" s="14"/>
    </row>
    <row r="52" spans="3:11" ht="18.75" x14ac:dyDescent="0.3">
      <c r="C52" s="14"/>
      <c r="D52" s="14"/>
      <c r="E52" s="14"/>
      <c r="F52" s="14"/>
      <c r="G52" s="14"/>
      <c r="H52" s="14"/>
      <c r="I52" s="14"/>
      <c r="J52" s="14"/>
      <c r="K52" s="14"/>
    </row>
    <row r="53" spans="3:11" ht="18.75" x14ac:dyDescent="0.3">
      <c r="C53" s="14"/>
      <c r="D53" s="14"/>
      <c r="E53" s="14"/>
      <c r="F53" s="14"/>
      <c r="G53" s="14"/>
      <c r="H53" s="14"/>
      <c r="I53" s="14"/>
      <c r="J53" s="14"/>
      <c r="K53" s="14"/>
    </row>
    <row r="54" spans="3:11" ht="18.75" x14ac:dyDescent="0.3">
      <c r="C54" s="14"/>
      <c r="D54" s="14"/>
      <c r="E54" s="14"/>
      <c r="F54" s="14"/>
      <c r="G54" s="14"/>
      <c r="H54" s="14"/>
      <c r="I54" s="14"/>
      <c r="J54" s="14"/>
      <c r="K54" s="14"/>
    </row>
    <row r="55" spans="3:11" ht="18.75" x14ac:dyDescent="0.3">
      <c r="C55" s="14"/>
      <c r="D55" s="14"/>
      <c r="E55" s="14"/>
      <c r="F55" s="14"/>
      <c r="G55" s="14"/>
      <c r="H55" s="14"/>
      <c r="I55" s="14"/>
      <c r="J55" s="14"/>
      <c r="K55" s="14"/>
    </row>
    <row r="56" spans="3:11" ht="18.75" x14ac:dyDescent="0.3">
      <c r="C56" s="14"/>
      <c r="D56" s="14"/>
      <c r="E56" s="14"/>
      <c r="F56" s="14"/>
      <c r="G56" s="14"/>
      <c r="H56" s="14"/>
      <c r="I56" s="14"/>
      <c r="J56" s="14"/>
      <c r="K56" s="14"/>
    </row>
    <row r="57" spans="3:11" ht="18.75" x14ac:dyDescent="0.3">
      <c r="C57" s="14"/>
      <c r="D57" s="14"/>
      <c r="E57" s="14"/>
      <c r="F57" s="14"/>
      <c r="G57" s="14"/>
      <c r="H57" s="14"/>
      <c r="I57" s="14"/>
      <c r="J57" s="14"/>
      <c r="K57" s="14"/>
    </row>
  </sheetData>
  <sheetProtection algorithmName="SHA-512" hashValue="xbcj8tPRrmmgsBfGzVuY16UMhWgIA8/nrdG6U/KIevaySdpcRVXZKGvuVizvcqi6msd2nw12A0TF80egnXbJ8w==" saltValue="mZ4uEClSRN9MnFHarK2i/A==" spinCount="100000" sheet="1" objects="1" scenarios="1"/>
  <mergeCells count="138">
    <mergeCell ref="M1:O1"/>
    <mergeCell ref="M2:O2"/>
    <mergeCell ref="M3:O4"/>
    <mergeCell ref="A1:B4"/>
    <mergeCell ref="C1:I4"/>
    <mergeCell ref="J1:L1"/>
    <mergeCell ref="J2:L2"/>
    <mergeCell ref="J3:L4"/>
    <mergeCell ref="E40:F40"/>
    <mergeCell ref="H38:H39"/>
    <mergeCell ref="I38:I39"/>
    <mergeCell ref="J38:J39"/>
    <mergeCell ref="K38:K39"/>
    <mergeCell ref="E30:F30"/>
    <mergeCell ref="E31:F31"/>
    <mergeCell ref="E32:F32"/>
    <mergeCell ref="E33:F33"/>
    <mergeCell ref="E34:F34"/>
    <mergeCell ref="E35:F35"/>
    <mergeCell ref="L38:L39"/>
    <mergeCell ref="M38:M39"/>
    <mergeCell ref="I36:I37"/>
    <mergeCell ref="J36:J37"/>
    <mergeCell ref="K36:K37"/>
    <mergeCell ref="A43:A44"/>
    <mergeCell ref="A45:A46"/>
    <mergeCell ref="A47:A48"/>
    <mergeCell ref="A8:A9"/>
    <mergeCell ref="A19:A20"/>
    <mergeCell ref="A27:A28"/>
    <mergeCell ref="A36:A37"/>
    <mergeCell ref="A38:A39"/>
    <mergeCell ref="A41:A42"/>
    <mergeCell ref="L47:L48"/>
    <mergeCell ref="M47:M48"/>
    <mergeCell ref="J45:J46"/>
    <mergeCell ref="K45:K46"/>
    <mergeCell ref="L45:L46"/>
    <mergeCell ref="M45:M46"/>
    <mergeCell ref="I45:I46"/>
    <mergeCell ref="B47:B48"/>
    <mergeCell ref="C47:C48"/>
    <mergeCell ref="D47:D48"/>
    <mergeCell ref="E47:F48"/>
    <mergeCell ref="G47:G48"/>
    <mergeCell ref="H47:H48"/>
    <mergeCell ref="B45:B46"/>
    <mergeCell ref="C45:C46"/>
    <mergeCell ref="D45:D46"/>
    <mergeCell ref="E45:F46"/>
    <mergeCell ref="H45:H46"/>
    <mergeCell ref="I47:I48"/>
    <mergeCell ref="J47:J48"/>
    <mergeCell ref="K47:K48"/>
    <mergeCell ref="G45:G46"/>
    <mergeCell ref="L43:L44"/>
    <mergeCell ref="M43:M44"/>
    <mergeCell ref="B43:B44"/>
    <mergeCell ref="C43:C44"/>
    <mergeCell ref="D43:D44"/>
    <mergeCell ref="E43:F44"/>
    <mergeCell ref="H43:H44"/>
    <mergeCell ref="I43:I44"/>
    <mergeCell ref="H41:H42"/>
    <mergeCell ref="I41:I42"/>
    <mergeCell ref="J41:J42"/>
    <mergeCell ref="K41:K42"/>
    <mergeCell ref="L41:L42"/>
    <mergeCell ref="M41:M42"/>
    <mergeCell ref="B41:B42"/>
    <mergeCell ref="C41:C42"/>
    <mergeCell ref="D41:D42"/>
    <mergeCell ref="E41:F42"/>
    <mergeCell ref="G41:G42"/>
    <mergeCell ref="J43:J44"/>
    <mergeCell ref="K43:K44"/>
    <mergeCell ref="G43:G44"/>
    <mergeCell ref="L36:L37"/>
    <mergeCell ref="M36:M37"/>
    <mergeCell ref="H36:H37"/>
    <mergeCell ref="B38:B39"/>
    <mergeCell ref="C38:C39"/>
    <mergeCell ref="D38:D39"/>
    <mergeCell ref="E38:F39"/>
    <mergeCell ref="G38:G39"/>
    <mergeCell ref="B36:B37"/>
    <mergeCell ref="C36:C37"/>
    <mergeCell ref="D36:D37"/>
    <mergeCell ref="E36:F37"/>
    <mergeCell ref="G36:G37"/>
    <mergeCell ref="I27:I28"/>
    <mergeCell ref="J27:J28"/>
    <mergeCell ref="K27:K28"/>
    <mergeCell ref="L27:L28"/>
    <mergeCell ref="M27:M28"/>
    <mergeCell ref="E29:F29"/>
    <mergeCell ref="K19:K20"/>
    <mergeCell ref="E24:F24"/>
    <mergeCell ref="E25:F25"/>
    <mergeCell ref="E26:F26"/>
    <mergeCell ref="J19:J20"/>
    <mergeCell ref="B27:B28"/>
    <mergeCell ref="C27:C28"/>
    <mergeCell ref="D27:D28"/>
    <mergeCell ref="E27:F28"/>
    <mergeCell ref="G27:G28"/>
    <mergeCell ref="H27:H28"/>
    <mergeCell ref="B19:B20"/>
    <mergeCell ref="C19:C20"/>
    <mergeCell ref="D19:D20"/>
    <mergeCell ref="E19:F20"/>
    <mergeCell ref="G19:G20"/>
    <mergeCell ref="H19:H20"/>
    <mergeCell ref="E23:F23"/>
    <mergeCell ref="E21:F21"/>
    <mergeCell ref="E22:F22"/>
    <mergeCell ref="L8:L9"/>
    <mergeCell ref="A5:L7"/>
    <mergeCell ref="L19:L20"/>
    <mergeCell ref="J8:J9"/>
    <mergeCell ref="K8:K9"/>
    <mergeCell ref="B8:B9"/>
    <mergeCell ref="C8:C9"/>
    <mergeCell ref="E8:F9"/>
    <mergeCell ref="D8:D9"/>
    <mergeCell ref="G8:G9"/>
    <mergeCell ref="H8:H9"/>
    <mergeCell ref="I8:I9"/>
    <mergeCell ref="E18:F18"/>
    <mergeCell ref="E16:F16"/>
    <mergeCell ref="E17:F17"/>
    <mergeCell ref="I19:I20"/>
    <mergeCell ref="E10:F10"/>
    <mergeCell ref="E11:F11"/>
    <mergeCell ref="E12:F12"/>
    <mergeCell ref="E13:F13"/>
    <mergeCell ref="E14:F14"/>
    <mergeCell ref="E15:F15"/>
  </mergeCells>
  <printOptions horizontalCentered="1" verticalCentered="1"/>
  <pageMargins left="0" right="0" top="0" bottom="0" header="0.31496062992125984" footer="0.31496062992125984"/>
  <pageSetup paperSize="9" scale="55" orientation="landscape" horizontalDpi="360" verticalDpi="360" r:id="rId1"/>
  <rowBreaks count="1" manualBreakCount="1">
    <brk id="2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O34"/>
  <sheetViews>
    <sheetView tabSelected="1" workbookViewId="0">
      <selection activeCell="D31" sqref="D31:O34"/>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13.85546875" style="1" customWidth="1"/>
    <col min="7" max="14" width="9.7109375" style="1" customWidth="1"/>
    <col min="15" max="15" width="13.710937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347" t="s">
        <v>306</v>
      </c>
      <c r="N3" s="348"/>
      <c r="O3" s="349"/>
    </row>
    <row r="4" spans="1:15" ht="11.45" customHeight="1" x14ac:dyDescent="0.25">
      <c r="A4" s="296"/>
      <c r="B4" s="337"/>
      <c r="C4" s="338"/>
      <c r="D4" s="338"/>
      <c r="E4" s="338"/>
      <c r="F4" s="338"/>
      <c r="G4" s="338"/>
      <c r="H4" s="338"/>
      <c r="I4" s="338"/>
      <c r="J4" s="338"/>
      <c r="K4" s="338"/>
      <c r="L4" s="339"/>
      <c r="M4" s="350"/>
      <c r="N4" s="351"/>
      <c r="O4" s="352"/>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324" t="s">
        <v>146</v>
      </c>
      <c r="E6" s="325"/>
      <c r="F6" s="326"/>
      <c r="G6" s="377" t="s">
        <v>140</v>
      </c>
      <c r="H6" s="378"/>
      <c r="I6" s="379"/>
      <c r="J6" s="356">
        <v>0.9</v>
      </c>
      <c r="K6" s="325"/>
      <c r="L6" s="325"/>
      <c r="M6" s="325"/>
      <c r="N6" s="325"/>
      <c r="O6" s="326"/>
    </row>
    <row r="7" spans="1:15" ht="26.1" customHeight="1" x14ac:dyDescent="0.25">
      <c r="A7" s="387" t="s">
        <v>126</v>
      </c>
      <c r="B7" s="387"/>
      <c r="C7" s="387"/>
      <c r="D7" s="356" t="s">
        <v>168</v>
      </c>
      <c r="E7" s="357"/>
      <c r="F7" s="358"/>
      <c r="G7" s="377" t="s">
        <v>114</v>
      </c>
      <c r="H7" s="378"/>
      <c r="I7" s="379"/>
      <c r="J7" s="324" t="s">
        <v>128</v>
      </c>
      <c r="K7" s="325"/>
      <c r="L7" s="325"/>
      <c r="M7" s="325"/>
      <c r="N7" s="325"/>
      <c r="O7" s="326"/>
    </row>
    <row r="8" spans="1:15" ht="15" customHeight="1" x14ac:dyDescent="0.25">
      <c r="A8" s="384" t="s">
        <v>127</v>
      </c>
      <c r="B8" s="385"/>
      <c r="C8" s="386"/>
      <c r="D8" s="309" t="s">
        <v>238</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148</v>
      </c>
      <c r="K9" s="325"/>
      <c r="L9" s="325"/>
      <c r="M9" s="325"/>
      <c r="N9" s="325"/>
      <c r="O9" s="326"/>
    </row>
    <row r="10" spans="1:15" ht="15" customHeight="1" x14ac:dyDescent="0.25">
      <c r="A10" s="69" t="s">
        <v>129</v>
      </c>
      <c r="B10" s="69"/>
      <c r="C10" s="69"/>
      <c r="D10" s="324" t="s">
        <v>37</v>
      </c>
      <c r="E10" s="325"/>
      <c r="F10" s="325"/>
      <c r="G10" s="393" t="s">
        <v>139</v>
      </c>
      <c r="H10" s="393"/>
      <c r="I10" s="393"/>
      <c r="J10" s="324" t="s">
        <v>164</v>
      </c>
      <c r="K10" s="325"/>
      <c r="L10" s="325"/>
      <c r="M10" s="325"/>
      <c r="N10" s="325"/>
      <c r="O10" s="326"/>
    </row>
    <row r="11" spans="1:15" ht="15" customHeight="1" x14ac:dyDescent="0.25">
      <c r="A11" s="22"/>
      <c r="B11" s="413"/>
      <c r="C11" s="413"/>
      <c r="D11" s="413"/>
      <c r="E11" s="413"/>
      <c r="F11" s="413"/>
      <c r="G11" s="413"/>
      <c r="H11" s="413"/>
      <c r="I11" s="413"/>
      <c r="J11" s="413"/>
      <c r="K11" s="413"/>
      <c r="L11" s="413"/>
      <c r="M11" s="413"/>
      <c r="N11" s="413"/>
      <c r="O11" s="399"/>
    </row>
    <row r="12" spans="1:15" s="2" customFormat="1" ht="26.25" customHeight="1" x14ac:dyDescent="0.25">
      <c r="A12" s="388" t="s">
        <v>116</v>
      </c>
      <c r="B12" s="389"/>
      <c r="C12" s="390">
        <v>2021</v>
      </c>
      <c r="D12" s="391"/>
      <c r="E12" s="391"/>
      <c r="F12" s="391"/>
      <c r="G12" s="391"/>
      <c r="H12" s="391"/>
      <c r="I12" s="391"/>
      <c r="J12" s="391"/>
      <c r="K12" s="391"/>
      <c r="L12" s="391"/>
      <c r="M12" s="391"/>
      <c r="N12" s="392"/>
      <c r="O12" s="73" t="s">
        <v>117</v>
      </c>
    </row>
    <row r="13" spans="1:15" s="2" customFormat="1" ht="24" customHeight="1" x14ac:dyDescent="0.25">
      <c r="A13" s="323" t="str">
        <f>J9</f>
        <v>Plan de Capacitacion</v>
      </c>
      <c r="B13" s="323"/>
      <c r="C13" s="419">
        <f>9/9</f>
        <v>1</v>
      </c>
      <c r="D13" s="420"/>
      <c r="E13" s="420"/>
      <c r="F13" s="420"/>
      <c r="G13" s="420"/>
      <c r="H13" s="420"/>
      <c r="I13" s="420"/>
      <c r="J13" s="420"/>
      <c r="K13" s="420"/>
      <c r="L13" s="420"/>
      <c r="M13" s="420"/>
      <c r="N13" s="421"/>
      <c r="O13" s="32">
        <f>SUM(C13:N13)</f>
        <v>1</v>
      </c>
    </row>
    <row r="14" spans="1:15" x14ac:dyDescent="0.25">
      <c r="A14" s="4"/>
      <c r="C14" s="5"/>
      <c r="D14" s="6"/>
      <c r="E14" s="6"/>
      <c r="F14" s="6"/>
      <c r="G14" s="6"/>
      <c r="H14" s="6"/>
      <c r="I14" s="6"/>
      <c r="J14" s="6"/>
      <c r="K14" s="6"/>
      <c r="L14" s="6"/>
      <c r="M14" s="6"/>
      <c r="N14" s="6"/>
      <c r="O14" s="6"/>
    </row>
    <row r="15" spans="1:15" ht="15.75" x14ac:dyDescent="0.25">
      <c r="A15" s="418" t="s">
        <v>116</v>
      </c>
      <c r="B15" s="321"/>
      <c r="C15" s="8"/>
      <c r="D15" s="8"/>
      <c r="E15" s="8"/>
      <c r="F15" s="8"/>
      <c r="G15" s="8"/>
      <c r="H15" s="8"/>
      <c r="I15" s="8"/>
      <c r="J15" s="8"/>
      <c r="K15" s="8"/>
      <c r="L15" s="8"/>
      <c r="M15" s="8"/>
      <c r="N15" s="8"/>
    </row>
    <row r="16" spans="1:15" ht="30" x14ac:dyDescent="0.25">
      <c r="A16" s="65" t="s">
        <v>239</v>
      </c>
      <c r="B16" s="64">
        <v>9</v>
      </c>
      <c r="D16" s="9"/>
    </row>
    <row r="17" spans="1:15" ht="15" x14ac:dyDescent="0.25">
      <c r="A17" s="65" t="s">
        <v>226</v>
      </c>
      <c r="B17" s="67">
        <v>9</v>
      </c>
    </row>
    <row r="18" spans="1:15" ht="30" x14ac:dyDescent="0.25">
      <c r="A18" s="65" t="s">
        <v>240</v>
      </c>
      <c r="B18" s="67">
        <v>6</v>
      </c>
    </row>
    <row r="30" spans="1:15" ht="14.25" x14ac:dyDescent="0.25">
      <c r="D30" s="364" t="s">
        <v>118</v>
      </c>
      <c r="E30" s="365"/>
      <c r="F30" s="365"/>
      <c r="G30" s="365"/>
      <c r="H30" s="365"/>
      <c r="I30" s="365"/>
      <c r="J30" s="365"/>
      <c r="K30" s="365"/>
      <c r="L30" s="365"/>
      <c r="M30" s="365"/>
      <c r="N30" s="365"/>
      <c r="O30" s="365"/>
    </row>
    <row r="31" spans="1:15" x14ac:dyDescent="0.25">
      <c r="D31" s="414" t="s">
        <v>241</v>
      </c>
      <c r="E31" s="360"/>
      <c r="F31" s="360"/>
      <c r="G31" s="360"/>
      <c r="H31" s="360"/>
      <c r="I31" s="360"/>
      <c r="J31" s="360"/>
      <c r="K31" s="360"/>
      <c r="L31" s="360"/>
      <c r="M31" s="360"/>
      <c r="N31" s="360"/>
      <c r="O31" s="360"/>
    </row>
    <row r="32" spans="1:15" x14ac:dyDescent="0.25">
      <c r="D32" s="360"/>
      <c r="E32" s="360"/>
      <c r="F32" s="360"/>
      <c r="G32" s="360"/>
      <c r="H32" s="360"/>
      <c r="I32" s="360"/>
      <c r="J32" s="360"/>
      <c r="K32" s="360"/>
      <c r="L32" s="360"/>
      <c r="M32" s="360"/>
      <c r="N32" s="360"/>
      <c r="O32" s="360"/>
    </row>
    <row r="33" spans="4:15" x14ac:dyDescent="0.25">
      <c r="D33" s="360"/>
      <c r="E33" s="360"/>
      <c r="F33" s="360"/>
      <c r="G33" s="360"/>
      <c r="H33" s="360"/>
      <c r="I33" s="360"/>
      <c r="J33" s="360"/>
      <c r="K33" s="360"/>
      <c r="L33" s="360"/>
      <c r="M33" s="360"/>
      <c r="N33" s="360"/>
      <c r="O33" s="360"/>
    </row>
    <row r="34" spans="4:15" x14ac:dyDescent="0.25">
      <c r="D34" s="360"/>
      <c r="E34" s="360"/>
      <c r="F34" s="360"/>
      <c r="G34" s="360"/>
      <c r="H34" s="360"/>
      <c r="I34" s="360"/>
      <c r="J34" s="360"/>
      <c r="K34" s="360"/>
      <c r="L34" s="360"/>
      <c r="M34" s="360"/>
      <c r="N34" s="360"/>
      <c r="O34" s="360"/>
    </row>
  </sheetData>
  <sheetProtection algorithmName="SHA-512" hashValue="6TLMALtLYesuXoSW2F0wqUtAYepepWC8k8j6QaYqkPK1N9C0CrPSBxKm2w5vbViL4yfhgQ0T0+OeRZNn9bzyiA==" saltValue="PADvmOOnJKSSUq3hsyhS5A==" spinCount="100000" sheet="1" selectLockedCells="1"/>
  <mergeCells count="31">
    <mergeCell ref="A1:A4"/>
    <mergeCell ref="M1:O1"/>
    <mergeCell ref="M2:O2"/>
    <mergeCell ref="M3:O4"/>
    <mergeCell ref="B1:L4"/>
    <mergeCell ref="C13:N13"/>
    <mergeCell ref="A5:O5"/>
    <mergeCell ref="A6:C6"/>
    <mergeCell ref="A7:C7"/>
    <mergeCell ref="D7:F7"/>
    <mergeCell ref="G7:I7"/>
    <mergeCell ref="J7:O7"/>
    <mergeCell ref="D6:F6"/>
    <mergeCell ref="G6:I6"/>
    <mergeCell ref="J6:O6"/>
    <mergeCell ref="A15:B15"/>
    <mergeCell ref="D30:O30"/>
    <mergeCell ref="D31:O34"/>
    <mergeCell ref="A8:C8"/>
    <mergeCell ref="D8:O8"/>
    <mergeCell ref="A9:C9"/>
    <mergeCell ref="A12:B12"/>
    <mergeCell ref="A13:B13"/>
    <mergeCell ref="D9:F9"/>
    <mergeCell ref="G9:I9"/>
    <mergeCell ref="J9:O9"/>
    <mergeCell ref="D10:F10"/>
    <mergeCell ref="G10:I10"/>
    <mergeCell ref="J10:O10"/>
    <mergeCell ref="B11:O11"/>
    <mergeCell ref="C12:N12"/>
  </mergeCells>
  <pageMargins left="0.11811023622047245" right="0.11811023622047245" top="0.15748031496062992" bottom="0.15748031496062992" header="0.31496062992125984" footer="0.31496062992125984"/>
  <pageSetup scale="7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O37"/>
  <sheetViews>
    <sheetView workbookViewId="0">
      <selection activeCell="D6" sqref="D6:F6"/>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17.42578125" style="1" customWidth="1"/>
    <col min="7" max="14" width="9.7109375" style="1" customWidth="1"/>
    <col min="15" max="15" width="14.8554687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347" t="s">
        <v>306</v>
      </c>
      <c r="N3" s="348"/>
      <c r="O3" s="349"/>
    </row>
    <row r="4" spans="1:15" ht="11.45" customHeight="1" x14ac:dyDescent="0.25">
      <c r="A4" s="296"/>
      <c r="B4" s="337"/>
      <c r="C4" s="338"/>
      <c r="D4" s="338"/>
      <c r="E4" s="338"/>
      <c r="F4" s="338"/>
      <c r="G4" s="338"/>
      <c r="H4" s="338"/>
      <c r="I4" s="338"/>
      <c r="J4" s="338"/>
      <c r="K4" s="338"/>
      <c r="L4" s="339"/>
      <c r="M4" s="350"/>
      <c r="N4" s="351"/>
      <c r="O4" s="352"/>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428" t="s">
        <v>124</v>
      </c>
      <c r="B6" s="428"/>
      <c r="C6" s="428"/>
      <c r="D6" s="324" t="s">
        <v>80</v>
      </c>
      <c r="E6" s="325"/>
      <c r="F6" s="326"/>
      <c r="G6" s="431" t="s">
        <v>140</v>
      </c>
      <c r="H6" s="432"/>
      <c r="I6" s="433"/>
      <c r="J6" s="356">
        <v>0.8</v>
      </c>
      <c r="K6" s="325"/>
      <c r="L6" s="325"/>
      <c r="M6" s="325"/>
      <c r="N6" s="325"/>
      <c r="O6" s="326"/>
    </row>
    <row r="7" spans="1:15" ht="15" customHeight="1" x14ac:dyDescent="0.25">
      <c r="A7" s="428" t="s">
        <v>126</v>
      </c>
      <c r="B7" s="428"/>
      <c r="C7" s="428"/>
      <c r="D7" s="356" t="s">
        <v>81</v>
      </c>
      <c r="E7" s="357"/>
      <c r="F7" s="358"/>
      <c r="G7" s="431" t="s">
        <v>114</v>
      </c>
      <c r="H7" s="432"/>
      <c r="I7" s="433"/>
      <c r="J7" s="324" t="s">
        <v>63</v>
      </c>
      <c r="K7" s="325"/>
      <c r="L7" s="325"/>
      <c r="M7" s="325"/>
      <c r="N7" s="325"/>
      <c r="O7" s="326"/>
    </row>
    <row r="8" spans="1:15" ht="15" customHeight="1" x14ac:dyDescent="0.25">
      <c r="A8" s="425" t="s">
        <v>127</v>
      </c>
      <c r="B8" s="426"/>
      <c r="C8" s="427"/>
      <c r="D8" s="309" t="s">
        <v>82</v>
      </c>
      <c r="E8" s="310"/>
      <c r="F8" s="310"/>
      <c r="G8" s="310"/>
      <c r="H8" s="310"/>
      <c r="I8" s="310"/>
      <c r="J8" s="310"/>
      <c r="K8" s="310"/>
      <c r="L8" s="310"/>
      <c r="M8" s="310"/>
      <c r="N8" s="310"/>
      <c r="O8" s="311"/>
    </row>
    <row r="9" spans="1:15" ht="15" customHeight="1" x14ac:dyDescent="0.25">
      <c r="A9" s="428" t="s">
        <v>115</v>
      </c>
      <c r="B9" s="428"/>
      <c r="C9" s="428"/>
      <c r="D9" s="324" t="s">
        <v>123</v>
      </c>
      <c r="E9" s="325"/>
      <c r="F9" s="326"/>
      <c r="G9" s="431" t="s">
        <v>141</v>
      </c>
      <c r="H9" s="432"/>
      <c r="I9" s="433"/>
      <c r="J9" s="324" t="s">
        <v>149</v>
      </c>
      <c r="K9" s="325"/>
      <c r="L9" s="325"/>
      <c r="M9" s="325"/>
      <c r="N9" s="325"/>
      <c r="O9" s="326"/>
    </row>
    <row r="10" spans="1:15" ht="15" customHeight="1" x14ac:dyDescent="0.25">
      <c r="A10" s="33" t="s">
        <v>129</v>
      </c>
      <c r="B10" s="33"/>
      <c r="C10" s="33"/>
      <c r="D10" s="324" t="s">
        <v>37</v>
      </c>
      <c r="E10" s="325"/>
      <c r="F10" s="325"/>
      <c r="G10" s="434" t="s">
        <v>139</v>
      </c>
      <c r="H10" s="434"/>
      <c r="I10" s="434"/>
      <c r="J10" s="324" t="s">
        <v>85</v>
      </c>
      <c r="K10" s="325"/>
      <c r="L10" s="325"/>
      <c r="M10" s="325"/>
      <c r="N10" s="325"/>
      <c r="O10" s="326"/>
    </row>
    <row r="11" spans="1:15" ht="15" customHeight="1" x14ac:dyDescent="0.25">
      <c r="A11" s="413"/>
      <c r="B11" s="413"/>
      <c r="C11" s="413"/>
      <c r="D11" s="413"/>
      <c r="E11" s="413"/>
      <c r="F11" s="413"/>
      <c r="G11" s="413"/>
      <c r="H11" s="413"/>
      <c r="I11" s="413"/>
      <c r="J11" s="413"/>
      <c r="K11" s="413"/>
      <c r="L11" s="413"/>
      <c r="M11" s="413"/>
      <c r="N11" s="413"/>
      <c r="O11" s="399"/>
    </row>
    <row r="12" spans="1:15" s="2" customFormat="1" ht="21.75" customHeight="1" x14ac:dyDescent="0.25">
      <c r="A12" s="429" t="s">
        <v>116</v>
      </c>
      <c r="B12" s="430"/>
      <c r="C12" s="435" t="s">
        <v>132</v>
      </c>
      <c r="D12" s="436"/>
      <c r="E12" s="436"/>
      <c r="F12" s="436"/>
      <c r="G12" s="436"/>
      <c r="H12" s="437"/>
      <c r="I12" s="435" t="s">
        <v>133</v>
      </c>
      <c r="J12" s="436"/>
      <c r="K12" s="436"/>
      <c r="L12" s="436"/>
      <c r="M12" s="436"/>
      <c r="N12" s="437"/>
      <c r="O12" s="34" t="s">
        <v>117</v>
      </c>
    </row>
    <row r="13" spans="1:15" s="2" customFormat="1" ht="25.5" customHeight="1" x14ac:dyDescent="0.25">
      <c r="A13" s="323" t="str">
        <f>J9</f>
        <v>Evaluacion Inicial</v>
      </c>
      <c r="B13" s="323"/>
      <c r="C13" s="315">
        <v>0.05</v>
      </c>
      <c r="D13" s="316"/>
      <c r="E13" s="316"/>
      <c r="F13" s="316"/>
      <c r="G13" s="316"/>
      <c r="H13" s="317"/>
      <c r="I13" s="315">
        <v>0.66</v>
      </c>
      <c r="J13" s="316"/>
      <c r="K13" s="316"/>
      <c r="L13" s="316"/>
      <c r="M13" s="316"/>
      <c r="N13" s="317"/>
      <c r="O13" s="32">
        <f>SUM(C13:N13)</f>
        <v>0.71000000000000008</v>
      </c>
    </row>
    <row r="14" spans="1:15" x14ac:dyDescent="0.25">
      <c r="A14" s="4"/>
      <c r="C14" s="5"/>
      <c r="D14" s="6"/>
      <c r="E14" s="6"/>
      <c r="F14" s="6"/>
      <c r="G14" s="6"/>
      <c r="H14" s="6"/>
      <c r="I14" s="6"/>
      <c r="J14" s="6"/>
      <c r="K14" s="6"/>
      <c r="L14" s="6"/>
      <c r="M14" s="6"/>
      <c r="N14" s="6"/>
      <c r="O14" s="6"/>
    </row>
    <row r="15" spans="1:15" x14ac:dyDescent="0.25">
      <c r="A15" s="7"/>
      <c r="C15" s="8"/>
      <c r="D15" s="8"/>
      <c r="E15" s="8"/>
      <c r="F15" s="8"/>
      <c r="G15" s="8"/>
      <c r="H15" s="8"/>
      <c r="I15" s="8"/>
      <c r="J15" s="8"/>
      <c r="K15" s="8"/>
      <c r="L15" s="8"/>
      <c r="M15" s="8"/>
      <c r="N15" s="8"/>
    </row>
    <row r="16" spans="1:15" ht="15.75" x14ac:dyDescent="0.25">
      <c r="A16" s="422" t="s">
        <v>116</v>
      </c>
      <c r="B16" s="423"/>
    </row>
    <row r="17" spans="1:15" ht="30" x14ac:dyDescent="0.25">
      <c r="A17" s="65" t="s">
        <v>242</v>
      </c>
      <c r="B17" s="64">
        <v>40</v>
      </c>
    </row>
    <row r="18" spans="1:15" ht="30" x14ac:dyDescent="0.25">
      <c r="A18" s="65" t="s">
        <v>243</v>
      </c>
      <c r="B18" s="67">
        <v>66</v>
      </c>
    </row>
    <row r="19" spans="1:15" ht="15" x14ac:dyDescent="0.25">
      <c r="A19" s="65" t="s">
        <v>226</v>
      </c>
      <c r="B19" s="67">
        <v>80</v>
      </c>
    </row>
    <row r="32" spans="1:15" ht="14.25" x14ac:dyDescent="0.25">
      <c r="D32" s="364" t="s">
        <v>118</v>
      </c>
      <c r="E32" s="365"/>
      <c r="F32" s="365"/>
      <c r="G32" s="365"/>
      <c r="H32" s="365"/>
      <c r="I32" s="365"/>
      <c r="J32" s="365"/>
      <c r="K32" s="365"/>
      <c r="L32" s="365"/>
      <c r="M32" s="365"/>
      <c r="N32" s="365"/>
      <c r="O32" s="365"/>
    </row>
    <row r="33" spans="4:15" x14ac:dyDescent="0.25">
      <c r="D33" s="424" t="s">
        <v>244</v>
      </c>
      <c r="E33" s="424"/>
      <c r="F33" s="424"/>
      <c r="G33" s="424"/>
      <c r="H33" s="424"/>
      <c r="I33" s="424"/>
      <c r="J33" s="424"/>
      <c r="K33" s="424"/>
      <c r="L33" s="424"/>
      <c r="M33" s="424"/>
      <c r="N33" s="424"/>
      <c r="O33" s="68"/>
    </row>
    <row r="34" spans="4:15" x14ac:dyDescent="0.25">
      <c r="D34" s="424"/>
      <c r="E34" s="424"/>
      <c r="F34" s="424"/>
      <c r="G34" s="424"/>
      <c r="H34" s="424"/>
      <c r="I34" s="424"/>
      <c r="J34" s="424"/>
      <c r="K34" s="424"/>
      <c r="L34" s="424"/>
      <c r="M34" s="424"/>
      <c r="N34" s="424"/>
      <c r="O34" s="68"/>
    </row>
    <row r="35" spans="4:15" x14ac:dyDescent="0.25">
      <c r="D35" s="424"/>
      <c r="E35" s="424"/>
      <c r="F35" s="424"/>
      <c r="G35" s="424"/>
      <c r="H35" s="424"/>
      <c r="I35" s="424"/>
      <c r="J35" s="424"/>
      <c r="K35" s="424"/>
      <c r="L35" s="424"/>
      <c r="M35" s="424"/>
      <c r="N35" s="424"/>
      <c r="O35" s="68"/>
    </row>
    <row r="36" spans="4:15" x14ac:dyDescent="0.25">
      <c r="D36" s="424"/>
      <c r="E36" s="424"/>
      <c r="F36" s="424"/>
      <c r="G36" s="424"/>
      <c r="H36" s="424"/>
      <c r="I36" s="424"/>
      <c r="J36" s="424"/>
      <c r="K36" s="424"/>
      <c r="L36" s="424"/>
      <c r="M36" s="424"/>
      <c r="N36" s="424"/>
      <c r="O36" s="68"/>
    </row>
    <row r="37" spans="4:15" x14ac:dyDescent="0.25">
      <c r="D37" s="424"/>
      <c r="E37" s="424"/>
      <c r="F37" s="424"/>
      <c r="G37" s="424"/>
      <c r="H37" s="424"/>
      <c r="I37" s="424"/>
      <c r="J37" s="424"/>
      <c r="K37" s="424"/>
      <c r="L37" s="424"/>
      <c r="M37" s="424"/>
      <c r="N37" s="424"/>
      <c r="O37" s="68"/>
    </row>
  </sheetData>
  <sheetProtection algorithmName="SHA-512" hashValue="LUHTnOpIWKY8nPcluJTAPGfCZ5FJGZgMB315rNY6zi58gyqGrPP/4iv/NQU0PnUmmakBX6YapPDq31Q1QNb6Dw==" saltValue="f1VmTvSy4z4mYZY4ddCGTA==" spinCount="100000" sheet="1" selectLockedCells="1"/>
  <mergeCells count="33">
    <mergeCell ref="A1:A4"/>
    <mergeCell ref="M1:O1"/>
    <mergeCell ref="M2:O2"/>
    <mergeCell ref="M3:O4"/>
    <mergeCell ref="B1:L4"/>
    <mergeCell ref="I13:N13"/>
    <mergeCell ref="C12:H12"/>
    <mergeCell ref="I12:N12"/>
    <mergeCell ref="A5:O5"/>
    <mergeCell ref="A6:C6"/>
    <mergeCell ref="A7:C7"/>
    <mergeCell ref="D7:F7"/>
    <mergeCell ref="G7:I7"/>
    <mergeCell ref="J7:O7"/>
    <mergeCell ref="D6:F6"/>
    <mergeCell ref="G6:I6"/>
    <mergeCell ref="J6:O6"/>
    <mergeCell ref="A16:B16"/>
    <mergeCell ref="D32:O32"/>
    <mergeCell ref="D33:N37"/>
    <mergeCell ref="A8:C8"/>
    <mergeCell ref="D8:O8"/>
    <mergeCell ref="A9:C9"/>
    <mergeCell ref="A12:B12"/>
    <mergeCell ref="A13:B13"/>
    <mergeCell ref="D9:F9"/>
    <mergeCell ref="G9:I9"/>
    <mergeCell ref="J9:O9"/>
    <mergeCell ref="D10:F10"/>
    <mergeCell ref="G10:I10"/>
    <mergeCell ref="J10:O10"/>
    <mergeCell ref="A11:O11"/>
    <mergeCell ref="C13:H13"/>
  </mergeCells>
  <pageMargins left="0.11811023622047245" right="0.11811023622047245" top="0.15748031496062992" bottom="0.15748031496062992" header="0.31496062992125984" footer="0.31496062992125984"/>
  <pageSetup scale="7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O40"/>
  <sheetViews>
    <sheetView topLeftCell="A6" zoomScale="90" zoomScaleNormal="90" workbookViewId="0">
      <selection activeCell="D6" sqref="D6:F6"/>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18.85546875" style="1" customWidth="1"/>
    <col min="7" max="14" width="9.7109375" style="1" customWidth="1"/>
    <col min="15" max="15" width="22"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347" t="s">
        <v>306</v>
      </c>
      <c r="N3" s="348"/>
      <c r="O3" s="349"/>
    </row>
    <row r="4" spans="1:15" ht="11.45" customHeight="1" x14ac:dyDescent="0.25">
      <c r="A4" s="296"/>
      <c r="B4" s="337"/>
      <c r="C4" s="338"/>
      <c r="D4" s="338"/>
      <c r="E4" s="338"/>
      <c r="F4" s="338"/>
      <c r="G4" s="338"/>
      <c r="H4" s="338"/>
      <c r="I4" s="338"/>
      <c r="J4" s="338"/>
      <c r="K4" s="338"/>
      <c r="L4" s="339"/>
      <c r="M4" s="350"/>
      <c r="N4" s="351"/>
      <c r="O4" s="352"/>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324" t="s">
        <v>86</v>
      </c>
      <c r="E6" s="325"/>
      <c r="F6" s="326"/>
      <c r="G6" s="377" t="s">
        <v>140</v>
      </c>
      <c r="H6" s="378"/>
      <c r="I6" s="379"/>
      <c r="J6" s="356">
        <v>0.9</v>
      </c>
      <c r="K6" s="325"/>
      <c r="L6" s="325"/>
      <c r="M6" s="325"/>
      <c r="N6" s="325"/>
      <c r="O6" s="326"/>
    </row>
    <row r="7" spans="1:15" ht="15" customHeight="1" x14ac:dyDescent="0.25">
      <c r="A7" s="387" t="s">
        <v>126</v>
      </c>
      <c r="B7" s="387"/>
      <c r="C7" s="387"/>
      <c r="D7" s="356" t="s">
        <v>87</v>
      </c>
      <c r="E7" s="357"/>
      <c r="F7" s="358"/>
      <c r="G7" s="377" t="s">
        <v>114</v>
      </c>
      <c r="H7" s="378"/>
      <c r="I7" s="379"/>
      <c r="J7" s="324" t="s">
        <v>63</v>
      </c>
      <c r="K7" s="325"/>
      <c r="L7" s="325"/>
      <c r="M7" s="325"/>
      <c r="N7" s="325"/>
      <c r="O7" s="326"/>
    </row>
    <row r="8" spans="1:15" ht="15" customHeight="1" x14ac:dyDescent="0.25">
      <c r="A8" s="384" t="s">
        <v>127</v>
      </c>
      <c r="B8" s="385"/>
      <c r="C8" s="386"/>
      <c r="D8" s="309" t="s">
        <v>88</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150</v>
      </c>
      <c r="K9" s="325"/>
      <c r="L9" s="325"/>
      <c r="M9" s="325"/>
      <c r="N9" s="325"/>
      <c r="O9" s="326"/>
    </row>
    <row r="10" spans="1:15" ht="15" customHeight="1" x14ac:dyDescent="0.25">
      <c r="A10" s="69" t="s">
        <v>129</v>
      </c>
      <c r="B10" s="69"/>
      <c r="C10" s="69"/>
      <c r="D10" s="324" t="s">
        <v>37</v>
      </c>
      <c r="E10" s="325"/>
      <c r="F10" s="325"/>
      <c r="G10" s="393" t="s">
        <v>139</v>
      </c>
      <c r="H10" s="393"/>
      <c r="I10" s="393"/>
      <c r="J10" s="324" t="s">
        <v>91</v>
      </c>
      <c r="K10" s="325"/>
      <c r="L10" s="325"/>
      <c r="M10" s="325"/>
      <c r="N10" s="325"/>
      <c r="O10" s="326"/>
    </row>
    <row r="11" spans="1:15" ht="15" customHeight="1" x14ac:dyDescent="0.25">
      <c r="A11" s="413"/>
      <c r="B11" s="413"/>
      <c r="C11" s="413"/>
      <c r="D11" s="413"/>
      <c r="E11" s="413"/>
      <c r="F11" s="413"/>
      <c r="G11" s="413"/>
      <c r="H11" s="413"/>
      <c r="I11" s="413"/>
      <c r="J11" s="413"/>
      <c r="K11" s="413"/>
      <c r="L11" s="413"/>
      <c r="M11" s="413"/>
      <c r="N11" s="413"/>
      <c r="O11" s="399"/>
    </row>
    <row r="12" spans="1:15" s="2" customFormat="1" ht="18.75" customHeight="1" x14ac:dyDescent="0.25">
      <c r="A12" s="388" t="s">
        <v>116</v>
      </c>
      <c r="B12" s="389"/>
      <c r="C12" s="441" t="s">
        <v>247</v>
      </c>
      <c r="D12" s="442"/>
      <c r="E12" s="442"/>
      <c r="F12" s="442"/>
      <c r="G12" s="442"/>
      <c r="H12" s="442"/>
      <c r="I12" s="442"/>
      <c r="J12" s="442"/>
      <c r="K12" s="442"/>
      <c r="L12" s="442"/>
      <c r="M12" s="442"/>
      <c r="N12" s="443"/>
      <c r="O12" s="81" t="s">
        <v>117</v>
      </c>
    </row>
    <row r="13" spans="1:15" s="2" customFormat="1" ht="22.5" customHeight="1" x14ac:dyDescent="0.25">
      <c r="A13" s="323" t="s">
        <v>120</v>
      </c>
      <c r="B13" s="323"/>
      <c r="C13" s="394">
        <f>B19/B18</f>
        <v>0.81818181818181823</v>
      </c>
      <c r="D13" s="395"/>
      <c r="E13" s="395"/>
      <c r="F13" s="395"/>
      <c r="G13" s="395"/>
      <c r="H13" s="395"/>
      <c r="I13" s="395"/>
      <c r="J13" s="395"/>
      <c r="K13" s="395"/>
      <c r="L13" s="395"/>
      <c r="M13" s="395"/>
      <c r="N13" s="396"/>
      <c r="O13" s="32">
        <f>C13</f>
        <v>0.81818181818181823</v>
      </c>
    </row>
    <row r="14" spans="1:15" x14ac:dyDescent="0.25">
      <c r="A14" s="4"/>
      <c r="C14" s="5"/>
      <c r="D14" s="6"/>
      <c r="E14" s="6"/>
      <c r="F14" s="6"/>
      <c r="G14" s="6"/>
      <c r="H14" s="6"/>
      <c r="I14" s="6"/>
      <c r="J14" s="6"/>
      <c r="K14" s="6"/>
      <c r="L14" s="6"/>
      <c r="M14" s="6"/>
      <c r="N14" s="6"/>
      <c r="O14" s="6"/>
    </row>
    <row r="15" spans="1:15" x14ac:dyDescent="0.25">
      <c r="A15" s="7"/>
      <c r="C15" s="8"/>
      <c r="D15" s="8"/>
      <c r="E15" s="8"/>
      <c r="F15" s="8"/>
      <c r="G15" s="8"/>
      <c r="H15" s="8"/>
      <c r="I15" s="8"/>
      <c r="J15" s="8"/>
      <c r="K15" s="8"/>
      <c r="L15" s="8"/>
      <c r="M15" s="8"/>
      <c r="N15" s="8"/>
    </row>
    <row r="17" spans="1:13" ht="15.75" x14ac:dyDescent="0.25">
      <c r="A17" s="418" t="s">
        <v>116</v>
      </c>
      <c r="B17" s="321"/>
    </row>
    <row r="18" spans="1:13" ht="15" x14ac:dyDescent="0.25">
      <c r="A18" s="65" t="s">
        <v>245</v>
      </c>
      <c r="B18" s="64">
        <v>66</v>
      </c>
    </row>
    <row r="19" spans="1:13" ht="15" x14ac:dyDescent="0.25">
      <c r="A19" s="65" t="s">
        <v>246</v>
      </c>
      <c r="B19" s="67">
        <v>54</v>
      </c>
    </row>
    <row r="20" spans="1:13" ht="15" x14ac:dyDescent="0.25">
      <c r="A20" s="65" t="s">
        <v>226</v>
      </c>
      <c r="B20" s="66">
        <v>0.9</v>
      </c>
    </row>
    <row r="21" spans="1:13" ht="15" x14ac:dyDescent="0.25">
      <c r="A21" s="65" t="s">
        <v>248</v>
      </c>
      <c r="B21" s="66">
        <f>O13</f>
        <v>0.81818181818181823</v>
      </c>
    </row>
    <row r="31" spans="1:13" x14ac:dyDescent="0.25">
      <c r="B31" s="52"/>
      <c r="C31" s="52"/>
      <c r="D31" s="52"/>
      <c r="E31" s="52"/>
      <c r="F31" s="52"/>
      <c r="G31" s="52"/>
      <c r="H31" s="52"/>
      <c r="I31" s="52"/>
      <c r="J31" s="52"/>
      <c r="K31" s="52"/>
      <c r="L31" s="52"/>
      <c r="M31" s="52"/>
    </row>
    <row r="32" spans="1:13" x14ac:dyDescent="0.25">
      <c r="B32" s="52"/>
      <c r="C32" s="52"/>
      <c r="D32" s="52"/>
      <c r="E32" s="52"/>
      <c r="F32" s="52"/>
      <c r="G32" s="52"/>
      <c r="H32" s="52"/>
      <c r="I32" s="52"/>
      <c r="J32" s="52"/>
      <c r="K32" s="52"/>
      <c r="L32" s="52"/>
      <c r="M32" s="52"/>
    </row>
    <row r="33" spans="2:13" x14ac:dyDescent="0.25">
      <c r="B33" s="52"/>
      <c r="C33" s="52"/>
      <c r="D33" s="52"/>
      <c r="E33" s="52"/>
      <c r="F33" s="52"/>
      <c r="G33" s="52"/>
      <c r="H33" s="52"/>
      <c r="I33" s="52"/>
      <c r="J33" s="52"/>
      <c r="K33" s="52"/>
      <c r="L33" s="52"/>
      <c r="M33" s="52"/>
    </row>
    <row r="34" spans="2:13" x14ac:dyDescent="0.25">
      <c r="B34" s="439"/>
      <c r="C34" s="440"/>
      <c r="D34" s="440"/>
      <c r="E34" s="440"/>
      <c r="F34" s="440"/>
      <c r="G34" s="440"/>
      <c r="H34" s="440"/>
      <c r="I34" s="440"/>
      <c r="J34" s="440"/>
      <c r="K34" s="440"/>
      <c r="L34" s="440"/>
      <c r="M34" s="440"/>
    </row>
    <row r="37" spans="2:13" x14ac:dyDescent="0.25">
      <c r="C37" s="424" t="s">
        <v>250</v>
      </c>
      <c r="D37" s="438"/>
      <c r="E37" s="438"/>
      <c r="F37" s="438"/>
      <c r="G37" s="438"/>
      <c r="H37" s="438"/>
      <c r="I37" s="438"/>
      <c r="J37" s="438"/>
      <c r="K37" s="438"/>
      <c r="L37" s="438"/>
      <c r="M37" s="438"/>
    </row>
    <row r="38" spans="2:13" x14ac:dyDescent="0.25">
      <c r="C38" s="438"/>
      <c r="D38" s="438"/>
      <c r="E38" s="438"/>
      <c r="F38" s="438"/>
      <c r="G38" s="438"/>
      <c r="H38" s="438"/>
      <c r="I38" s="438"/>
      <c r="J38" s="438"/>
      <c r="K38" s="438"/>
      <c r="L38" s="438"/>
      <c r="M38" s="438"/>
    </row>
    <row r="39" spans="2:13" x14ac:dyDescent="0.25">
      <c r="C39" s="438"/>
      <c r="D39" s="438"/>
      <c r="E39" s="438"/>
      <c r="F39" s="438"/>
      <c r="G39" s="438"/>
      <c r="H39" s="438"/>
      <c r="I39" s="438"/>
      <c r="J39" s="438"/>
      <c r="K39" s="438"/>
      <c r="L39" s="438"/>
      <c r="M39" s="438"/>
    </row>
    <row r="40" spans="2:13" x14ac:dyDescent="0.25">
      <c r="C40" s="438"/>
      <c r="D40" s="438"/>
      <c r="E40" s="438"/>
      <c r="F40" s="438"/>
      <c r="G40" s="438"/>
      <c r="H40" s="438"/>
      <c r="I40" s="438"/>
      <c r="J40" s="438"/>
      <c r="K40" s="438"/>
      <c r="L40" s="438"/>
      <c r="M40" s="438"/>
    </row>
  </sheetData>
  <sheetProtection algorithmName="SHA-512" hashValue="mr0SgMiFl6sO5IqjXOV7WmOSwumq5Isf9zuTeaj5FPOyVQxQeTYY2d1/DhoBimlMrMfCn8OLtDd65vCYWnffgw==" saltValue="wgTZfl1OaiFuK7xBhdJQtQ==" spinCount="100000" sheet="1" selectLockedCells="1"/>
  <mergeCells count="31">
    <mergeCell ref="A1:A4"/>
    <mergeCell ref="M1:O1"/>
    <mergeCell ref="M2:O2"/>
    <mergeCell ref="M3:O4"/>
    <mergeCell ref="B1:L4"/>
    <mergeCell ref="A5:O5"/>
    <mergeCell ref="A6:C6"/>
    <mergeCell ref="A7:C7"/>
    <mergeCell ref="D7:F7"/>
    <mergeCell ref="G7:I7"/>
    <mergeCell ref="J7:O7"/>
    <mergeCell ref="D6:F6"/>
    <mergeCell ref="G6:I6"/>
    <mergeCell ref="J6:O6"/>
    <mergeCell ref="A8:C8"/>
    <mergeCell ref="D8:O8"/>
    <mergeCell ref="A9:C9"/>
    <mergeCell ref="A12:B12"/>
    <mergeCell ref="A13:B13"/>
    <mergeCell ref="D9:F9"/>
    <mergeCell ref="G9:I9"/>
    <mergeCell ref="J9:O9"/>
    <mergeCell ref="D10:F10"/>
    <mergeCell ref="G10:I10"/>
    <mergeCell ref="J10:O10"/>
    <mergeCell ref="A11:O11"/>
    <mergeCell ref="C37:M40"/>
    <mergeCell ref="B34:M34"/>
    <mergeCell ref="A17:B17"/>
    <mergeCell ref="C12:N12"/>
    <mergeCell ref="C13:N13"/>
  </mergeCells>
  <pageMargins left="0.11811023622047245" right="0.11811023622047245" top="0.15748031496062992" bottom="0.15748031496062992" header="0.31496062992125984" footer="0.31496062992125984"/>
  <pageSetup scale="7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O39"/>
  <sheetViews>
    <sheetView zoomScale="70" zoomScaleNormal="70" workbookViewId="0">
      <selection activeCell="D6" sqref="D6:F6"/>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14.140625" style="1" customWidth="1"/>
    <col min="7" max="14" width="9.7109375" style="1" customWidth="1"/>
    <col min="15" max="15" width="20.1406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347" t="s">
        <v>306</v>
      </c>
      <c r="N3" s="348"/>
      <c r="O3" s="349"/>
    </row>
    <row r="4" spans="1:15" ht="11.45" customHeight="1" x14ac:dyDescent="0.25">
      <c r="A4" s="296"/>
      <c r="B4" s="337"/>
      <c r="C4" s="338"/>
      <c r="D4" s="338"/>
      <c r="E4" s="338"/>
      <c r="F4" s="338"/>
      <c r="G4" s="338"/>
      <c r="H4" s="338"/>
      <c r="I4" s="338"/>
      <c r="J4" s="338"/>
      <c r="K4" s="338"/>
      <c r="L4" s="339"/>
      <c r="M4" s="350"/>
      <c r="N4" s="351"/>
      <c r="O4" s="352"/>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324" t="s">
        <v>92</v>
      </c>
      <c r="E6" s="325"/>
      <c r="F6" s="326"/>
      <c r="G6" s="377" t="s">
        <v>249</v>
      </c>
      <c r="H6" s="378"/>
      <c r="I6" s="379"/>
      <c r="J6" s="356">
        <v>0.5</v>
      </c>
      <c r="K6" s="325"/>
      <c r="L6" s="325"/>
      <c r="M6" s="325"/>
      <c r="N6" s="325"/>
      <c r="O6" s="326"/>
    </row>
    <row r="7" spans="1:15" ht="15" customHeight="1" x14ac:dyDescent="0.25">
      <c r="A7" s="387" t="s">
        <v>126</v>
      </c>
      <c r="B7" s="387"/>
      <c r="C7" s="387"/>
      <c r="D7" s="356" t="s">
        <v>93</v>
      </c>
      <c r="E7" s="357"/>
      <c r="F7" s="358"/>
      <c r="G7" s="377" t="s">
        <v>114</v>
      </c>
      <c r="H7" s="378"/>
      <c r="I7" s="379"/>
      <c r="J7" s="324" t="s">
        <v>63</v>
      </c>
      <c r="K7" s="325"/>
      <c r="L7" s="325"/>
      <c r="M7" s="325"/>
      <c r="N7" s="325"/>
      <c r="O7" s="326"/>
    </row>
    <row r="8" spans="1:15" ht="15" customHeight="1" x14ac:dyDescent="0.25">
      <c r="A8" s="384" t="s">
        <v>127</v>
      </c>
      <c r="B8" s="385"/>
      <c r="C8" s="386"/>
      <c r="D8" s="309" t="s">
        <v>94</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151</v>
      </c>
      <c r="K9" s="325"/>
      <c r="L9" s="325"/>
      <c r="M9" s="325"/>
      <c r="N9" s="325"/>
      <c r="O9" s="326"/>
    </row>
    <row r="10" spans="1:15" ht="15" customHeight="1" x14ac:dyDescent="0.25">
      <c r="A10" s="69" t="s">
        <v>129</v>
      </c>
      <c r="B10" s="69"/>
      <c r="C10" s="69"/>
      <c r="D10" s="324" t="s">
        <v>37</v>
      </c>
      <c r="E10" s="325"/>
      <c r="F10" s="325"/>
      <c r="G10" s="393" t="s">
        <v>139</v>
      </c>
      <c r="H10" s="393"/>
      <c r="I10" s="393"/>
      <c r="J10" s="324" t="s">
        <v>96</v>
      </c>
      <c r="K10" s="325"/>
      <c r="L10" s="325"/>
      <c r="M10" s="325"/>
      <c r="N10" s="325"/>
      <c r="O10" s="326"/>
    </row>
    <row r="11" spans="1:15" ht="15" customHeight="1" x14ac:dyDescent="0.25">
      <c r="A11" s="413"/>
      <c r="B11" s="413"/>
      <c r="C11" s="413"/>
      <c r="D11" s="413"/>
      <c r="E11" s="413"/>
      <c r="F11" s="413"/>
      <c r="G11" s="413"/>
      <c r="H11" s="413"/>
      <c r="I11" s="413"/>
      <c r="J11" s="413"/>
      <c r="K11" s="413"/>
      <c r="L11" s="413"/>
      <c r="M11" s="413"/>
      <c r="N11" s="413"/>
      <c r="O11" s="399"/>
    </row>
    <row r="12" spans="1:15" s="2" customFormat="1" ht="14.1" customHeight="1" x14ac:dyDescent="0.25">
      <c r="A12" s="388" t="s">
        <v>116</v>
      </c>
      <c r="B12" s="389"/>
      <c r="C12" s="441" t="s">
        <v>132</v>
      </c>
      <c r="D12" s="442"/>
      <c r="E12" s="442"/>
      <c r="F12" s="442"/>
      <c r="G12" s="442"/>
      <c r="H12" s="443"/>
      <c r="I12" s="441" t="s">
        <v>133</v>
      </c>
      <c r="J12" s="442"/>
      <c r="K12" s="442"/>
      <c r="L12" s="442"/>
      <c r="M12" s="442"/>
      <c r="N12" s="443"/>
      <c r="O12" s="81" t="s">
        <v>253</v>
      </c>
    </row>
    <row r="13" spans="1:15" s="2" customFormat="1" ht="17.100000000000001" customHeight="1" x14ac:dyDescent="0.25">
      <c r="A13" s="323" t="str">
        <f>J9</f>
        <v>Inspecciones de seguridad, Matriz de riesgos</v>
      </c>
      <c r="B13" s="323"/>
      <c r="C13" s="315"/>
      <c r="D13" s="316"/>
      <c r="E13" s="316"/>
      <c r="F13" s="316"/>
      <c r="G13" s="316"/>
      <c r="H13" s="317"/>
      <c r="I13" s="315">
        <f>3/4</f>
        <v>0.75</v>
      </c>
      <c r="J13" s="316"/>
      <c r="K13" s="316"/>
      <c r="L13" s="316"/>
      <c r="M13" s="316"/>
      <c r="N13" s="317"/>
      <c r="O13" s="32">
        <f>SUM(C13:N13)</f>
        <v>0.75</v>
      </c>
    </row>
    <row r="14" spans="1:15" x14ac:dyDescent="0.25">
      <c r="A14" s="4"/>
      <c r="C14" s="5"/>
      <c r="D14" s="6"/>
      <c r="E14" s="6"/>
      <c r="F14" s="6"/>
      <c r="G14" s="6"/>
      <c r="H14" s="6"/>
      <c r="I14" s="6"/>
      <c r="J14" s="6"/>
      <c r="K14" s="6"/>
      <c r="L14" s="6"/>
      <c r="M14" s="6"/>
      <c r="N14" s="6"/>
      <c r="O14" s="6"/>
    </row>
    <row r="15" spans="1:15" ht="15.75" x14ac:dyDescent="0.25">
      <c r="A15" s="418" t="s">
        <v>116</v>
      </c>
      <c r="B15" s="321"/>
      <c r="C15" s="8"/>
      <c r="D15" s="8"/>
      <c r="E15" s="8"/>
      <c r="F15" s="8"/>
      <c r="G15" s="8"/>
      <c r="H15" s="8"/>
      <c r="I15" s="8"/>
      <c r="J15" s="8"/>
      <c r="K15" s="8"/>
      <c r="L15" s="8"/>
      <c r="M15" s="8"/>
      <c r="N15" s="8"/>
    </row>
    <row r="16" spans="1:15" ht="15" x14ac:dyDescent="0.25">
      <c r="A16" s="65" t="s">
        <v>252</v>
      </c>
      <c r="B16" s="64">
        <v>4</v>
      </c>
    </row>
    <row r="17" spans="1:2" ht="30" x14ac:dyDescent="0.25">
      <c r="A17" s="65" t="s">
        <v>251</v>
      </c>
      <c r="B17" s="64">
        <v>3</v>
      </c>
    </row>
    <row r="36" spans="4:14" x14ac:dyDescent="0.25">
      <c r="D36" s="438" t="s">
        <v>276</v>
      </c>
      <c r="E36" s="438"/>
      <c r="F36" s="438"/>
      <c r="G36" s="438"/>
      <c r="H36" s="438"/>
      <c r="I36" s="438"/>
      <c r="J36" s="438"/>
      <c r="K36" s="438"/>
      <c r="L36" s="438"/>
      <c r="M36" s="438"/>
      <c r="N36" s="438"/>
    </row>
    <row r="37" spans="4:14" x14ac:dyDescent="0.25">
      <c r="D37" s="438"/>
      <c r="E37" s="438"/>
      <c r="F37" s="438"/>
      <c r="G37" s="438"/>
      <c r="H37" s="438"/>
      <c r="I37" s="438"/>
      <c r="J37" s="438"/>
      <c r="K37" s="438"/>
      <c r="L37" s="438"/>
      <c r="M37" s="438"/>
      <c r="N37" s="438"/>
    </row>
    <row r="38" spans="4:14" x14ac:dyDescent="0.25">
      <c r="D38" s="438"/>
      <c r="E38" s="438"/>
      <c r="F38" s="438"/>
      <c r="G38" s="438"/>
      <c r="H38" s="438"/>
      <c r="I38" s="438"/>
      <c r="J38" s="438"/>
      <c r="K38" s="438"/>
      <c r="L38" s="438"/>
      <c r="M38" s="438"/>
      <c r="N38" s="438"/>
    </row>
    <row r="39" spans="4:14" x14ac:dyDescent="0.25">
      <c r="D39" s="438"/>
      <c r="E39" s="438"/>
      <c r="F39" s="438"/>
      <c r="G39" s="438"/>
      <c r="H39" s="438"/>
      <c r="I39" s="438"/>
      <c r="J39" s="438"/>
      <c r="K39" s="438"/>
      <c r="L39" s="438"/>
      <c r="M39" s="438"/>
      <c r="N39" s="438"/>
    </row>
  </sheetData>
  <sheetProtection algorithmName="SHA-512" hashValue="KbbfT5g6r8O/DzX2FHiP3HTpkDe8ax+WQOINljnXJj677KR+KnZddA/U+fm+Xt3a5Ack9JxaUp973NRA9D8PNA==" saltValue="4S7Mu75z+sVLW2M8shujtA==" spinCount="100000" sheet="1" selectLockedCells="1"/>
  <mergeCells count="32">
    <mergeCell ref="A1:A4"/>
    <mergeCell ref="M1:O1"/>
    <mergeCell ref="M2:O2"/>
    <mergeCell ref="M3:O4"/>
    <mergeCell ref="B1:L4"/>
    <mergeCell ref="C12:H12"/>
    <mergeCell ref="I12:N12"/>
    <mergeCell ref="A5:O5"/>
    <mergeCell ref="A6:C6"/>
    <mergeCell ref="A7:C7"/>
    <mergeCell ref="D7:F7"/>
    <mergeCell ref="G7:I7"/>
    <mergeCell ref="J7:O7"/>
    <mergeCell ref="D6:F6"/>
    <mergeCell ref="G6:I6"/>
    <mergeCell ref="J6:O6"/>
    <mergeCell ref="A15:B15"/>
    <mergeCell ref="D36:N39"/>
    <mergeCell ref="A8:C8"/>
    <mergeCell ref="D8:O8"/>
    <mergeCell ref="A9:C9"/>
    <mergeCell ref="A12:B12"/>
    <mergeCell ref="A13:B13"/>
    <mergeCell ref="D9:F9"/>
    <mergeCell ref="G9:I9"/>
    <mergeCell ref="J9:O9"/>
    <mergeCell ref="D10:F10"/>
    <mergeCell ref="G10:I10"/>
    <mergeCell ref="J10:O10"/>
    <mergeCell ref="A11:O11"/>
    <mergeCell ref="C13:H13"/>
    <mergeCell ref="I13:N13"/>
  </mergeCells>
  <pageMargins left="0.11811023622047245" right="0.11811023622047245" top="0.15748031496062992" bottom="0.15748031496062992" header="0.31496062992125984" footer="0.31496062992125984"/>
  <pageSetup scale="7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Q43"/>
  <sheetViews>
    <sheetView zoomScale="60" zoomScaleNormal="60" workbookViewId="0">
      <selection activeCell="D6" sqref="D6:F6"/>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28.28515625" style="1" customWidth="1"/>
    <col min="7" max="14" width="9.7109375" style="1" customWidth="1"/>
    <col min="15" max="15" width="27.8554687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453" t="s">
        <v>306</v>
      </c>
      <c r="N3" s="454"/>
      <c r="O3" s="455"/>
    </row>
    <row r="4" spans="1:15" ht="11.45" customHeight="1" x14ac:dyDescent="0.25">
      <c r="A4" s="296"/>
      <c r="B4" s="337"/>
      <c r="C4" s="338"/>
      <c r="D4" s="338"/>
      <c r="E4" s="338"/>
      <c r="F4" s="338"/>
      <c r="G4" s="338"/>
      <c r="H4" s="338"/>
      <c r="I4" s="338"/>
      <c r="J4" s="338"/>
      <c r="K4" s="338"/>
      <c r="L4" s="339"/>
      <c r="M4" s="456"/>
      <c r="N4" s="457"/>
      <c r="O4" s="458"/>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324" t="s">
        <v>97</v>
      </c>
      <c r="E6" s="325"/>
      <c r="F6" s="326"/>
      <c r="G6" s="377" t="s">
        <v>140</v>
      </c>
      <c r="H6" s="378"/>
      <c r="I6" s="379"/>
      <c r="J6" s="356">
        <v>0.6</v>
      </c>
      <c r="K6" s="325"/>
      <c r="L6" s="325"/>
      <c r="M6" s="325"/>
      <c r="N6" s="325"/>
      <c r="O6" s="326"/>
    </row>
    <row r="7" spans="1:15" ht="27" customHeight="1" x14ac:dyDescent="0.25">
      <c r="A7" s="387" t="s">
        <v>126</v>
      </c>
      <c r="B7" s="387"/>
      <c r="C7" s="387"/>
      <c r="D7" s="356" t="s">
        <v>98</v>
      </c>
      <c r="E7" s="357"/>
      <c r="F7" s="358"/>
      <c r="G7" s="377" t="s">
        <v>114</v>
      </c>
      <c r="H7" s="378"/>
      <c r="I7" s="379"/>
      <c r="J7" s="324" t="s">
        <v>63</v>
      </c>
      <c r="K7" s="325"/>
      <c r="L7" s="325"/>
      <c r="M7" s="325"/>
      <c r="N7" s="325"/>
      <c r="O7" s="326"/>
    </row>
    <row r="8" spans="1:15" ht="15" customHeight="1" x14ac:dyDescent="0.25">
      <c r="A8" s="384" t="s">
        <v>127</v>
      </c>
      <c r="B8" s="385"/>
      <c r="C8" s="386"/>
      <c r="D8" s="309" t="s">
        <v>99</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174</v>
      </c>
      <c r="K9" s="325"/>
      <c r="L9" s="325"/>
      <c r="M9" s="325"/>
      <c r="N9" s="325"/>
      <c r="O9" s="326"/>
    </row>
    <row r="10" spans="1:15" ht="15" customHeight="1" x14ac:dyDescent="0.25">
      <c r="A10" s="69" t="s">
        <v>129</v>
      </c>
      <c r="B10" s="69"/>
      <c r="C10" s="69"/>
      <c r="D10" s="324" t="s">
        <v>37</v>
      </c>
      <c r="E10" s="325"/>
      <c r="F10" s="325"/>
      <c r="G10" s="393" t="s">
        <v>139</v>
      </c>
      <c r="H10" s="393"/>
      <c r="I10" s="393"/>
      <c r="J10" s="324" t="s">
        <v>102</v>
      </c>
      <c r="K10" s="325"/>
      <c r="L10" s="325"/>
      <c r="M10" s="325"/>
      <c r="N10" s="325"/>
      <c r="O10" s="326"/>
    </row>
    <row r="11" spans="1:15" ht="14.45" customHeight="1" x14ac:dyDescent="0.25">
      <c r="A11" s="413"/>
      <c r="B11" s="413"/>
      <c r="C11" s="413"/>
      <c r="D11" s="413"/>
      <c r="E11" s="413"/>
      <c r="F11" s="413"/>
      <c r="G11" s="413"/>
      <c r="H11" s="413"/>
      <c r="I11" s="413"/>
      <c r="J11" s="413"/>
      <c r="K11" s="413"/>
      <c r="L11" s="413"/>
      <c r="M11" s="413"/>
      <c r="N11" s="413"/>
      <c r="O11" s="399"/>
    </row>
    <row r="12" spans="1:15" s="2" customFormat="1" ht="16.5" customHeight="1" x14ac:dyDescent="0.25">
      <c r="A12" s="388" t="s">
        <v>116</v>
      </c>
      <c r="B12" s="389"/>
      <c r="C12" s="441" t="s">
        <v>132</v>
      </c>
      <c r="D12" s="442"/>
      <c r="E12" s="442"/>
      <c r="F12" s="442"/>
      <c r="G12" s="442"/>
      <c r="H12" s="443"/>
      <c r="I12" s="441" t="s">
        <v>133</v>
      </c>
      <c r="J12" s="442"/>
      <c r="K12" s="442"/>
      <c r="L12" s="442"/>
      <c r="M12" s="442"/>
      <c r="N12" s="443"/>
      <c r="O12" s="81" t="s">
        <v>117</v>
      </c>
    </row>
    <row r="13" spans="1:15" s="2" customFormat="1" ht="45" customHeight="1" x14ac:dyDescent="0.25">
      <c r="A13" s="323" t="str">
        <f>J9</f>
        <v>Investigacion de Accidentes de trabajo, Reporte de incidentes</v>
      </c>
      <c r="B13" s="323"/>
      <c r="C13" s="315"/>
      <c r="D13" s="316"/>
      <c r="E13" s="316"/>
      <c r="F13" s="316"/>
      <c r="G13" s="316"/>
      <c r="H13" s="317"/>
      <c r="I13" s="315">
        <f>3/5</f>
        <v>0.6</v>
      </c>
      <c r="J13" s="316"/>
      <c r="K13" s="316"/>
      <c r="L13" s="316"/>
      <c r="M13" s="316"/>
      <c r="N13" s="317"/>
      <c r="O13" s="32">
        <f>SUM(C13:N13)</f>
        <v>0.6</v>
      </c>
    </row>
    <row r="14" spans="1:15" x14ac:dyDescent="0.25">
      <c r="A14" s="4"/>
      <c r="C14" s="5"/>
      <c r="D14" s="6"/>
      <c r="E14" s="6"/>
      <c r="F14" s="6"/>
      <c r="G14" s="6"/>
      <c r="H14" s="6"/>
      <c r="I14" s="6"/>
      <c r="J14" s="6"/>
      <c r="K14" s="6"/>
      <c r="L14" s="6"/>
      <c r="M14" s="6"/>
      <c r="N14" s="6"/>
      <c r="O14" s="6"/>
    </row>
    <row r="15" spans="1:15" x14ac:dyDescent="0.25">
      <c r="A15" s="7"/>
      <c r="C15" s="8"/>
      <c r="D15" s="8"/>
      <c r="E15" s="8"/>
      <c r="F15" s="8"/>
      <c r="G15" s="8"/>
      <c r="H15" s="8"/>
      <c r="I15" s="8"/>
      <c r="J15" s="8"/>
      <c r="K15" s="8"/>
      <c r="L15" s="8"/>
      <c r="M15" s="8"/>
      <c r="N15" s="8"/>
    </row>
    <row r="16" spans="1:15" ht="15.75" x14ac:dyDescent="0.25">
      <c r="A16" s="418" t="s">
        <v>116</v>
      </c>
      <c r="B16" s="321"/>
    </row>
    <row r="17" spans="1:2" ht="15" x14ac:dyDescent="0.25">
      <c r="A17" s="65" t="s">
        <v>255</v>
      </c>
      <c r="B17" s="64">
        <v>3</v>
      </c>
    </row>
    <row r="18" spans="1:2" ht="30" x14ac:dyDescent="0.25">
      <c r="A18" s="65" t="s">
        <v>254</v>
      </c>
      <c r="B18" s="64">
        <v>5</v>
      </c>
    </row>
    <row r="37" spans="6:17" x14ac:dyDescent="0.25">
      <c r="F37" s="444" t="s">
        <v>277</v>
      </c>
      <c r="G37" s="445"/>
      <c r="H37" s="445"/>
      <c r="I37" s="445"/>
      <c r="J37" s="445"/>
      <c r="K37" s="445"/>
      <c r="L37" s="445"/>
      <c r="M37" s="445"/>
      <c r="N37" s="445"/>
      <c r="O37" s="445"/>
      <c r="P37" s="445"/>
      <c r="Q37" s="446"/>
    </row>
    <row r="38" spans="6:17" x14ac:dyDescent="0.25">
      <c r="F38" s="447"/>
      <c r="G38" s="448"/>
      <c r="H38" s="448"/>
      <c r="I38" s="448"/>
      <c r="J38" s="448"/>
      <c r="K38" s="448"/>
      <c r="L38" s="448"/>
      <c r="M38" s="448"/>
      <c r="N38" s="448"/>
      <c r="O38" s="448"/>
      <c r="P38" s="448"/>
      <c r="Q38" s="449"/>
    </row>
    <row r="39" spans="6:17" x14ac:dyDescent="0.25">
      <c r="F39" s="447"/>
      <c r="G39" s="448"/>
      <c r="H39" s="448"/>
      <c r="I39" s="448"/>
      <c r="J39" s="448"/>
      <c r="K39" s="448"/>
      <c r="L39" s="448"/>
      <c r="M39" s="448"/>
      <c r="N39" s="448"/>
      <c r="O39" s="448"/>
      <c r="P39" s="448"/>
      <c r="Q39" s="449"/>
    </row>
    <row r="40" spans="6:17" x14ac:dyDescent="0.25">
      <c r="F40" s="447"/>
      <c r="G40" s="448"/>
      <c r="H40" s="448"/>
      <c r="I40" s="448"/>
      <c r="J40" s="448"/>
      <c r="K40" s="448"/>
      <c r="L40" s="448"/>
      <c r="M40" s="448"/>
      <c r="N40" s="448"/>
      <c r="O40" s="448"/>
      <c r="P40" s="448"/>
      <c r="Q40" s="449"/>
    </row>
    <row r="41" spans="6:17" x14ac:dyDescent="0.25">
      <c r="F41" s="447"/>
      <c r="G41" s="448"/>
      <c r="H41" s="448"/>
      <c r="I41" s="448"/>
      <c r="J41" s="448"/>
      <c r="K41" s="448"/>
      <c r="L41" s="448"/>
      <c r="M41" s="448"/>
      <c r="N41" s="448"/>
      <c r="O41" s="448"/>
      <c r="P41" s="448"/>
      <c r="Q41" s="449"/>
    </row>
    <row r="42" spans="6:17" x14ac:dyDescent="0.25">
      <c r="F42" s="447"/>
      <c r="G42" s="448"/>
      <c r="H42" s="448"/>
      <c r="I42" s="448"/>
      <c r="J42" s="448"/>
      <c r="K42" s="448"/>
      <c r="L42" s="448"/>
      <c r="M42" s="448"/>
      <c r="N42" s="448"/>
      <c r="O42" s="448"/>
      <c r="P42" s="448"/>
      <c r="Q42" s="449"/>
    </row>
    <row r="43" spans="6:17" x14ac:dyDescent="0.25">
      <c r="F43" s="450"/>
      <c r="G43" s="451"/>
      <c r="H43" s="451"/>
      <c r="I43" s="451"/>
      <c r="J43" s="451"/>
      <c r="K43" s="451"/>
      <c r="L43" s="451"/>
      <c r="M43" s="451"/>
      <c r="N43" s="451"/>
      <c r="O43" s="451"/>
      <c r="P43" s="451"/>
      <c r="Q43" s="452"/>
    </row>
  </sheetData>
  <sheetProtection algorithmName="SHA-512" hashValue="UXB+p3brIovKtrY9xp6hVg6ETF77UEcdoMn+Gr7fiy6dFqhbTBDYdRG2Ze9gUCyzOGA16Hcu7btepRVe55Q01Q==" saltValue="HURqakjozNpHskgHi8donQ==" spinCount="100000" sheet="1" selectLockedCells="1"/>
  <mergeCells count="32">
    <mergeCell ref="B1:L4"/>
    <mergeCell ref="A16:B16"/>
    <mergeCell ref="A1:A4"/>
    <mergeCell ref="M1:O1"/>
    <mergeCell ref="M2:O2"/>
    <mergeCell ref="M3:O4"/>
    <mergeCell ref="A5:O5"/>
    <mergeCell ref="A6:C6"/>
    <mergeCell ref="A7:C7"/>
    <mergeCell ref="D7:F7"/>
    <mergeCell ref="G7:I7"/>
    <mergeCell ref="J7:O7"/>
    <mergeCell ref="D6:F6"/>
    <mergeCell ref="G6:I6"/>
    <mergeCell ref="J6:O6"/>
    <mergeCell ref="A8:C8"/>
    <mergeCell ref="F37:Q43"/>
    <mergeCell ref="D8:O8"/>
    <mergeCell ref="A9:C9"/>
    <mergeCell ref="A12:B12"/>
    <mergeCell ref="A13:B13"/>
    <mergeCell ref="D9:F9"/>
    <mergeCell ref="G9:I9"/>
    <mergeCell ref="J9:O9"/>
    <mergeCell ref="D10:F10"/>
    <mergeCell ref="G10:I10"/>
    <mergeCell ref="J10:O10"/>
    <mergeCell ref="A11:O11"/>
    <mergeCell ref="C12:H12"/>
    <mergeCell ref="I12:N12"/>
    <mergeCell ref="C13:H13"/>
    <mergeCell ref="I13:N13"/>
  </mergeCells>
  <pageMargins left="0.11811023622047245" right="0.11811023622047245" top="0.15748031496062992" bottom="0.15748031496062992" header="0.31496062992125984" footer="0.31496062992125984"/>
  <pageSetup scale="7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O45"/>
  <sheetViews>
    <sheetView zoomScale="60" zoomScaleNormal="60" workbookViewId="0">
      <selection activeCell="D6" sqref="D6:F6"/>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18.85546875" style="1" customWidth="1"/>
    <col min="7" max="14" width="9.7109375" style="1" customWidth="1"/>
    <col min="15" max="15" width="13.8554687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453" t="s">
        <v>306</v>
      </c>
      <c r="N3" s="454"/>
      <c r="O3" s="455"/>
    </row>
    <row r="4" spans="1:15" ht="11.45" customHeight="1" x14ac:dyDescent="0.25">
      <c r="A4" s="296"/>
      <c r="B4" s="337"/>
      <c r="C4" s="338"/>
      <c r="D4" s="338"/>
      <c r="E4" s="338"/>
      <c r="F4" s="338"/>
      <c r="G4" s="338"/>
      <c r="H4" s="338"/>
      <c r="I4" s="338"/>
      <c r="J4" s="338"/>
      <c r="K4" s="338"/>
      <c r="L4" s="339"/>
      <c r="M4" s="456"/>
      <c r="N4" s="457"/>
      <c r="O4" s="458"/>
    </row>
    <row r="5" spans="1:15" ht="15" customHeight="1" x14ac:dyDescent="0.25">
      <c r="A5" s="400"/>
      <c r="B5" s="401"/>
      <c r="C5" s="401"/>
      <c r="D5" s="401"/>
      <c r="E5" s="401"/>
      <c r="F5" s="401"/>
      <c r="G5" s="401"/>
      <c r="H5" s="401"/>
      <c r="I5" s="401"/>
      <c r="J5" s="401"/>
      <c r="K5" s="401"/>
      <c r="L5" s="401"/>
      <c r="M5" s="401"/>
      <c r="N5" s="401"/>
      <c r="O5" s="402"/>
    </row>
    <row r="6" spans="1:15" ht="15" customHeight="1" x14ac:dyDescent="0.25">
      <c r="A6" s="387" t="s">
        <v>124</v>
      </c>
      <c r="B6" s="387"/>
      <c r="C6" s="387"/>
      <c r="D6" s="324" t="s">
        <v>103</v>
      </c>
      <c r="E6" s="325"/>
      <c r="F6" s="326"/>
      <c r="G6" s="377" t="s">
        <v>140</v>
      </c>
      <c r="H6" s="378"/>
      <c r="I6" s="379"/>
      <c r="J6" s="356">
        <v>0.35</v>
      </c>
      <c r="K6" s="325"/>
      <c r="L6" s="325"/>
      <c r="M6" s="325"/>
      <c r="N6" s="325"/>
      <c r="O6" s="326"/>
    </row>
    <row r="7" spans="1:15" ht="21.95" customHeight="1" x14ac:dyDescent="0.25">
      <c r="A7" s="387" t="s">
        <v>126</v>
      </c>
      <c r="B7" s="387"/>
      <c r="C7" s="387"/>
      <c r="D7" s="356" t="s">
        <v>104</v>
      </c>
      <c r="E7" s="357"/>
      <c r="F7" s="358"/>
      <c r="G7" s="377" t="s">
        <v>114</v>
      </c>
      <c r="H7" s="378"/>
      <c r="I7" s="379"/>
      <c r="J7" s="324" t="s">
        <v>63</v>
      </c>
      <c r="K7" s="325"/>
      <c r="L7" s="325"/>
      <c r="M7" s="325"/>
      <c r="N7" s="325"/>
      <c r="O7" s="326"/>
    </row>
    <row r="8" spans="1:15" ht="18.95" customHeight="1" x14ac:dyDescent="0.25">
      <c r="A8" s="384" t="s">
        <v>127</v>
      </c>
      <c r="B8" s="385"/>
      <c r="C8" s="386"/>
      <c r="D8" s="309" t="s">
        <v>105</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152</v>
      </c>
      <c r="K9" s="325"/>
      <c r="L9" s="325"/>
      <c r="M9" s="325"/>
      <c r="N9" s="325"/>
      <c r="O9" s="326"/>
    </row>
    <row r="10" spans="1:15" ht="15" customHeight="1" x14ac:dyDescent="0.25">
      <c r="A10" s="69" t="s">
        <v>129</v>
      </c>
      <c r="B10" s="69"/>
      <c r="C10" s="69"/>
      <c r="D10" s="324" t="s">
        <v>37</v>
      </c>
      <c r="E10" s="325"/>
      <c r="F10" s="325"/>
      <c r="G10" s="393" t="s">
        <v>139</v>
      </c>
      <c r="H10" s="393"/>
      <c r="I10" s="393"/>
      <c r="J10" s="324" t="s">
        <v>108</v>
      </c>
      <c r="K10" s="325"/>
      <c r="L10" s="325"/>
      <c r="M10" s="325"/>
      <c r="N10" s="325"/>
      <c r="O10" s="326"/>
    </row>
    <row r="11" spans="1:15" ht="15" customHeight="1" x14ac:dyDescent="0.25">
      <c r="A11" s="413"/>
      <c r="B11" s="413"/>
      <c r="C11" s="413"/>
      <c r="D11" s="413"/>
      <c r="E11" s="413"/>
      <c r="F11" s="413"/>
      <c r="G11" s="413"/>
      <c r="H11" s="413"/>
      <c r="I11" s="413"/>
      <c r="J11" s="413"/>
      <c r="K11" s="413"/>
      <c r="L11" s="413"/>
      <c r="M11" s="413"/>
      <c r="N11" s="413"/>
      <c r="O11" s="399"/>
    </row>
    <row r="12" spans="1:15" s="2" customFormat="1" ht="16.5" customHeight="1" x14ac:dyDescent="0.25">
      <c r="A12" s="388" t="s">
        <v>116</v>
      </c>
      <c r="B12" s="389"/>
      <c r="C12" s="441" t="s">
        <v>132</v>
      </c>
      <c r="D12" s="442"/>
      <c r="E12" s="442"/>
      <c r="F12" s="442"/>
      <c r="G12" s="442"/>
      <c r="H12" s="443"/>
      <c r="I12" s="441" t="s">
        <v>133</v>
      </c>
      <c r="J12" s="442"/>
      <c r="K12" s="442"/>
      <c r="L12" s="442"/>
      <c r="M12" s="442"/>
      <c r="N12" s="443"/>
      <c r="O12" s="81" t="s">
        <v>117</v>
      </c>
    </row>
    <row r="13" spans="1:15" s="2" customFormat="1" ht="24.75" customHeight="1" x14ac:dyDescent="0.25">
      <c r="A13" s="323" t="str">
        <f>J9</f>
        <v>Reporte de accidentes, Incidentes</v>
      </c>
      <c r="B13" s="323"/>
      <c r="C13" s="315"/>
      <c r="D13" s="316"/>
      <c r="E13" s="316"/>
      <c r="F13" s="316"/>
      <c r="G13" s="316"/>
      <c r="H13" s="317"/>
      <c r="I13" s="315">
        <f>1/1</f>
        <v>1</v>
      </c>
      <c r="J13" s="316"/>
      <c r="K13" s="316"/>
      <c r="L13" s="316"/>
      <c r="M13" s="316"/>
      <c r="N13" s="317"/>
      <c r="O13" s="32">
        <f>SUM(C13:N13)</f>
        <v>1</v>
      </c>
    </row>
    <row r="14" spans="1:15" x14ac:dyDescent="0.25">
      <c r="A14" s="4"/>
      <c r="C14" s="5"/>
      <c r="D14" s="6"/>
      <c r="E14" s="6"/>
      <c r="F14" s="6"/>
      <c r="G14" s="6"/>
      <c r="H14" s="6"/>
      <c r="I14" s="6"/>
      <c r="J14" s="6"/>
      <c r="K14" s="6"/>
      <c r="L14" s="6"/>
      <c r="M14" s="6"/>
      <c r="N14" s="6"/>
      <c r="O14" s="6"/>
    </row>
    <row r="15" spans="1:15" ht="15.75" x14ac:dyDescent="0.25">
      <c r="A15" s="418" t="s">
        <v>116</v>
      </c>
      <c r="B15" s="321"/>
      <c r="C15" s="8"/>
      <c r="D15" s="8"/>
      <c r="E15" s="8"/>
      <c r="F15" s="8"/>
      <c r="G15" s="8"/>
      <c r="H15" s="8"/>
      <c r="I15" s="8"/>
      <c r="J15" s="8"/>
      <c r="K15" s="8"/>
      <c r="L15" s="8"/>
      <c r="M15" s="8"/>
      <c r="N15" s="8"/>
    </row>
    <row r="16" spans="1:15" ht="15" x14ac:dyDescent="0.25">
      <c r="A16" s="65" t="s">
        <v>256</v>
      </c>
      <c r="B16" s="64">
        <v>2</v>
      </c>
    </row>
    <row r="17" spans="1:2" ht="15" x14ac:dyDescent="0.25">
      <c r="A17" s="65" t="s">
        <v>257</v>
      </c>
      <c r="B17" s="64">
        <v>2</v>
      </c>
    </row>
    <row r="39" spans="3:14" x14ac:dyDescent="0.25">
      <c r="C39" s="444" t="s">
        <v>278</v>
      </c>
      <c r="D39" s="445"/>
      <c r="E39" s="445"/>
      <c r="F39" s="445"/>
      <c r="G39" s="445"/>
      <c r="H39" s="445"/>
      <c r="I39" s="445"/>
      <c r="J39" s="445"/>
      <c r="K39" s="445"/>
      <c r="L39" s="445"/>
      <c r="M39" s="445"/>
      <c r="N39" s="446"/>
    </row>
    <row r="40" spans="3:14" x14ac:dyDescent="0.25">
      <c r="C40" s="447"/>
      <c r="D40" s="448"/>
      <c r="E40" s="448"/>
      <c r="F40" s="448"/>
      <c r="G40" s="448"/>
      <c r="H40" s="448"/>
      <c r="I40" s="448"/>
      <c r="J40" s="448"/>
      <c r="K40" s="448"/>
      <c r="L40" s="448"/>
      <c r="M40" s="448"/>
      <c r="N40" s="449"/>
    </row>
    <row r="41" spans="3:14" x14ac:dyDescent="0.25">
      <c r="C41" s="447"/>
      <c r="D41" s="448"/>
      <c r="E41" s="448"/>
      <c r="F41" s="448"/>
      <c r="G41" s="448"/>
      <c r="H41" s="448"/>
      <c r="I41" s="448"/>
      <c r="J41" s="448"/>
      <c r="K41" s="448"/>
      <c r="L41" s="448"/>
      <c r="M41" s="448"/>
      <c r="N41" s="449"/>
    </row>
    <row r="42" spans="3:14" x14ac:dyDescent="0.25">
      <c r="C42" s="447"/>
      <c r="D42" s="448"/>
      <c r="E42" s="448"/>
      <c r="F42" s="448"/>
      <c r="G42" s="448"/>
      <c r="H42" s="448"/>
      <c r="I42" s="448"/>
      <c r="J42" s="448"/>
      <c r="K42" s="448"/>
      <c r="L42" s="448"/>
      <c r="M42" s="448"/>
      <c r="N42" s="449"/>
    </row>
    <row r="43" spans="3:14" x14ac:dyDescent="0.25">
      <c r="C43" s="447"/>
      <c r="D43" s="448"/>
      <c r="E43" s="448"/>
      <c r="F43" s="448"/>
      <c r="G43" s="448"/>
      <c r="H43" s="448"/>
      <c r="I43" s="448"/>
      <c r="J43" s="448"/>
      <c r="K43" s="448"/>
      <c r="L43" s="448"/>
      <c r="M43" s="448"/>
      <c r="N43" s="449"/>
    </row>
    <row r="44" spans="3:14" x14ac:dyDescent="0.25">
      <c r="C44" s="447"/>
      <c r="D44" s="448"/>
      <c r="E44" s="448"/>
      <c r="F44" s="448"/>
      <c r="G44" s="448"/>
      <c r="H44" s="448"/>
      <c r="I44" s="448"/>
      <c r="J44" s="448"/>
      <c r="K44" s="448"/>
      <c r="L44" s="448"/>
      <c r="M44" s="448"/>
      <c r="N44" s="449"/>
    </row>
    <row r="45" spans="3:14" x14ac:dyDescent="0.25">
      <c r="C45" s="450"/>
      <c r="D45" s="451"/>
      <c r="E45" s="451"/>
      <c r="F45" s="451"/>
      <c r="G45" s="451"/>
      <c r="H45" s="451"/>
      <c r="I45" s="451"/>
      <c r="J45" s="451"/>
      <c r="K45" s="451"/>
      <c r="L45" s="451"/>
      <c r="M45" s="451"/>
      <c r="N45" s="452"/>
    </row>
  </sheetData>
  <sheetProtection algorithmName="SHA-512" hashValue="F/biWVmHf/Ofk6EvS2HlwWjMi2zl3sJwC7CCjv4lCYUgTPMSMLFOULNNUobXLMIihKJER6Z1VPg3d1nySOe2CA==" saltValue="K/pzCDql8gOWmWON6SpiKQ==" spinCount="100000" sheet="1" selectLockedCells="1"/>
  <mergeCells count="32">
    <mergeCell ref="C39:N45"/>
    <mergeCell ref="B1:L4"/>
    <mergeCell ref="A15:B15"/>
    <mergeCell ref="A1:A4"/>
    <mergeCell ref="M1:O1"/>
    <mergeCell ref="M2:O2"/>
    <mergeCell ref="M3:O4"/>
    <mergeCell ref="A5:O5"/>
    <mergeCell ref="A6:C6"/>
    <mergeCell ref="A7:C7"/>
    <mergeCell ref="D7:F7"/>
    <mergeCell ref="G7:I7"/>
    <mergeCell ref="J7:O7"/>
    <mergeCell ref="D6:F6"/>
    <mergeCell ref="G6:I6"/>
    <mergeCell ref="J6:O6"/>
    <mergeCell ref="A8:C8"/>
    <mergeCell ref="D8:O8"/>
    <mergeCell ref="A9:C9"/>
    <mergeCell ref="A12:B12"/>
    <mergeCell ref="A13:B13"/>
    <mergeCell ref="D9:F9"/>
    <mergeCell ref="G9:I9"/>
    <mergeCell ref="J9:O9"/>
    <mergeCell ref="D10:F10"/>
    <mergeCell ref="G10:I10"/>
    <mergeCell ref="J10:O10"/>
    <mergeCell ref="A11:O11"/>
    <mergeCell ref="C12:H12"/>
    <mergeCell ref="I12:N12"/>
    <mergeCell ref="C13:H13"/>
    <mergeCell ref="I13:N13"/>
  </mergeCells>
  <pageMargins left="0.11811023622047245" right="0.11811023622047245" top="0.15748031496062992" bottom="0.15748031496062992" header="0.31496062992125984" footer="0.31496062992125984"/>
  <pageSetup scale="7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76"/>
  <sheetViews>
    <sheetView topLeftCell="A169" zoomScale="60" zoomScaleNormal="60" workbookViewId="0">
      <selection activeCell="O2" sqref="O2:U2"/>
    </sheetView>
  </sheetViews>
  <sheetFormatPr baseColWidth="10" defaultColWidth="11.42578125" defaultRowHeight="15" x14ac:dyDescent="0.25"/>
  <cols>
    <col min="1" max="1" width="11.42578125" style="84"/>
    <col min="2" max="2" width="10.85546875" style="84" customWidth="1"/>
    <col min="3" max="3" width="37.85546875" style="84" customWidth="1"/>
    <col min="4" max="4" width="16.85546875" style="84" customWidth="1"/>
    <col min="5" max="5" width="9.42578125" style="84" customWidth="1"/>
    <col min="6" max="6" width="10.5703125" style="84" customWidth="1"/>
    <col min="7" max="7" width="16" style="84" customWidth="1"/>
    <col min="8" max="8" width="17.28515625" style="84" customWidth="1"/>
    <col min="9" max="9" width="15.42578125" style="84" customWidth="1"/>
    <col min="10" max="10" width="12.85546875" style="84" customWidth="1"/>
    <col min="11" max="11" width="16.5703125" style="84" customWidth="1"/>
    <col min="12" max="12" width="11.5703125" style="84" customWidth="1"/>
    <col min="13" max="13" width="9.42578125" style="84" customWidth="1"/>
    <col min="14" max="14" width="11.42578125" style="84" customWidth="1"/>
    <col min="15" max="15" width="16.42578125" style="84" customWidth="1"/>
    <col min="16" max="16" width="11.42578125" style="84"/>
    <col min="17" max="17" width="8.5703125" style="84" customWidth="1"/>
    <col min="18" max="18" width="12.28515625" style="84" customWidth="1"/>
    <col min="19" max="19" width="11" style="84" customWidth="1"/>
    <col min="20" max="20" width="13.140625" style="84" customWidth="1"/>
    <col min="21" max="16384" width="11.42578125" style="84"/>
  </cols>
  <sheetData>
    <row r="1" spans="2:21" ht="18" customHeight="1" x14ac:dyDescent="0.25">
      <c r="B1" s="477"/>
      <c r="C1" s="477"/>
      <c r="D1" s="331" t="s">
        <v>303</v>
      </c>
      <c r="E1" s="332"/>
      <c r="F1" s="332"/>
      <c r="G1" s="332"/>
      <c r="H1" s="332"/>
      <c r="I1" s="332"/>
      <c r="J1" s="332"/>
      <c r="K1" s="332"/>
      <c r="L1" s="332"/>
      <c r="M1" s="332"/>
      <c r="N1" s="333"/>
      <c r="O1" s="460" t="s">
        <v>316</v>
      </c>
      <c r="P1" s="460"/>
      <c r="Q1" s="460"/>
      <c r="R1" s="460"/>
      <c r="S1" s="460"/>
      <c r="T1" s="460"/>
      <c r="U1" s="460"/>
    </row>
    <row r="2" spans="2:21" ht="18" customHeight="1" x14ac:dyDescent="0.25">
      <c r="B2" s="477"/>
      <c r="C2" s="477"/>
      <c r="D2" s="334"/>
      <c r="E2" s="335"/>
      <c r="F2" s="335"/>
      <c r="G2" s="335"/>
      <c r="H2" s="335"/>
      <c r="I2" s="335"/>
      <c r="J2" s="335"/>
      <c r="K2" s="335"/>
      <c r="L2" s="335"/>
      <c r="M2" s="335"/>
      <c r="N2" s="336"/>
      <c r="O2" s="461" t="s">
        <v>388</v>
      </c>
      <c r="P2" s="461"/>
      <c r="Q2" s="461"/>
      <c r="R2" s="461"/>
      <c r="S2" s="461"/>
      <c r="T2" s="461"/>
      <c r="U2" s="461"/>
    </row>
    <row r="3" spans="2:21" ht="15" customHeight="1" x14ac:dyDescent="0.25">
      <c r="B3" s="477"/>
      <c r="C3" s="477"/>
      <c r="D3" s="334"/>
      <c r="E3" s="335"/>
      <c r="F3" s="335"/>
      <c r="G3" s="335"/>
      <c r="H3" s="335"/>
      <c r="I3" s="335"/>
      <c r="J3" s="335"/>
      <c r="K3" s="335"/>
      <c r="L3" s="335"/>
      <c r="M3" s="335"/>
      <c r="N3" s="336"/>
      <c r="O3" s="460" t="s">
        <v>501</v>
      </c>
      <c r="P3" s="460"/>
      <c r="Q3" s="460"/>
      <c r="R3" s="460"/>
      <c r="S3" s="460"/>
      <c r="T3" s="460"/>
      <c r="U3" s="460"/>
    </row>
    <row r="4" spans="2:21" ht="15" customHeight="1" x14ac:dyDescent="0.25">
      <c r="B4" s="477"/>
      <c r="C4" s="477"/>
      <c r="D4" s="337"/>
      <c r="E4" s="338"/>
      <c r="F4" s="338"/>
      <c r="G4" s="338"/>
      <c r="H4" s="338"/>
      <c r="I4" s="338"/>
      <c r="J4" s="338"/>
      <c r="K4" s="338"/>
      <c r="L4" s="338"/>
      <c r="M4" s="338"/>
      <c r="N4" s="339"/>
      <c r="O4" s="460"/>
      <c r="P4" s="460"/>
      <c r="Q4" s="460"/>
      <c r="R4" s="460"/>
      <c r="S4" s="460"/>
      <c r="T4" s="460"/>
      <c r="U4" s="460"/>
    </row>
    <row r="5" spans="2:21" x14ac:dyDescent="0.25">
      <c r="B5" s="482"/>
      <c r="C5" s="482"/>
      <c r="D5" s="482"/>
      <c r="E5" s="482"/>
      <c r="F5" s="482"/>
      <c r="G5" s="482"/>
    </row>
    <row r="6" spans="2:21" ht="18" customHeight="1" x14ac:dyDescent="0.25">
      <c r="B6" s="483" t="s">
        <v>317</v>
      </c>
      <c r="C6" s="483"/>
      <c r="D6" s="483"/>
      <c r="E6" s="483"/>
      <c r="F6" s="483"/>
      <c r="G6" s="483"/>
      <c r="H6" s="483"/>
      <c r="I6" s="483"/>
      <c r="J6" s="483"/>
      <c r="K6" s="483"/>
      <c r="L6" s="483"/>
      <c r="M6" s="483"/>
      <c r="N6" s="483"/>
      <c r="O6" s="483"/>
      <c r="P6" s="483"/>
      <c r="Q6" s="483"/>
      <c r="R6" s="483"/>
      <c r="S6" s="483"/>
      <c r="T6" s="483"/>
      <c r="U6" s="483"/>
    </row>
    <row r="7" spans="2:21" ht="18" customHeight="1" x14ac:dyDescent="0.25">
      <c r="B7" s="85"/>
      <c r="C7" s="85"/>
      <c r="D7" s="85"/>
      <c r="E7" s="85"/>
      <c r="F7" s="85"/>
      <c r="G7" s="85"/>
      <c r="H7" s="85"/>
      <c r="I7" s="85"/>
      <c r="J7" s="85"/>
      <c r="K7" s="85"/>
      <c r="L7" s="85"/>
      <c r="M7" s="85"/>
      <c r="N7" s="85"/>
      <c r="O7" s="85"/>
      <c r="P7" s="85"/>
      <c r="Q7" s="85"/>
      <c r="R7" s="85"/>
      <c r="S7" s="85"/>
    </row>
    <row r="8" spans="2:21" ht="45" x14ac:dyDescent="0.25">
      <c r="B8" s="161">
        <v>2021</v>
      </c>
      <c r="C8" s="162" t="s">
        <v>318</v>
      </c>
      <c r="D8" s="163" t="s">
        <v>319</v>
      </c>
      <c r="E8" s="164" t="s">
        <v>320</v>
      </c>
      <c r="F8" s="165" t="s">
        <v>321</v>
      </c>
      <c r="G8" s="166" t="s">
        <v>322</v>
      </c>
      <c r="H8" s="162" t="s">
        <v>323</v>
      </c>
      <c r="I8" s="164" t="s">
        <v>324</v>
      </c>
      <c r="J8" s="166" t="s">
        <v>325</v>
      </c>
      <c r="K8" s="162" t="s">
        <v>326</v>
      </c>
      <c r="L8" s="162" t="s">
        <v>327</v>
      </c>
      <c r="M8" s="166" t="s">
        <v>328</v>
      </c>
      <c r="N8" s="164" t="s">
        <v>329</v>
      </c>
      <c r="O8" s="164" t="s">
        <v>330</v>
      </c>
      <c r="P8" s="166" t="s">
        <v>331</v>
      </c>
      <c r="Q8" s="166" t="s">
        <v>332</v>
      </c>
      <c r="R8" s="167" t="s">
        <v>333</v>
      </c>
      <c r="S8" s="168" t="s">
        <v>334</v>
      </c>
      <c r="T8" s="168" t="s">
        <v>335</v>
      </c>
      <c r="U8" s="168" t="s">
        <v>336</v>
      </c>
    </row>
    <row r="9" spans="2:21" ht="15.75" x14ac:dyDescent="0.25">
      <c r="B9" s="86" t="s">
        <v>337</v>
      </c>
      <c r="C9" s="87">
        <v>0</v>
      </c>
      <c r="D9" s="88">
        <v>0</v>
      </c>
      <c r="E9" s="88">
        <f t="shared" ref="E9:E18" si="0">(C9+D9)</f>
        <v>0</v>
      </c>
      <c r="F9" s="88">
        <v>39</v>
      </c>
      <c r="G9" s="88">
        <v>0</v>
      </c>
      <c r="H9" s="88">
        <v>0</v>
      </c>
      <c r="I9" s="89">
        <f t="shared" ref="I9:I20" si="1">SUM(G9:H9)</f>
        <v>0</v>
      </c>
      <c r="J9" s="90">
        <v>0</v>
      </c>
      <c r="K9" s="88">
        <v>24</v>
      </c>
      <c r="L9" s="91">
        <v>0</v>
      </c>
      <c r="M9" s="92">
        <f>(K9*8*F9)+L9</f>
        <v>7488</v>
      </c>
      <c r="N9" s="93">
        <f t="shared" ref="N9:N20" si="2">(E9/F9)*100</f>
        <v>0</v>
      </c>
      <c r="O9" s="93">
        <f t="shared" ref="O9:O20" si="3">(D9/F9)*100</f>
        <v>0</v>
      </c>
      <c r="P9" s="93">
        <f t="shared" ref="P9:P20" si="4">((I9+J9)/F9)*100</f>
        <v>0</v>
      </c>
      <c r="Q9" s="94">
        <f t="shared" ref="Q9:Q20" si="5">N9*P9/1000</f>
        <v>0</v>
      </c>
      <c r="R9" s="93">
        <f t="shared" ref="R9:R20" si="6">E9*100/F9</f>
        <v>0</v>
      </c>
      <c r="S9" s="95">
        <f t="shared" ref="S9:S20" si="7">R9*10</f>
        <v>0</v>
      </c>
      <c r="T9" s="95">
        <v>19.05</v>
      </c>
      <c r="U9" s="95">
        <f>$D$151</f>
        <v>8.8888888888888893</v>
      </c>
    </row>
    <row r="10" spans="2:21" ht="15.75" x14ac:dyDescent="0.25">
      <c r="B10" s="86" t="s">
        <v>338</v>
      </c>
      <c r="C10" s="87">
        <v>0</v>
      </c>
      <c r="D10" s="88">
        <v>0</v>
      </c>
      <c r="E10" s="88">
        <f t="shared" si="0"/>
        <v>0</v>
      </c>
      <c r="F10" s="88">
        <v>40</v>
      </c>
      <c r="G10" s="88">
        <v>0</v>
      </c>
      <c r="H10" s="88">
        <v>0</v>
      </c>
      <c r="I10" s="89">
        <f t="shared" si="1"/>
        <v>0</v>
      </c>
      <c r="J10" s="90">
        <v>0</v>
      </c>
      <c r="K10" s="88">
        <v>24</v>
      </c>
      <c r="L10" s="91">
        <v>0</v>
      </c>
      <c r="M10" s="96">
        <f t="shared" ref="M10:M20" si="8">(K10*8*F10)+L10</f>
        <v>7680</v>
      </c>
      <c r="N10" s="93">
        <f>(E10/F10)*100</f>
        <v>0</v>
      </c>
      <c r="O10" s="93">
        <f>(D10/F10)*100</f>
        <v>0</v>
      </c>
      <c r="P10" s="93">
        <f>((I10+J10)/F10)*100</f>
        <v>0</v>
      </c>
      <c r="Q10" s="94">
        <f t="shared" si="5"/>
        <v>0</v>
      </c>
      <c r="R10" s="93">
        <f t="shared" si="6"/>
        <v>0</v>
      </c>
      <c r="S10" s="95">
        <f t="shared" si="7"/>
        <v>0</v>
      </c>
      <c r="T10" s="95">
        <v>19.05</v>
      </c>
      <c r="U10" s="95">
        <f t="shared" ref="U10:U20" si="9">$D$151</f>
        <v>8.8888888888888893</v>
      </c>
    </row>
    <row r="11" spans="2:21" ht="15.75" x14ac:dyDescent="0.25">
      <c r="B11" s="86" t="s">
        <v>339</v>
      </c>
      <c r="C11" s="87">
        <v>0</v>
      </c>
      <c r="D11" s="88">
        <v>0</v>
      </c>
      <c r="E11" s="88">
        <f t="shared" si="0"/>
        <v>0</v>
      </c>
      <c r="F11" s="88">
        <v>45</v>
      </c>
      <c r="G11" s="88">
        <v>0</v>
      </c>
      <c r="H11" s="88">
        <v>0</v>
      </c>
      <c r="I11" s="89">
        <f t="shared" si="1"/>
        <v>0</v>
      </c>
      <c r="J11" s="90">
        <v>0</v>
      </c>
      <c r="K11" s="88">
        <v>27</v>
      </c>
      <c r="L11" s="91">
        <v>0</v>
      </c>
      <c r="M11" s="96">
        <f t="shared" si="8"/>
        <v>9720</v>
      </c>
      <c r="N11" s="93">
        <f t="shared" si="2"/>
        <v>0</v>
      </c>
      <c r="O11" s="93">
        <f t="shared" si="3"/>
        <v>0</v>
      </c>
      <c r="P11" s="93">
        <f t="shared" si="4"/>
        <v>0</v>
      </c>
      <c r="Q11" s="94">
        <f t="shared" si="5"/>
        <v>0</v>
      </c>
      <c r="R11" s="93">
        <f t="shared" si="6"/>
        <v>0</v>
      </c>
      <c r="S11" s="95">
        <f t="shared" si="7"/>
        <v>0</v>
      </c>
      <c r="T11" s="95">
        <v>19.05</v>
      </c>
      <c r="U11" s="95">
        <f t="shared" si="9"/>
        <v>8.8888888888888893</v>
      </c>
    </row>
    <row r="12" spans="2:21" ht="15.75" x14ac:dyDescent="0.25">
      <c r="B12" s="86" t="s">
        <v>340</v>
      </c>
      <c r="C12" s="87">
        <v>0</v>
      </c>
      <c r="D12" s="88">
        <v>0</v>
      </c>
      <c r="E12" s="88">
        <f t="shared" si="0"/>
        <v>0</v>
      </c>
      <c r="F12" s="88">
        <v>45</v>
      </c>
      <c r="G12" s="88">
        <v>0</v>
      </c>
      <c r="H12" s="88">
        <v>0</v>
      </c>
      <c r="I12" s="89">
        <f t="shared" si="1"/>
        <v>0</v>
      </c>
      <c r="J12" s="90">
        <v>0</v>
      </c>
      <c r="K12" s="88">
        <v>26</v>
      </c>
      <c r="L12" s="91">
        <v>0</v>
      </c>
      <c r="M12" s="96">
        <f>(K12*8*F12)+L12</f>
        <v>9360</v>
      </c>
      <c r="N12" s="93">
        <f t="shared" si="2"/>
        <v>0</v>
      </c>
      <c r="O12" s="93">
        <f t="shared" si="3"/>
        <v>0</v>
      </c>
      <c r="P12" s="93">
        <f t="shared" si="4"/>
        <v>0</v>
      </c>
      <c r="Q12" s="94">
        <f t="shared" si="5"/>
        <v>0</v>
      </c>
      <c r="R12" s="93">
        <f t="shared" si="6"/>
        <v>0</v>
      </c>
      <c r="S12" s="95">
        <f t="shared" si="7"/>
        <v>0</v>
      </c>
      <c r="T12" s="95">
        <v>19.05</v>
      </c>
      <c r="U12" s="95">
        <f t="shared" si="9"/>
        <v>8.8888888888888893</v>
      </c>
    </row>
    <row r="13" spans="2:21" ht="15.75" x14ac:dyDescent="0.25">
      <c r="B13" s="86" t="s">
        <v>341</v>
      </c>
      <c r="C13" s="87">
        <v>0</v>
      </c>
      <c r="D13" s="88">
        <v>0</v>
      </c>
      <c r="E13" s="88">
        <f t="shared" si="0"/>
        <v>0</v>
      </c>
      <c r="F13" s="88">
        <v>44</v>
      </c>
      <c r="G13" s="88">
        <v>0</v>
      </c>
      <c r="H13" s="88">
        <v>0</v>
      </c>
      <c r="I13" s="89">
        <f t="shared" si="1"/>
        <v>0</v>
      </c>
      <c r="J13" s="90">
        <v>0</v>
      </c>
      <c r="K13" s="88">
        <v>25</v>
      </c>
      <c r="L13" s="91">
        <v>0</v>
      </c>
      <c r="M13" s="96">
        <f t="shared" si="8"/>
        <v>8800</v>
      </c>
      <c r="N13" s="93">
        <f t="shared" si="2"/>
        <v>0</v>
      </c>
      <c r="O13" s="93">
        <f t="shared" si="3"/>
        <v>0</v>
      </c>
      <c r="P13" s="93">
        <f t="shared" si="4"/>
        <v>0</v>
      </c>
      <c r="Q13" s="94">
        <f t="shared" si="5"/>
        <v>0</v>
      </c>
      <c r="R13" s="93">
        <f t="shared" si="6"/>
        <v>0</v>
      </c>
      <c r="S13" s="95">
        <f t="shared" si="7"/>
        <v>0</v>
      </c>
      <c r="T13" s="95">
        <v>19.05</v>
      </c>
      <c r="U13" s="95">
        <f t="shared" si="9"/>
        <v>8.8888888888888893</v>
      </c>
    </row>
    <row r="14" spans="2:21" ht="15.75" x14ac:dyDescent="0.25">
      <c r="B14" s="86" t="s">
        <v>342</v>
      </c>
      <c r="C14" s="87">
        <v>0</v>
      </c>
      <c r="D14" s="88">
        <v>1</v>
      </c>
      <c r="E14" s="88">
        <f t="shared" si="0"/>
        <v>1</v>
      </c>
      <c r="F14" s="88">
        <v>44</v>
      </c>
      <c r="G14" s="88">
        <v>4</v>
      </c>
      <c r="H14" s="88">
        <v>0</v>
      </c>
      <c r="I14" s="89">
        <f t="shared" si="1"/>
        <v>4</v>
      </c>
      <c r="J14" s="90">
        <v>0</v>
      </c>
      <c r="K14" s="88">
        <v>24</v>
      </c>
      <c r="L14" s="91">
        <v>0</v>
      </c>
      <c r="M14" s="96">
        <f t="shared" si="8"/>
        <v>8448</v>
      </c>
      <c r="N14" s="93">
        <f t="shared" si="2"/>
        <v>2.2727272727272729</v>
      </c>
      <c r="O14" s="93">
        <f t="shared" si="3"/>
        <v>2.2727272727272729</v>
      </c>
      <c r="P14" s="93">
        <f t="shared" si="4"/>
        <v>9.0909090909090917</v>
      </c>
      <c r="Q14" s="94">
        <f t="shared" si="5"/>
        <v>2.0661157024793392E-2</v>
      </c>
      <c r="R14" s="93">
        <f t="shared" si="6"/>
        <v>2.2727272727272729</v>
      </c>
      <c r="S14" s="95">
        <f t="shared" si="7"/>
        <v>22.72727272727273</v>
      </c>
      <c r="T14" s="95">
        <v>19.05</v>
      </c>
      <c r="U14" s="95">
        <f t="shared" si="9"/>
        <v>8.8888888888888893</v>
      </c>
    </row>
    <row r="15" spans="2:21" ht="15.75" x14ac:dyDescent="0.25">
      <c r="B15" s="86" t="s">
        <v>343</v>
      </c>
      <c r="C15" s="87">
        <v>0</v>
      </c>
      <c r="D15" s="88">
        <v>1</v>
      </c>
      <c r="E15" s="88">
        <f t="shared" si="0"/>
        <v>1</v>
      </c>
      <c r="F15" s="88">
        <v>44</v>
      </c>
      <c r="G15" s="88">
        <v>3</v>
      </c>
      <c r="H15" s="88">
        <v>0</v>
      </c>
      <c r="I15" s="89">
        <f t="shared" si="1"/>
        <v>3</v>
      </c>
      <c r="J15" s="90">
        <v>0</v>
      </c>
      <c r="K15" s="88">
        <v>25</v>
      </c>
      <c r="L15" s="91">
        <v>0</v>
      </c>
      <c r="M15" s="96">
        <f t="shared" si="8"/>
        <v>8800</v>
      </c>
      <c r="N15" s="93">
        <f t="shared" si="2"/>
        <v>2.2727272727272729</v>
      </c>
      <c r="O15" s="93">
        <f t="shared" si="3"/>
        <v>2.2727272727272729</v>
      </c>
      <c r="P15" s="93">
        <f t="shared" si="4"/>
        <v>6.8181818181818175</v>
      </c>
      <c r="Q15" s="94">
        <f t="shared" si="5"/>
        <v>1.549586776859504E-2</v>
      </c>
      <c r="R15" s="93">
        <f t="shared" si="6"/>
        <v>2.2727272727272729</v>
      </c>
      <c r="S15" s="95">
        <f t="shared" si="7"/>
        <v>22.72727272727273</v>
      </c>
      <c r="T15" s="95">
        <v>19.05</v>
      </c>
      <c r="U15" s="95">
        <f t="shared" si="9"/>
        <v>8.8888888888888893</v>
      </c>
    </row>
    <row r="16" spans="2:21" ht="15.75" x14ac:dyDescent="0.25">
      <c r="B16" s="86" t="s">
        <v>344</v>
      </c>
      <c r="C16" s="87">
        <v>0</v>
      </c>
      <c r="D16" s="88">
        <v>0</v>
      </c>
      <c r="E16" s="88">
        <f t="shared" si="0"/>
        <v>0</v>
      </c>
      <c r="F16" s="88">
        <v>44</v>
      </c>
      <c r="G16" s="88">
        <v>0</v>
      </c>
      <c r="H16" s="88">
        <v>0</v>
      </c>
      <c r="I16" s="89">
        <f t="shared" si="1"/>
        <v>0</v>
      </c>
      <c r="J16" s="90">
        <v>0</v>
      </c>
      <c r="K16" s="88">
        <v>25</v>
      </c>
      <c r="L16" s="91">
        <v>0</v>
      </c>
      <c r="M16" s="96">
        <f t="shared" si="8"/>
        <v>8800</v>
      </c>
      <c r="N16" s="93">
        <f t="shared" si="2"/>
        <v>0</v>
      </c>
      <c r="O16" s="93">
        <f t="shared" si="3"/>
        <v>0</v>
      </c>
      <c r="P16" s="93">
        <f t="shared" si="4"/>
        <v>0</v>
      </c>
      <c r="Q16" s="94">
        <f t="shared" si="5"/>
        <v>0</v>
      </c>
      <c r="R16" s="93">
        <f t="shared" si="6"/>
        <v>0</v>
      </c>
      <c r="S16" s="95">
        <f t="shared" si="7"/>
        <v>0</v>
      </c>
      <c r="T16" s="95">
        <v>19.05</v>
      </c>
      <c r="U16" s="95">
        <f t="shared" si="9"/>
        <v>8.8888888888888893</v>
      </c>
    </row>
    <row r="17" spans="2:22" ht="15.75" x14ac:dyDescent="0.25">
      <c r="B17" s="86" t="s">
        <v>345</v>
      </c>
      <c r="C17" s="87">
        <v>0</v>
      </c>
      <c r="D17" s="88">
        <v>0</v>
      </c>
      <c r="E17" s="88">
        <f t="shared" si="0"/>
        <v>0</v>
      </c>
      <c r="F17" s="88">
        <v>44</v>
      </c>
      <c r="G17" s="88">
        <v>0</v>
      </c>
      <c r="H17" s="88">
        <v>0</v>
      </c>
      <c r="I17" s="89">
        <f t="shared" si="1"/>
        <v>0</v>
      </c>
      <c r="J17" s="90">
        <v>0</v>
      </c>
      <c r="K17" s="88">
        <v>26</v>
      </c>
      <c r="L17" s="91">
        <v>0</v>
      </c>
      <c r="M17" s="96">
        <f t="shared" si="8"/>
        <v>9152</v>
      </c>
      <c r="N17" s="93">
        <f>(E17/F17)*100</f>
        <v>0</v>
      </c>
      <c r="O17" s="93">
        <f t="shared" si="3"/>
        <v>0</v>
      </c>
      <c r="P17" s="93">
        <f t="shared" si="4"/>
        <v>0</v>
      </c>
      <c r="Q17" s="94">
        <f t="shared" si="5"/>
        <v>0</v>
      </c>
      <c r="R17" s="93">
        <f t="shared" si="6"/>
        <v>0</v>
      </c>
      <c r="S17" s="95">
        <f t="shared" si="7"/>
        <v>0</v>
      </c>
      <c r="T17" s="95">
        <v>19.05</v>
      </c>
      <c r="U17" s="95">
        <f t="shared" si="9"/>
        <v>8.8888888888888893</v>
      </c>
    </row>
    <row r="18" spans="2:22" ht="15.75" x14ac:dyDescent="0.25">
      <c r="B18" s="86" t="s">
        <v>346</v>
      </c>
      <c r="C18" s="87">
        <v>0</v>
      </c>
      <c r="D18" s="88">
        <v>0</v>
      </c>
      <c r="E18" s="88">
        <f t="shared" si="0"/>
        <v>0</v>
      </c>
      <c r="F18" s="88">
        <v>41</v>
      </c>
      <c r="G18" s="88">
        <v>0</v>
      </c>
      <c r="H18" s="88">
        <v>0</v>
      </c>
      <c r="I18" s="89">
        <f t="shared" si="1"/>
        <v>0</v>
      </c>
      <c r="J18" s="90">
        <v>0</v>
      </c>
      <c r="K18" s="88">
        <v>25</v>
      </c>
      <c r="L18" s="91">
        <v>0</v>
      </c>
      <c r="M18" s="96">
        <f t="shared" si="8"/>
        <v>8200</v>
      </c>
      <c r="N18" s="93">
        <f t="shared" si="2"/>
        <v>0</v>
      </c>
      <c r="O18" s="93">
        <f t="shared" si="3"/>
        <v>0</v>
      </c>
      <c r="P18" s="93">
        <f t="shared" si="4"/>
        <v>0</v>
      </c>
      <c r="Q18" s="94">
        <f t="shared" si="5"/>
        <v>0</v>
      </c>
      <c r="R18" s="93">
        <f t="shared" si="6"/>
        <v>0</v>
      </c>
      <c r="S18" s="95">
        <f t="shared" si="7"/>
        <v>0</v>
      </c>
      <c r="T18" s="95">
        <v>19.05</v>
      </c>
      <c r="U18" s="95">
        <f t="shared" si="9"/>
        <v>8.8888888888888893</v>
      </c>
    </row>
    <row r="19" spans="2:22" ht="15.75" x14ac:dyDescent="0.25">
      <c r="B19" s="86" t="s">
        <v>347</v>
      </c>
      <c r="C19" s="87">
        <v>0</v>
      </c>
      <c r="D19" s="88">
        <v>1</v>
      </c>
      <c r="E19" s="88">
        <v>1</v>
      </c>
      <c r="F19" s="88">
        <v>41</v>
      </c>
      <c r="G19" s="88">
        <v>7</v>
      </c>
      <c r="H19" s="88">
        <v>0</v>
      </c>
      <c r="I19" s="89">
        <f t="shared" si="1"/>
        <v>7</v>
      </c>
      <c r="J19" s="90">
        <v>0</v>
      </c>
      <c r="K19" s="88">
        <v>25</v>
      </c>
      <c r="L19" s="91">
        <v>0</v>
      </c>
      <c r="M19" s="96">
        <f t="shared" si="8"/>
        <v>8200</v>
      </c>
      <c r="N19" s="93">
        <f t="shared" si="2"/>
        <v>2.4390243902439024</v>
      </c>
      <c r="O19" s="93">
        <f t="shared" si="3"/>
        <v>2.4390243902439024</v>
      </c>
      <c r="P19" s="93">
        <f t="shared" si="4"/>
        <v>17.073170731707318</v>
      </c>
      <c r="Q19" s="94">
        <f t="shared" si="5"/>
        <v>4.1641879833432482E-2</v>
      </c>
      <c r="R19" s="93">
        <f t="shared" si="6"/>
        <v>2.4390243902439024</v>
      </c>
      <c r="S19" s="95">
        <f t="shared" si="7"/>
        <v>24.390243902439025</v>
      </c>
      <c r="T19" s="95">
        <v>19.05</v>
      </c>
      <c r="U19" s="95">
        <f t="shared" si="9"/>
        <v>8.8888888888888893</v>
      </c>
    </row>
    <row r="20" spans="2:22" ht="15.75" x14ac:dyDescent="0.25">
      <c r="B20" s="86" t="s">
        <v>348</v>
      </c>
      <c r="C20" s="87">
        <v>0</v>
      </c>
      <c r="D20" s="88">
        <v>0</v>
      </c>
      <c r="E20" s="88">
        <v>0</v>
      </c>
      <c r="F20" s="88">
        <v>42</v>
      </c>
      <c r="G20" s="88">
        <v>0</v>
      </c>
      <c r="H20" s="88">
        <v>0</v>
      </c>
      <c r="I20" s="89">
        <f t="shared" si="1"/>
        <v>0</v>
      </c>
      <c r="J20" s="90">
        <v>0</v>
      </c>
      <c r="K20" s="88">
        <v>23</v>
      </c>
      <c r="L20" s="91">
        <v>0</v>
      </c>
      <c r="M20" s="96">
        <f t="shared" si="8"/>
        <v>7728</v>
      </c>
      <c r="N20" s="93">
        <f t="shared" si="2"/>
        <v>0</v>
      </c>
      <c r="O20" s="93">
        <f t="shared" si="3"/>
        <v>0</v>
      </c>
      <c r="P20" s="93">
        <f t="shared" si="4"/>
        <v>0</v>
      </c>
      <c r="Q20" s="94">
        <f t="shared" si="5"/>
        <v>0</v>
      </c>
      <c r="R20" s="93">
        <f t="shared" si="6"/>
        <v>0</v>
      </c>
      <c r="S20" s="95">
        <f t="shared" si="7"/>
        <v>0</v>
      </c>
      <c r="T20" s="95">
        <v>19.05</v>
      </c>
      <c r="U20" s="95">
        <f t="shared" si="9"/>
        <v>8.8888888888888893</v>
      </c>
    </row>
    <row r="21" spans="2:22" x14ac:dyDescent="0.25">
      <c r="B21" s="97" t="s">
        <v>349</v>
      </c>
      <c r="C21" s="98">
        <f>SUM(C9:C15)</f>
        <v>0</v>
      </c>
      <c r="D21" s="99">
        <f t="shared" ref="D21:M21" si="10">SUM(D9:D20)</f>
        <v>3</v>
      </c>
      <c r="E21" s="99">
        <f t="shared" si="10"/>
        <v>3</v>
      </c>
      <c r="F21" s="99">
        <f t="shared" si="10"/>
        <v>513</v>
      </c>
      <c r="G21" s="100">
        <f t="shared" si="10"/>
        <v>14</v>
      </c>
      <c r="H21" s="100">
        <f t="shared" si="10"/>
        <v>0</v>
      </c>
      <c r="I21" s="100">
        <f t="shared" si="10"/>
        <v>14</v>
      </c>
      <c r="J21" s="101">
        <f t="shared" si="10"/>
        <v>0</v>
      </c>
      <c r="K21" s="101">
        <f t="shared" si="10"/>
        <v>299</v>
      </c>
      <c r="L21" s="101">
        <f t="shared" si="10"/>
        <v>0</v>
      </c>
      <c r="M21" s="102">
        <f t="shared" si="10"/>
        <v>102376</v>
      </c>
      <c r="N21" s="93">
        <f>(E21/F21)*100</f>
        <v>0.58479532163742687</v>
      </c>
      <c r="O21" s="93">
        <f>(D21/F21)*100</f>
        <v>0.58479532163742687</v>
      </c>
      <c r="P21" s="93">
        <f>((I21+J21)/F21)*100</f>
        <v>2.7290448343079921</v>
      </c>
      <c r="Q21" s="94">
        <f>N21*P21/1000</f>
        <v>1.5959326516421007E-3</v>
      </c>
      <c r="R21" s="93">
        <f>E21*100/F21</f>
        <v>0.58479532163742687</v>
      </c>
      <c r="S21" s="95">
        <f>R21*10</f>
        <v>5.8479532163742682</v>
      </c>
      <c r="T21" s="95">
        <f>S21*10</f>
        <v>58.479532163742682</v>
      </c>
      <c r="U21" s="95">
        <f>T21*10</f>
        <v>584.79532163742681</v>
      </c>
    </row>
    <row r="22" spans="2:22" x14ac:dyDescent="0.25">
      <c r="B22" s="103"/>
      <c r="C22" s="104"/>
      <c r="D22" s="104"/>
      <c r="E22" s="104"/>
      <c r="F22" s="104"/>
      <c r="G22" s="104"/>
      <c r="H22" s="104"/>
      <c r="I22" s="104"/>
      <c r="J22" s="104"/>
      <c r="K22" s="104"/>
      <c r="L22" s="104"/>
      <c r="M22" s="105"/>
      <c r="N22" s="106"/>
      <c r="O22" s="106"/>
      <c r="P22" s="106"/>
      <c r="Q22" s="107"/>
      <c r="R22" s="106"/>
      <c r="S22" s="108"/>
      <c r="T22" s="108"/>
      <c r="U22" s="108"/>
    </row>
    <row r="23" spans="2:22" x14ac:dyDescent="0.25">
      <c r="B23" s="103"/>
      <c r="C23" s="104"/>
      <c r="D23" s="104"/>
      <c r="E23" s="104"/>
      <c r="F23" s="104"/>
      <c r="G23" s="104"/>
      <c r="H23" s="104"/>
      <c r="I23" s="104"/>
      <c r="J23" s="104"/>
      <c r="K23" s="104"/>
      <c r="L23" s="104"/>
      <c r="M23" s="105"/>
      <c r="N23" s="106"/>
      <c r="O23" s="106"/>
      <c r="P23" s="106"/>
      <c r="Q23" s="107"/>
      <c r="R23" s="106"/>
      <c r="S23" s="108"/>
      <c r="T23" s="108"/>
      <c r="U23" s="108"/>
    </row>
    <row r="24" spans="2:22" x14ac:dyDescent="0.25">
      <c r="B24" s="483" t="s">
        <v>350</v>
      </c>
      <c r="C24" s="483"/>
      <c r="D24" s="483"/>
      <c r="E24" s="483"/>
      <c r="F24" s="483"/>
      <c r="G24" s="483"/>
      <c r="H24" s="483"/>
      <c r="I24" s="483"/>
      <c r="J24" s="483"/>
      <c r="K24" s="483"/>
      <c r="L24" s="483"/>
      <c r="M24" s="483"/>
      <c r="N24" s="483"/>
      <c r="O24" s="483"/>
      <c r="P24" s="483"/>
      <c r="Q24" s="483"/>
      <c r="R24" s="483"/>
      <c r="S24" s="483"/>
      <c r="T24" s="483"/>
      <c r="U24" s="483"/>
    </row>
    <row r="25" spans="2:22" x14ac:dyDescent="0.25">
      <c r="B25" s="85"/>
      <c r="C25" s="85"/>
      <c r="D25" s="85"/>
      <c r="E25" s="85"/>
      <c r="F25" s="109"/>
      <c r="G25" s="85"/>
      <c r="H25" s="85"/>
      <c r="I25" s="85"/>
      <c r="J25" s="85"/>
      <c r="K25" s="110"/>
      <c r="L25" s="111"/>
      <c r="M25" s="109"/>
      <c r="N25" s="112"/>
      <c r="O25" s="112"/>
      <c r="P25" s="113"/>
      <c r="Q25" s="112"/>
      <c r="R25" s="114"/>
      <c r="S25" s="85"/>
    </row>
    <row r="26" spans="2:22" ht="45" x14ac:dyDescent="0.25">
      <c r="B26" s="161">
        <v>2022</v>
      </c>
      <c r="C26" s="162" t="s">
        <v>318</v>
      </c>
      <c r="D26" s="163" t="s">
        <v>319</v>
      </c>
      <c r="E26" s="164" t="s">
        <v>320</v>
      </c>
      <c r="F26" s="165" t="s">
        <v>321</v>
      </c>
      <c r="G26" s="166" t="s">
        <v>322</v>
      </c>
      <c r="H26" s="162" t="s">
        <v>323</v>
      </c>
      <c r="I26" s="164" t="s">
        <v>324</v>
      </c>
      <c r="J26" s="166" t="s">
        <v>325</v>
      </c>
      <c r="K26" s="162" t="s">
        <v>326</v>
      </c>
      <c r="L26" s="162" t="s">
        <v>327</v>
      </c>
      <c r="M26" s="166" t="s">
        <v>328</v>
      </c>
      <c r="N26" s="164" t="s">
        <v>351</v>
      </c>
      <c r="O26" s="164" t="s">
        <v>352</v>
      </c>
      <c r="P26" s="166" t="s">
        <v>353</v>
      </c>
      <c r="Q26" s="166" t="s">
        <v>354</v>
      </c>
      <c r="R26" s="167" t="s">
        <v>355</v>
      </c>
      <c r="S26" s="168" t="s">
        <v>334</v>
      </c>
      <c r="T26" s="168" t="s">
        <v>335</v>
      </c>
      <c r="U26" s="168" t="s">
        <v>336</v>
      </c>
      <c r="V26" s="168" t="s">
        <v>356</v>
      </c>
    </row>
    <row r="27" spans="2:22" ht="15.75" x14ac:dyDescent="0.25">
      <c r="B27" s="86" t="s">
        <v>337</v>
      </c>
      <c r="C27" s="87">
        <v>0</v>
      </c>
      <c r="D27" s="88">
        <v>0</v>
      </c>
      <c r="E27" s="88">
        <v>0</v>
      </c>
      <c r="F27" s="88">
        <v>45</v>
      </c>
      <c r="G27" s="88">
        <v>30</v>
      </c>
      <c r="H27" s="88">
        <v>0</v>
      </c>
      <c r="I27" s="89">
        <f t="shared" ref="I27:I30" si="11">SUM(G27:H27)</f>
        <v>30</v>
      </c>
      <c r="J27" s="90">
        <v>0</v>
      </c>
      <c r="K27" s="88">
        <v>24</v>
      </c>
      <c r="L27" s="91">
        <v>0</v>
      </c>
      <c r="M27" s="92">
        <f>(K27*8*F27)+L27</f>
        <v>8640</v>
      </c>
      <c r="N27" s="93">
        <f t="shared" ref="N27:N30" si="12">(E27/F27)*100</f>
        <v>0</v>
      </c>
      <c r="O27" s="93">
        <f t="shared" ref="O27:O30" si="13">(D27/F27)*100</f>
        <v>0</v>
      </c>
      <c r="P27" s="93">
        <f t="shared" ref="P27:P30" si="14">((I27+J27)/F27)*100</f>
        <v>66.666666666666657</v>
      </c>
      <c r="Q27" s="94">
        <f t="shared" ref="Q27:Q30" si="15">N27*P27/1000</f>
        <v>0</v>
      </c>
      <c r="R27" s="93">
        <f t="shared" ref="R27:R30" si="16">E27*100/F27</f>
        <v>0</v>
      </c>
      <c r="S27" s="95">
        <f t="shared" ref="S27:S30" si="17">R27*10</f>
        <v>0</v>
      </c>
      <c r="T27" s="115">
        <v>8.89</v>
      </c>
      <c r="U27" s="95">
        <v>4.4400000000000004</v>
      </c>
      <c r="V27" s="116">
        <v>3.95E-2</v>
      </c>
    </row>
    <row r="28" spans="2:22" ht="15.75" x14ac:dyDescent="0.25">
      <c r="B28" s="86" t="s">
        <v>338</v>
      </c>
      <c r="C28" s="87">
        <v>0</v>
      </c>
      <c r="D28" s="88">
        <v>0</v>
      </c>
      <c r="E28" s="88">
        <v>0</v>
      </c>
      <c r="F28" s="88">
        <v>40</v>
      </c>
      <c r="G28" s="88">
        <v>30</v>
      </c>
      <c r="H28" s="88">
        <v>0</v>
      </c>
      <c r="I28" s="89">
        <f t="shared" si="11"/>
        <v>30</v>
      </c>
      <c r="J28" s="90">
        <v>0</v>
      </c>
      <c r="K28" s="88">
        <v>24</v>
      </c>
      <c r="L28" s="91">
        <v>0</v>
      </c>
      <c r="M28" s="92">
        <f>(K28*8*F28)+L28</f>
        <v>7680</v>
      </c>
      <c r="N28" s="93">
        <f t="shared" si="12"/>
        <v>0</v>
      </c>
      <c r="O28" s="93">
        <f t="shared" si="13"/>
        <v>0</v>
      </c>
      <c r="P28" s="93">
        <f t="shared" si="14"/>
        <v>75</v>
      </c>
      <c r="Q28" s="94">
        <f t="shared" si="15"/>
        <v>0</v>
      </c>
      <c r="R28" s="93">
        <f t="shared" si="16"/>
        <v>0</v>
      </c>
      <c r="S28" s="95">
        <f t="shared" si="17"/>
        <v>0</v>
      </c>
      <c r="T28" s="115">
        <v>8.89</v>
      </c>
      <c r="U28" s="95">
        <v>4.4400000000000004</v>
      </c>
      <c r="V28" s="116">
        <v>3.95E-2</v>
      </c>
    </row>
    <row r="29" spans="2:22" ht="15.75" x14ac:dyDescent="0.25">
      <c r="B29" s="86" t="s">
        <v>339</v>
      </c>
      <c r="C29" s="87">
        <v>0</v>
      </c>
      <c r="D29" s="88">
        <v>0</v>
      </c>
      <c r="E29" s="88">
        <v>0</v>
      </c>
      <c r="F29" s="88">
        <v>35</v>
      </c>
      <c r="G29" s="88">
        <v>35</v>
      </c>
      <c r="H29" s="88">
        <v>0</v>
      </c>
      <c r="I29" s="89">
        <f t="shared" si="11"/>
        <v>35</v>
      </c>
      <c r="J29" s="90">
        <v>0</v>
      </c>
      <c r="K29" s="88">
        <v>26</v>
      </c>
      <c r="L29" s="91">
        <v>0</v>
      </c>
      <c r="M29" s="92">
        <f>(K29*8*F29)+L29</f>
        <v>7280</v>
      </c>
      <c r="N29" s="93">
        <f t="shared" si="12"/>
        <v>0</v>
      </c>
      <c r="O29" s="93">
        <f t="shared" si="13"/>
        <v>0</v>
      </c>
      <c r="P29" s="93">
        <f t="shared" si="14"/>
        <v>100</v>
      </c>
      <c r="Q29" s="94">
        <f t="shared" si="15"/>
        <v>0</v>
      </c>
      <c r="R29" s="93">
        <f t="shared" si="16"/>
        <v>0</v>
      </c>
      <c r="S29" s="95">
        <f t="shared" si="17"/>
        <v>0</v>
      </c>
      <c r="T29" s="115">
        <v>8.89</v>
      </c>
      <c r="U29" s="95">
        <v>4.4400000000000004</v>
      </c>
      <c r="V29" s="116">
        <v>3.95E-2</v>
      </c>
    </row>
    <row r="30" spans="2:22" ht="15.75" x14ac:dyDescent="0.25">
      <c r="B30" s="86" t="s">
        <v>340</v>
      </c>
      <c r="C30" s="87">
        <v>0</v>
      </c>
      <c r="D30" s="88">
        <v>1</v>
      </c>
      <c r="E30" s="88">
        <v>1</v>
      </c>
      <c r="F30" s="88">
        <v>35</v>
      </c>
      <c r="G30" s="88">
        <v>50</v>
      </c>
      <c r="H30" s="88">
        <v>0</v>
      </c>
      <c r="I30" s="89">
        <f t="shared" si="11"/>
        <v>50</v>
      </c>
      <c r="J30" s="90">
        <v>0</v>
      </c>
      <c r="K30" s="88">
        <v>23</v>
      </c>
      <c r="L30" s="91">
        <v>0</v>
      </c>
      <c r="M30" s="92">
        <f>(K30*8*F30)+L30</f>
        <v>6440</v>
      </c>
      <c r="N30" s="93">
        <f t="shared" si="12"/>
        <v>2.8571428571428572</v>
      </c>
      <c r="O30" s="93">
        <f t="shared" si="13"/>
        <v>2.8571428571428572</v>
      </c>
      <c r="P30" s="93">
        <f t="shared" si="14"/>
        <v>142.85714285714286</v>
      </c>
      <c r="Q30" s="94">
        <f t="shared" si="15"/>
        <v>0.40816326530612246</v>
      </c>
      <c r="R30" s="93">
        <f t="shared" si="16"/>
        <v>2.8571428571428572</v>
      </c>
      <c r="S30" s="95">
        <f t="shared" si="17"/>
        <v>28.571428571428573</v>
      </c>
      <c r="T30" s="115">
        <v>8.89</v>
      </c>
      <c r="U30" s="95">
        <v>4.4400000000000004</v>
      </c>
      <c r="V30" s="116">
        <v>3.95E-2</v>
      </c>
    </row>
    <row r="31" spans="2:22" ht="15.75" x14ac:dyDescent="0.25">
      <c r="B31" s="86" t="s">
        <v>341</v>
      </c>
      <c r="C31" s="87"/>
      <c r="D31" s="88"/>
      <c r="E31" s="88"/>
      <c r="F31" s="88"/>
      <c r="G31" s="88"/>
      <c r="H31" s="88"/>
      <c r="I31" s="89"/>
      <c r="J31" s="90"/>
      <c r="K31" s="88"/>
      <c r="L31" s="91"/>
      <c r="M31" s="96"/>
      <c r="N31" s="93"/>
      <c r="O31" s="93"/>
      <c r="P31" s="93"/>
      <c r="Q31" s="94"/>
      <c r="R31" s="93"/>
      <c r="S31" s="95"/>
      <c r="T31" s="95"/>
      <c r="U31" s="95"/>
      <c r="V31" s="117"/>
    </row>
    <row r="32" spans="2:22" ht="15.75" x14ac:dyDescent="0.25">
      <c r="B32" s="86" t="s">
        <v>342</v>
      </c>
      <c r="C32" s="87"/>
      <c r="D32" s="88"/>
      <c r="E32" s="88"/>
      <c r="F32" s="88"/>
      <c r="G32" s="88"/>
      <c r="H32" s="88"/>
      <c r="I32" s="89"/>
      <c r="J32" s="90"/>
      <c r="K32" s="88"/>
      <c r="L32" s="91"/>
      <c r="M32" s="96"/>
      <c r="N32" s="93"/>
      <c r="O32" s="93"/>
      <c r="P32" s="93"/>
      <c r="Q32" s="94"/>
      <c r="R32" s="93"/>
      <c r="S32" s="95"/>
      <c r="T32" s="95"/>
      <c r="U32" s="95"/>
      <c r="V32" s="117"/>
    </row>
    <row r="33" spans="2:22" ht="15.75" x14ac:dyDescent="0.25">
      <c r="B33" s="86" t="s">
        <v>343</v>
      </c>
      <c r="C33" s="87"/>
      <c r="D33" s="88"/>
      <c r="E33" s="88"/>
      <c r="F33" s="88"/>
      <c r="G33" s="88"/>
      <c r="H33" s="88"/>
      <c r="I33" s="89"/>
      <c r="J33" s="90"/>
      <c r="K33" s="88"/>
      <c r="L33" s="91"/>
      <c r="M33" s="96"/>
      <c r="N33" s="93"/>
      <c r="O33" s="93"/>
      <c r="P33" s="93"/>
      <c r="Q33" s="94"/>
      <c r="R33" s="93"/>
      <c r="S33" s="95"/>
      <c r="T33" s="95"/>
      <c r="U33" s="95"/>
      <c r="V33" s="117"/>
    </row>
    <row r="34" spans="2:22" ht="15.75" x14ac:dyDescent="0.25">
      <c r="B34" s="86" t="s">
        <v>344</v>
      </c>
      <c r="C34" s="87"/>
      <c r="D34" s="88"/>
      <c r="E34" s="88"/>
      <c r="F34" s="88"/>
      <c r="G34" s="88"/>
      <c r="H34" s="88"/>
      <c r="I34" s="89"/>
      <c r="J34" s="90"/>
      <c r="K34" s="88"/>
      <c r="L34" s="91"/>
      <c r="M34" s="96"/>
      <c r="N34" s="93"/>
      <c r="O34" s="93"/>
      <c r="P34" s="93"/>
      <c r="Q34" s="94"/>
      <c r="R34" s="93"/>
      <c r="S34" s="95"/>
      <c r="T34" s="95"/>
      <c r="U34" s="95"/>
      <c r="V34" s="117"/>
    </row>
    <row r="35" spans="2:22" ht="15.75" x14ac:dyDescent="0.25">
      <c r="B35" s="86" t="s">
        <v>345</v>
      </c>
      <c r="C35" s="87"/>
      <c r="D35" s="88"/>
      <c r="E35" s="88"/>
      <c r="F35" s="88"/>
      <c r="G35" s="88"/>
      <c r="H35" s="88"/>
      <c r="I35" s="89"/>
      <c r="J35" s="90"/>
      <c r="K35" s="88"/>
      <c r="L35" s="91"/>
      <c r="M35" s="96"/>
      <c r="N35" s="93"/>
      <c r="O35" s="93"/>
      <c r="P35" s="93"/>
      <c r="Q35" s="94"/>
      <c r="R35" s="93"/>
      <c r="S35" s="95"/>
      <c r="T35" s="95"/>
      <c r="U35" s="95"/>
      <c r="V35" s="117"/>
    </row>
    <row r="36" spans="2:22" ht="15.75" x14ac:dyDescent="0.25">
      <c r="B36" s="86" t="s">
        <v>346</v>
      </c>
      <c r="C36" s="87"/>
      <c r="D36" s="88"/>
      <c r="E36" s="88"/>
      <c r="F36" s="88"/>
      <c r="G36" s="88"/>
      <c r="H36" s="88"/>
      <c r="I36" s="89"/>
      <c r="J36" s="90"/>
      <c r="K36" s="88"/>
      <c r="L36" s="91"/>
      <c r="M36" s="96"/>
      <c r="N36" s="93"/>
      <c r="O36" s="93"/>
      <c r="P36" s="93"/>
      <c r="Q36" s="94"/>
      <c r="R36" s="93"/>
      <c r="S36" s="95"/>
      <c r="T36" s="95"/>
      <c r="U36" s="95"/>
      <c r="V36" s="117"/>
    </row>
    <row r="37" spans="2:22" ht="15" customHeight="1" x14ac:dyDescent="0.25">
      <c r="B37" s="86" t="s">
        <v>347</v>
      </c>
      <c r="C37" s="87"/>
      <c r="D37" s="88"/>
      <c r="E37" s="88"/>
      <c r="F37" s="88"/>
      <c r="G37" s="88"/>
      <c r="H37" s="88"/>
      <c r="I37" s="89"/>
      <c r="J37" s="90"/>
      <c r="K37" s="88"/>
      <c r="L37" s="91"/>
      <c r="M37" s="96"/>
      <c r="N37" s="93"/>
      <c r="O37" s="93"/>
      <c r="P37" s="93"/>
      <c r="Q37" s="94"/>
      <c r="R37" s="93"/>
      <c r="S37" s="95"/>
      <c r="T37" s="95"/>
      <c r="U37" s="95"/>
      <c r="V37" s="117"/>
    </row>
    <row r="38" spans="2:22" ht="15" customHeight="1" x14ac:dyDescent="0.25">
      <c r="B38" s="86" t="s">
        <v>348</v>
      </c>
      <c r="C38" s="87"/>
      <c r="D38" s="88"/>
      <c r="E38" s="88"/>
      <c r="F38" s="88"/>
      <c r="G38" s="88"/>
      <c r="H38" s="88"/>
      <c r="I38" s="89"/>
      <c r="J38" s="90"/>
      <c r="K38" s="88"/>
      <c r="L38" s="91"/>
      <c r="M38" s="96"/>
      <c r="N38" s="93"/>
      <c r="O38" s="93"/>
      <c r="P38" s="93"/>
      <c r="Q38" s="94"/>
      <c r="R38" s="93"/>
      <c r="S38" s="95"/>
      <c r="T38" s="95"/>
      <c r="U38" s="95"/>
      <c r="V38" s="117"/>
    </row>
    <row r="39" spans="2:22" x14ac:dyDescent="0.25">
      <c r="B39" s="97" t="s">
        <v>357</v>
      </c>
      <c r="C39" s="98">
        <f>SUM(C27:C33)</f>
        <v>0</v>
      </c>
      <c r="D39" s="99">
        <f t="shared" ref="D39:M39" si="18">SUM(D27:D38)</f>
        <v>1</v>
      </c>
      <c r="E39" s="99">
        <f t="shared" si="18"/>
        <v>1</v>
      </c>
      <c r="F39" s="99">
        <f t="shared" si="18"/>
        <v>155</v>
      </c>
      <c r="G39" s="100">
        <f t="shared" si="18"/>
        <v>145</v>
      </c>
      <c r="H39" s="100">
        <f t="shared" si="18"/>
        <v>0</v>
      </c>
      <c r="I39" s="100">
        <f t="shared" si="18"/>
        <v>145</v>
      </c>
      <c r="J39" s="101">
        <f t="shared" si="18"/>
        <v>0</v>
      </c>
      <c r="K39" s="101">
        <f t="shared" si="18"/>
        <v>97</v>
      </c>
      <c r="L39" s="101">
        <f t="shared" si="18"/>
        <v>0</v>
      </c>
      <c r="M39" s="102">
        <f t="shared" si="18"/>
        <v>30040</v>
      </c>
      <c r="N39" s="93">
        <f>(E39/F39)*100</f>
        <v>0.64516129032258063</v>
      </c>
      <c r="O39" s="93">
        <f>(D39/F39)*100</f>
        <v>0.64516129032258063</v>
      </c>
      <c r="P39" s="93">
        <f>((I39+J39)/F39)*100</f>
        <v>93.548387096774192</v>
      </c>
      <c r="Q39" s="94">
        <f>N39*P39/1000</f>
        <v>6.0353798126951089E-2</v>
      </c>
      <c r="R39" s="93">
        <f>E39*100/F39</f>
        <v>0.64516129032258063</v>
      </c>
      <c r="S39" s="95">
        <f>R39*10</f>
        <v>6.4516129032258061</v>
      </c>
      <c r="T39" s="115">
        <f>AVERAGE(T27:T38)</f>
        <v>8.89</v>
      </c>
      <c r="U39" s="95">
        <f>SUM(U27:U38)</f>
        <v>17.760000000000002</v>
      </c>
      <c r="V39" s="117">
        <f>AVERAGE(V27:V38)</f>
        <v>3.95E-2</v>
      </c>
    </row>
    <row r="40" spans="2:22" x14ac:dyDescent="0.25">
      <c r="B40" s="85"/>
      <c r="C40" s="85"/>
      <c r="D40" s="85"/>
      <c r="E40" s="85"/>
      <c r="F40" s="109"/>
      <c r="G40" s="85"/>
      <c r="H40" s="85"/>
      <c r="I40" s="85"/>
      <c r="J40" s="85"/>
      <c r="K40" s="85"/>
      <c r="L40" s="109"/>
      <c r="M40" s="109"/>
      <c r="N40" s="112"/>
      <c r="O40" s="112"/>
      <c r="P40" s="113"/>
      <c r="Q40" s="112"/>
      <c r="R40" s="114"/>
      <c r="S40" s="85"/>
    </row>
    <row r="41" spans="2:22" x14ac:dyDescent="0.25">
      <c r="B41" s="85"/>
      <c r="C41" s="85"/>
      <c r="D41" s="85"/>
      <c r="E41" s="85"/>
      <c r="F41" s="109"/>
      <c r="G41" s="85"/>
      <c r="H41" s="85"/>
      <c r="I41" s="85"/>
      <c r="J41" s="85"/>
      <c r="K41" s="85"/>
      <c r="L41" s="109"/>
      <c r="M41" s="109"/>
      <c r="N41" s="112"/>
      <c r="O41" s="112"/>
      <c r="P41" s="113"/>
      <c r="Q41" s="112"/>
      <c r="R41" s="114"/>
      <c r="S41" s="85"/>
    </row>
    <row r="42" spans="2:22" x14ac:dyDescent="0.25">
      <c r="B42" s="85"/>
      <c r="C42" s="85"/>
      <c r="D42" s="85"/>
      <c r="E42" s="85"/>
      <c r="F42" s="109"/>
      <c r="G42" s="85"/>
      <c r="H42" s="85"/>
      <c r="I42" s="85"/>
      <c r="J42" s="85"/>
      <c r="K42" s="85"/>
      <c r="L42" s="109"/>
      <c r="M42" s="109"/>
      <c r="N42" s="112"/>
      <c r="O42" s="112"/>
      <c r="P42" s="113"/>
      <c r="Q42" s="112"/>
      <c r="R42" s="114"/>
      <c r="S42" s="85"/>
    </row>
    <row r="43" spans="2:22" x14ac:dyDescent="0.25">
      <c r="B43" s="85"/>
      <c r="C43" s="85"/>
      <c r="D43" s="85"/>
      <c r="E43" s="85"/>
      <c r="F43" s="109"/>
      <c r="G43" s="85"/>
      <c r="H43" s="85"/>
      <c r="I43" s="85"/>
      <c r="J43" s="85"/>
      <c r="K43" s="85"/>
      <c r="L43" s="109"/>
      <c r="M43" s="109"/>
      <c r="N43" s="112"/>
      <c r="O43" s="112"/>
      <c r="P43" s="113"/>
      <c r="Q43" s="112"/>
      <c r="R43" s="114"/>
      <c r="S43" s="85"/>
    </row>
    <row r="44" spans="2:22" x14ac:dyDescent="0.25">
      <c r="B44" s="85"/>
      <c r="C44" s="85"/>
      <c r="D44" s="85"/>
      <c r="E44" s="85"/>
      <c r="F44" s="109"/>
      <c r="G44" s="85"/>
      <c r="H44" s="85"/>
      <c r="I44" s="85"/>
      <c r="J44" s="85"/>
      <c r="K44" s="85"/>
      <c r="L44" s="109"/>
      <c r="M44" s="109"/>
      <c r="N44" s="112"/>
      <c r="O44" s="112"/>
      <c r="P44" s="113"/>
      <c r="Q44" s="112"/>
      <c r="R44" s="114"/>
      <c r="S44" s="85"/>
    </row>
    <row r="45" spans="2:22" x14ac:dyDescent="0.25">
      <c r="B45" s="85"/>
      <c r="C45" s="85"/>
      <c r="D45" s="85"/>
      <c r="E45" s="85"/>
      <c r="F45" s="109"/>
      <c r="G45" s="85"/>
      <c r="H45" s="85"/>
      <c r="I45" s="85"/>
      <c r="J45" s="85"/>
      <c r="K45" s="85"/>
      <c r="L45" s="109"/>
      <c r="M45" s="109"/>
      <c r="N45" s="112"/>
      <c r="O45" s="112"/>
      <c r="P45" s="113"/>
      <c r="Q45" s="112"/>
      <c r="R45" s="114"/>
      <c r="S45" s="85"/>
    </row>
    <row r="46" spans="2:22" x14ac:dyDescent="0.25">
      <c r="B46" s="85"/>
      <c r="C46" s="85"/>
      <c r="D46" s="85"/>
      <c r="E46" s="85"/>
      <c r="F46" s="109"/>
      <c r="G46" s="85"/>
      <c r="H46" s="85"/>
      <c r="I46" s="85"/>
      <c r="J46" s="85"/>
      <c r="K46" s="85"/>
      <c r="L46" s="109"/>
      <c r="M46" s="109"/>
      <c r="N46" s="112"/>
      <c r="O46" s="112"/>
      <c r="P46" s="113"/>
      <c r="Q46" s="112"/>
      <c r="R46" s="114"/>
      <c r="S46" s="85"/>
    </row>
    <row r="47" spans="2:22" x14ac:dyDescent="0.25">
      <c r="B47" s="85"/>
      <c r="C47" s="85"/>
      <c r="D47" s="85"/>
      <c r="E47" s="85"/>
      <c r="F47" s="109"/>
      <c r="G47" s="85"/>
      <c r="H47" s="85"/>
      <c r="I47" s="85"/>
      <c r="J47" s="85"/>
      <c r="K47" s="85"/>
      <c r="L47" s="109"/>
      <c r="M47" s="109"/>
      <c r="N47" s="112"/>
      <c r="O47" s="112"/>
      <c r="P47" s="113"/>
      <c r="Q47" s="112"/>
      <c r="R47" s="114"/>
      <c r="S47" s="85"/>
    </row>
    <row r="48" spans="2:22" x14ac:dyDescent="0.25">
      <c r="B48" s="85"/>
      <c r="C48" s="85"/>
      <c r="D48" s="85"/>
      <c r="E48" s="85"/>
      <c r="F48" s="109"/>
      <c r="G48" s="85"/>
      <c r="H48" s="85"/>
      <c r="I48" s="85"/>
      <c r="J48" s="85"/>
      <c r="K48" s="85"/>
      <c r="L48" s="109"/>
      <c r="M48" s="109"/>
      <c r="N48" s="112"/>
      <c r="O48" s="112"/>
      <c r="P48" s="113"/>
      <c r="Q48" s="112"/>
      <c r="R48" s="114"/>
      <c r="S48" s="85"/>
    </row>
    <row r="49" spans="2:19" x14ac:dyDescent="0.25">
      <c r="B49" s="85"/>
      <c r="C49" s="85"/>
      <c r="D49" s="85"/>
      <c r="E49" s="85"/>
      <c r="F49" s="109"/>
      <c r="G49" s="85"/>
      <c r="H49" s="85"/>
      <c r="I49" s="85"/>
      <c r="J49" s="85"/>
      <c r="K49" s="85"/>
      <c r="L49" s="109"/>
      <c r="M49" s="109"/>
      <c r="N49" s="112"/>
      <c r="O49" s="112"/>
      <c r="P49" s="113"/>
      <c r="Q49" s="112"/>
      <c r="R49" s="114"/>
      <c r="S49" s="85"/>
    </row>
    <row r="50" spans="2:19" x14ac:dyDescent="0.25">
      <c r="B50" s="85"/>
      <c r="C50" s="85"/>
      <c r="D50" s="85"/>
      <c r="E50" s="85"/>
      <c r="F50" s="109"/>
      <c r="G50" s="85"/>
      <c r="H50" s="85"/>
      <c r="I50" s="85"/>
      <c r="J50" s="85"/>
      <c r="K50" s="85"/>
      <c r="L50" s="109"/>
      <c r="M50" s="109"/>
      <c r="N50" s="112"/>
      <c r="O50" s="112"/>
      <c r="P50" s="113"/>
      <c r="Q50" s="112"/>
      <c r="R50" s="114"/>
      <c r="S50" s="85"/>
    </row>
    <row r="51" spans="2:19" x14ac:dyDescent="0.25">
      <c r="B51" s="85"/>
      <c r="C51" s="85"/>
      <c r="D51" s="85"/>
      <c r="E51" s="85"/>
      <c r="F51" s="109"/>
      <c r="G51" s="85"/>
      <c r="H51" s="85"/>
      <c r="I51" s="85"/>
      <c r="J51" s="85"/>
      <c r="K51" s="85"/>
      <c r="L51" s="109"/>
      <c r="M51" s="109"/>
      <c r="N51" s="112"/>
      <c r="O51" s="112"/>
      <c r="P51" s="113"/>
      <c r="Q51" s="112"/>
      <c r="R51" s="114"/>
      <c r="S51" s="85"/>
    </row>
    <row r="52" spans="2:19" x14ac:dyDescent="0.25">
      <c r="B52" s="85"/>
      <c r="C52" s="85"/>
      <c r="D52" s="85"/>
      <c r="E52" s="85"/>
      <c r="F52" s="109"/>
      <c r="G52" s="85"/>
      <c r="H52" s="85"/>
      <c r="I52" s="85"/>
      <c r="J52" s="85"/>
      <c r="K52" s="85"/>
      <c r="L52" s="109"/>
      <c r="M52" s="109"/>
      <c r="N52" s="112"/>
      <c r="O52" s="112"/>
      <c r="P52" s="113"/>
      <c r="Q52" s="112"/>
      <c r="R52" s="114"/>
      <c r="S52" s="85"/>
    </row>
    <row r="53" spans="2:19" x14ac:dyDescent="0.25">
      <c r="B53" s="85"/>
      <c r="C53" s="85"/>
      <c r="D53" s="85"/>
      <c r="E53" s="85"/>
      <c r="F53" s="109"/>
      <c r="G53" s="85"/>
      <c r="H53" s="85"/>
      <c r="I53" s="85"/>
      <c r="J53" s="85"/>
      <c r="K53" s="85"/>
      <c r="L53" s="109"/>
      <c r="M53" s="109"/>
      <c r="N53" s="112"/>
      <c r="O53" s="112"/>
      <c r="P53" s="113"/>
      <c r="Q53" s="112"/>
      <c r="R53" s="114"/>
      <c r="S53" s="85"/>
    </row>
    <row r="54" spans="2:19" x14ac:dyDescent="0.25">
      <c r="B54" s="85"/>
      <c r="C54" s="85"/>
      <c r="D54" s="85"/>
      <c r="E54" s="85"/>
      <c r="F54" s="109"/>
      <c r="G54" s="85"/>
      <c r="H54" s="85"/>
      <c r="I54" s="85"/>
      <c r="J54" s="85"/>
      <c r="K54" s="85"/>
      <c r="L54" s="109"/>
      <c r="M54" s="109"/>
      <c r="N54" s="112"/>
      <c r="O54" s="112"/>
      <c r="P54" s="113"/>
      <c r="Q54" s="112"/>
      <c r="R54" s="114"/>
      <c r="S54" s="85"/>
    </row>
    <row r="55" spans="2:19" x14ac:dyDescent="0.25">
      <c r="B55" s="85"/>
      <c r="C55" s="85"/>
      <c r="D55" s="85"/>
      <c r="E55" s="85"/>
      <c r="F55" s="109"/>
      <c r="G55" s="85"/>
      <c r="H55" s="85"/>
      <c r="I55" s="85"/>
      <c r="J55" s="85"/>
      <c r="K55" s="85"/>
      <c r="L55" s="109"/>
      <c r="M55" s="109"/>
      <c r="N55" s="112"/>
      <c r="O55" s="112"/>
      <c r="P55" s="113"/>
      <c r="Q55" s="112"/>
      <c r="R55" s="114"/>
      <c r="S55" s="85"/>
    </row>
    <row r="56" spans="2:19" ht="17.25" customHeight="1" x14ac:dyDescent="0.25">
      <c r="B56" s="85"/>
      <c r="C56" s="472"/>
      <c r="D56" s="472"/>
      <c r="E56" s="472"/>
      <c r="F56" s="472"/>
      <c r="G56" s="472"/>
      <c r="H56" s="472"/>
      <c r="I56" s="472"/>
      <c r="J56" s="472"/>
      <c r="K56" s="472"/>
      <c r="L56" s="472"/>
      <c r="M56" s="472"/>
      <c r="N56" s="472"/>
      <c r="O56" s="472"/>
      <c r="P56" s="472"/>
      <c r="Q56" s="472"/>
      <c r="R56" s="118"/>
      <c r="S56" s="85"/>
    </row>
    <row r="57" spans="2:19" x14ac:dyDescent="0.25">
      <c r="B57" s="85"/>
      <c r="C57" s="85"/>
      <c r="D57" s="85"/>
      <c r="E57" s="85"/>
      <c r="F57" s="109"/>
      <c r="G57" s="85"/>
      <c r="H57" s="85"/>
      <c r="I57" s="85"/>
      <c r="J57" s="85"/>
      <c r="K57" s="85"/>
      <c r="L57" s="109"/>
      <c r="M57" s="109"/>
      <c r="N57" s="112"/>
      <c r="O57" s="112"/>
      <c r="P57" s="113"/>
      <c r="Q57" s="112"/>
      <c r="R57" s="114"/>
      <c r="S57" s="85"/>
    </row>
    <row r="58" spans="2:19" x14ac:dyDescent="0.25">
      <c r="B58" s="85"/>
      <c r="C58" s="85"/>
      <c r="D58" s="85"/>
      <c r="E58" s="85"/>
      <c r="F58" s="109"/>
      <c r="G58" s="85"/>
      <c r="H58" s="85"/>
      <c r="I58" s="85"/>
      <c r="J58" s="85"/>
      <c r="K58" s="85"/>
      <c r="L58" s="109"/>
      <c r="M58" s="109"/>
      <c r="N58" s="112"/>
      <c r="O58" s="112"/>
      <c r="P58" s="113"/>
      <c r="Q58" s="112"/>
      <c r="R58" s="114"/>
      <c r="S58" s="85"/>
    </row>
    <row r="59" spans="2:19" x14ac:dyDescent="0.25">
      <c r="B59" s="85"/>
      <c r="C59" s="85"/>
      <c r="D59" s="85"/>
      <c r="E59" s="85"/>
      <c r="F59" s="109"/>
      <c r="G59" s="85"/>
      <c r="H59" s="85"/>
      <c r="I59" s="85"/>
      <c r="J59" s="85"/>
      <c r="K59" s="85"/>
      <c r="L59" s="109"/>
      <c r="M59" s="109"/>
      <c r="N59" s="112"/>
      <c r="O59" s="112"/>
      <c r="P59" s="113"/>
      <c r="Q59" s="112"/>
      <c r="R59" s="114"/>
      <c r="S59" s="85"/>
    </row>
    <row r="60" spans="2:19" x14ac:dyDescent="0.25">
      <c r="B60" s="85"/>
      <c r="C60" s="85"/>
      <c r="D60" s="85"/>
      <c r="E60" s="85"/>
      <c r="F60" s="109"/>
      <c r="G60" s="85"/>
      <c r="H60" s="85"/>
      <c r="I60" s="85"/>
      <c r="J60" s="85"/>
      <c r="K60" s="85"/>
      <c r="L60" s="109"/>
      <c r="M60" s="109"/>
      <c r="N60" s="112"/>
      <c r="O60" s="112"/>
      <c r="P60" s="113"/>
      <c r="Q60" s="112"/>
      <c r="R60" s="114"/>
      <c r="S60" s="85"/>
    </row>
    <row r="61" spans="2:19" x14ac:dyDescent="0.25">
      <c r="B61" s="85"/>
      <c r="C61" s="85"/>
      <c r="D61" s="85"/>
      <c r="E61" s="85"/>
      <c r="F61" s="109"/>
      <c r="G61" s="85"/>
      <c r="H61" s="85"/>
      <c r="I61" s="85"/>
      <c r="J61" s="85"/>
      <c r="K61" s="85"/>
      <c r="L61" s="109"/>
      <c r="M61" s="109"/>
      <c r="N61" s="112"/>
      <c r="O61" s="112"/>
      <c r="P61" s="113"/>
      <c r="Q61" s="112"/>
      <c r="R61" s="114"/>
      <c r="S61" s="85"/>
    </row>
    <row r="62" spans="2:19" x14ac:dyDescent="0.25">
      <c r="B62" s="85"/>
      <c r="C62" s="85"/>
      <c r="D62" s="85"/>
      <c r="E62" s="85"/>
      <c r="F62" s="109"/>
      <c r="G62" s="85"/>
      <c r="H62" s="85"/>
      <c r="I62" s="85"/>
      <c r="J62" s="85"/>
      <c r="K62" s="85"/>
      <c r="L62" s="109"/>
      <c r="M62" s="109"/>
      <c r="N62" s="112"/>
      <c r="O62" s="112"/>
      <c r="P62" s="113"/>
      <c r="Q62" s="112"/>
      <c r="R62" s="114"/>
      <c r="S62" s="85"/>
    </row>
    <row r="63" spans="2:19" x14ac:dyDescent="0.25">
      <c r="B63" s="85"/>
      <c r="C63" s="85"/>
      <c r="D63" s="85"/>
      <c r="E63" s="85"/>
      <c r="F63" s="109"/>
      <c r="G63" s="85"/>
      <c r="H63" s="85"/>
      <c r="I63" s="85"/>
      <c r="J63" s="85"/>
      <c r="K63" s="85"/>
      <c r="L63" s="109"/>
      <c r="M63" s="109"/>
      <c r="N63" s="112"/>
      <c r="O63" s="112"/>
      <c r="P63" s="113"/>
      <c r="Q63" s="112"/>
      <c r="R63" s="114"/>
      <c r="S63" s="85"/>
    </row>
    <row r="64" spans="2:19" x14ac:dyDescent="0.25">
      <c r="B64" s="85"/>
      <c r="C64" s="85"/>
      <c r="D64" s="85"/>
      <c r="E64" s="85"/>
      <c r="F64" s="109"/>
      <c r="G64" s="85"/>
      <c r="H64" s="85"/>
      <c r="I64" s="85"/>
      <c r="J64" s="85"/>
      <c r="K64" s="85"/>
      <c r="L64" s="109"/>
      <c r="M64" s="109"/>
      <c r="N64" s="112"/>
      <c r="O64" s="112"/>
      <c r="P64" s="113"/>
      <c r="Q64" s="112"/>
      <c r="R64" s="114"/>
      <c r="S64" s="85"/>
    </row>
    <row r="65" spans="2:20" x14ac:dyDescent="0.25">
      <c r="B65" s="85"/>
      <c r="C65" s="85"/>
      <c r="D65" s="85"/>
      <c r="E65" s="85"/>
      <c r="F65" s="109"/>
      <c r="G65" s="85"/>
      <c r="H65" s="85"/>
      <c r="I65" s="85"/>
      <c r="J65" s="85"/>
      <c r="K65" s="85"/>
      <c r="L65" s="109"/>
      <c r="M65" s="109"/>
      <c r="N65" s="112"/>
      <c r="O65" s="112"/>
      <c r="P65" s="113"/>
      <c r="Q65" s="112"/>
      <c r="R65" s="114"/>
      <c r="S65" s="85"/>
    </row>
    <row r="66" spans="2:20" x14ac:dyDescent="0.25">
      <c r="B66" s="85"/>
      <c r="C66" s="85"/>
      <c r="D66" s="85"/>
      <c r="E66" s="85"/>
      <c r="F66" s="109"/>
      <c r="G66" s="85"/>
      <c r="H66" s="85"/>
      <c r="I66" s="85"/>
      <c r="J66" s="85"/>
      <c r="K66" s="85"/>
      <c r="L66" s="109"/>
      <c r="M66" s="109"/>
      <c r="N66" s="112"/>
      <c r="O66" s="112"/>
      <c r="P66" s="113"/>
      <c r="Q66" s="112"/>
      <c r="R66" s="114"/>
      <c r="S66" s="85"/>
    </row>
    <row r="67" spans="2:20" x14ac:dyDescent="0.25">
      <c r="B67" s="85"/>
      <c r="C67" s="85"/>
      <c r="D67" s="85"/>
      <c r="E67" s="85"/>
      <c r="F67" s="109"/>
      <c r="G67" s="85"/>
      <c r="H67" s="85"/>
      <c r="I67" s="85"/>
      <c r="J67" s="85"/>
      <c r="K67" s="85"/>
      <c r="L67" s="109"/>
      <c r="M67" s="109"/>
      <c r="N67" s="112"/>
      <c r="O67" s="112"/>
      <c r="P67" s="113"/>
      <c r="Q67" s="112"/>
      <c r="R67" s="114"/>
      <c r="S67" s="85"/>
    </row>
    <row r="68" spans="2:20" x14ac:dyDescent="0.25">
      <c r="B68" s="85"/>
      <c r="C68" s="85"/>
      <c r="D68" s="85"/>
      <c r="E68" s="85"/>
      <c r="F68" s="109"/>
      <c r="G68" s="85"/>
      <c r="H68" s="85"/>
      <c r="I68" s="85"/>
      <c r="J68" s="85"/>
      <c r="K68" s="85"/>
      <c r="L68" s="109"/>
      <c r="M68" s="109"/>
      <c r="N68" s="112"/>
      <c r="O68" s="112"/>
      <c r="P68" s="113"/>
      <c r="Q68" s="112"/>
      <c r="R68" s="114"/>
      <c r="S68" s="85"/>
    </row>
    <row r="69" spans="2:20" x14ac:dyDescent="0.25">
      <c r="B69" s="85"/>
      <c r="C69" s="85"/>
      <c r="D69" s="85"/>
      <c r="E69" s="85"/>
      <c r="F69" s="109"/>
      <c r="G69" s="85"/>
      <c r="H69" s="85"/>
      <c r="I69" s="85"/>
      <c r="J69" s="85"/>
      <c r="K69" s="85"/>
      <c r="L69" s="109"/>
      <c r="M69" s="109"/>
      <c r="N69" s="112"/>
      <c r="O69" s="112"/>
      <c r="P69" s="113"/>
      <c r="Q69" s="112"/>
      <c r="R69" s="114"/>
      <c r="S69" s="85"/>
    </row>
    <row r="70" spans="2:20" x14ac:dyDescent="0.25">
      <c r="B70" s="85"/>
      <c r="C70" s="85"/>
      <c r="D70" s="85"/>
      <c r="E70" s="85"/>
      <c r="F70" s="109"/>
      <c r="G70" s="85"/>
      <c r="H70" s="85"/>
      <c r="I70" s="85"/>
      <c r="J70" s="85"/>
      <c r="K70" s="85"/>
      <c r="L70" s="109"/>
      <c r="M70" s="109"/>
      <c r="N70" s="112"/>
      <c r="O70" s="112"/>
      <c r="P70" s="113"/>
      <c r="Q70" s="112"/>
      <c r="R70" s="114"/>
      <c r="S70" s="85"/>
    </row>
    <row r="71" spans="2:20" x14ac:dyDescent="0.25">
      <c r="B71" s="85"/>
      <c r="C71" s="85"/>
      <c r="D71" s="85"/>
      <c r="E71" s="85"/>
      <c r="F71" s="109"/>
      <c r="G71" s="85"/>
      <c r="H71" s="85"/>
      <c r="I71" s="85"/>
      <c r="J71" s="85"/>
      <c r="K71" s="85"/>
      <c r="L71" s="109"/>
      <c r="M71" s="109"/>
      <c r="N71" s="112"/>
      <c r="O71" s="112"/>
      <c r="P71" s="113"/>
      <c r="Q71" s="112"/>
      <c r="R71" s="114"/>
      <c r="S71" s="85"/>
    </row>
    <row r="72" spans="2:20" x14ac:dyDescent="0.25">
      <c r="B72" s="85"/>
      <c r="C72" s="85"/>
      <c r="D72" s="85"/>
      <c r="E72" s="85"/>
      <c r="F72" s="109"/>
      <c r="G72" s="85"/>
      <c r="H72" s="85"/>
      <c r="I72" s="85"/>
      <c r="J72" s="85"/>
      <c r="K72" s="85"/>
      <c r="L72" s="109"/>
      <c r="M72" s="109"/>
      <c r="N72" s="112"/>
      <c r="O72" s="112"/>
      <c r="P72" s="113"/>
      <c r="Q72" s="112"/>
      <c r="R72" s="114"/>
      <c r="S72" s="85"/>
    </row>
    <row r="73" spans="2:20" x14ac:dyDescent="0.25">
      <c r="B73" s="85"/>
      <c r="C73" s="85"/>
      <c r="D73" s="85"/>
      <c r="E73" s="85"/>
      <c r="F73" s="109"/>
      <c r="G73" s="85"/>
      <c r="H73" s="85"/>
      <c r="I73" s="85"/>
      <c r="J73" s="85"/>
      <c r="K73" s="85"/>
      <c r="L73" s="109"/>
      <c r="M73" s="109"/>
      <c r="N73" s="112"/>
      <c r="O73" s="112"/>
      <c r="P73" s="113"/>
      <c r="Q73" s="112"/>
      <c r="R73" s="114"/>
      <c r="S73" s="85"/>
    </row>
    <row r="74" spans="2:20" x14ac:dyDescent="0.25">
      <c r="B74" s="85"/>
      <c r="C74" s="85"/>
      <c r="D74" s="85"/>
      <c r="E74" s="85"/>
      <c r="F74" s="109"/>
      <c r="G74" s="85"/>
      <c r="H74" s="85"/>
      <c r="I74" s="85"/>
      <c r="J74" s="85"/>
      <c r="K74" s="85"/>
      <c r="L74" s="109"/>
      <c r="M74" s="109"/>
      <c r="N74" s="112"/>
      <c r="O74" s="112"/>
      <c r="P74" s="113"/>
      <c r="Q74" s="112"/>
      <c r="R74" s="114"/>
      <c r="S74" s="85"/>
    </row>
    <row r="75" spans="2:20" x14ac:dyDescent="0.25">
      <c r="B75" s="85"/>
      <c r="C75" s="85"/>
      <c r="D75" s="85"/>
      <c r="E75" s="85"/>
      <c r="F75" s="109"/>
      <c r="G75" s="85"/>
      <c r="H75" s="85"/>
      <c r="I75" s="85"/>
      <c r="J75" s="85"/>
      <c r="K75" s="85"/>
      <c r="L75" s="109"/>
      <c r="M75" s="109"/>
      <c r="N75" s="112"/>
      <c r="O75" s="112"/>
      <c r="P75" s="113"/>
      <c r="Q75" s="112"/>
      <c r="R75" s="114"/>
      <c r="S75" s="85"/>
    </row>
    <row r="76" spans="2:20" x14ac:dyDescent="0.25">
      <c r="B76" s="484" t="s">
        <v>358</v>
      </c>
      <c r="C76" s="484"/>
      <c r="D76" s="484"/>
      <c r="E76" s="484"/>
      <c r="F76" s="484"/>
      <c r="G76" s="484"/>
      <c r="H76" s="484"/>
      <c r="I76" s="484"/>
      <c r="J76" s="484"/>
      <c r="K76" s="484"/>
      <c r="L76" s="484"/>
      <c r="M76" s="484"/>
      <c r="N76" s="484"/>
      <c r="O76" s="484"/>
      <c r="P76" s="484"/>
      <c r="Q76" s="484"/>
      <c r="R76" s="484"/>
      <c r="S76" s="484"/>
    </row>
    <row r="77" spans="2:20" x14ac:dyDescent="0.25">
      <c r="B77" s="484"/>
      <c r="C77" s="484"/>
      <c r="D77" s="484"/>
      <c r="E77" s="484"/>
      <c r="F77" s="484"/>
      <c r="G77" s="484"/>
      <c r="H77" s="484"/>
      <c r="I77" s="484"/>
      <c r="J77" s="484"/>
      <c r="K77" s="484"/>
      <c r="L77" s="484"/>
      <c r="M77" s="484"/>
      <c r="N77" s="484"/>
      <c r="O77" s="484"/>
      <c r="P77" s="484"/>
      <c r="Q77" s="484"/>
      <c r="R77" s="484"/>
      <c r="S77" s="484"/>
    </row>
    <row r="78" spans="2:20" x14ac:dyDescent="0.25">
      <c r="B78" s="85"/>
      <c r="C78" s="85"/>
      <c r="D78" s="85"/>
      <c r="E78" s="118"/>
      <c r="F78" s="85"/>
      <c r="G78" s="85"/>
      <c r="H78" s="85"/>
      <c r="I78" s="85"/>
      <c r="J78" s="85"/>
      <c r="K78" s="85"/>
      <c r="L78" s="85"/>
      <c r="M78" s="85"/>
      <c r="N78" s="112"/>
      <c r="O78" s="112"/>
      <c r="P78" s="85"/>
      <c r="Q78" s="112"/>
      <c r="R78" s="114"/>
      <c r="S78" s="85"/>
    </row>
    <row r="79" spans="2:20" x14ac:dyDescent="0.25">
      <c r="B79" s="85"/>
      <c r="C79" s="85"/>
      <c r="D79" s="85"/>
      <c r="E79" s="118"/>
      <c r="F79" s="85"/>
      <c r="G79" s="85"/>
      <c r="H79" s="85"/>
      <c r="I79" s="85"/>
      <c r="J79" s="85"/>
      <c r="K79" s="85"/>
      <c r="L79" s="85"/>
      <c r="M79" s="85"/>
      <c r="N79" s="112"/>
      <c r="O79" s="112"/>
      <c r="P79" s="85"/>
      <c r="Q79" s="112"/>
      <c r="R79" s="114"/>
      <c r="S79" s="85"/>
    </row>
    <row r="80" spans="2:20" s="119" customFormat="1" ht="45" x14ac:dyDescent="0.25">
      <c r="B80" s="161">
        <v>2020</v>
      </c>
      <c r="C80" s="162" t="s">
        <v>318</v>
      </c>
      <c r="D80" s="163" t="s">
        <v>319</v>
      </c>
      <c r="E80" s="164" t="s">
        <v>320</v>
      </c>
      <c r="F80" s="165" t="s">
        <v>321</v>
      </c>
      <c r="G80" s="166" t="s">
        <v>322</v>
      </c>
      <c r="H80" s="162" t="s">
        <v>323</v>
      </c>
      <c r="I80" s="164" t="s">
        <v>324</v>
      </c>
      <c r="J80" s="166" t="s">
        <v>325</v>
      </c>
      <c r="K80" s="162" t="s">
        <v>326</v>
      </c>
      <c r="L80" s="162" t="s">
        <v>327</v>
      </c>
      <c r="M80" s="166" t="s">
        <v>328</v>
      </c>
      <c r="N80" s="164" t="s">
        <v>359</v>
      </c>
      <c r="O80" s="164" t="s">
        <v>360</v>
      </c>
      <c r="P80" s="166" t="s">
        <v>361</v>
      </c>
      <c r="Q80" s="166" t="s">
        <v>362</v>
      </c>
      <c r="R80" s="167" t="s">
        <v>363</v>
      </c>
      <c r="S80" s="168" t="s">
        <v>334</v>
      </c>
      <c r="T80" s="168" t="s">
        <v>364</v>
      </c>
    </row>
    <row r="81" spans="2:29" ht="15.75" x14ac:dyDescent="0.25">
      <c r="B81" s="120" t="s">
        <v>337</v>
      </c>
      <c r="C81" s="87">
        <v>0</v>
      </c>
      <c r="D81" s="88">
        <v>2</v>
      </c>
      <c r="E81" s="121">
        <f t="shared" ref="E81:E89" si="19">(C81+D81)</f>
        <v>2</v>
      </c>
      <c r="F81" s="88">
        <v>35</v>
      </c>
      <c r="G81" s="88">
        <v>0</v>
      </c>
      <c r="H81" s="122">
        <v>0</v>
      </c>
      <c r="I81" s="123">
        <f t="shared" ref="I81:I91" si="20">G81+H81</f>
        <v>0</v>
      </c>
      <c r="J81" s="90">
        <v>0</v>
      </c>
      <c r="K81" s="88">
        <v>27</v>
      </c>
      <c r="L81" s="91">
        <v>0</v>
      </c>
      <c r="M81" s="124">
        <f t="shared" ref="M81:M93" si="21">(K81*8*F81)+L81</f>
        <v>7560</v>
      </c>
      <c r="N81" s="125">
        <f>(E81/F81)*100</f>
        <v>5.7142857142857144</v>
      </c>
      <c r="O81" s="125">
        <f>(D81/F81)*100</f>
        <v>5.7142857142857144</v>
      </c>
      <c r="P81" s="125">
        <f t="shared" ref="P81:P93" si="22">((I81+J81)/F81)*100</f>
        <v>0</v>
      </c>
      <c r="Q81" s="126">
        <f>N81*P81/1000</f>
        <v>0</v>
      </c>
      <c r="R81" s="127">
        <f t="shared" ref="R81:R93" si="23">E81*100/F81</f>
        <v>5.7142857142857144</v>
      </c>
      <c r="S81" s="128">
        <f t="shared" ref="S81:T93" si="24">R81*10</f>
        <v>57.142857142857146</v>
      </c>
      <c r="T81" s="128">
        <f t="shared" si="24"/>
        <v>571.42857142857144</v>
      </c>
    </row>
    <row r="82" spans="2:29" ht="15.75" x14ac:dyDescent="0.25">
      <c r="B82" s="120" t="s">
        <v>338</v>
      </c>
      <c r="C82" s="87">
        <v>0</v>
      </c>
      <c r="D82" s="88">
        <v>0</v>
      </c>
      <c r="E82" s="121">
        <f t="shared" si="19"/>
        <v>0</v>
      </c>
      <c r="F82" s="88">
        <v>35</v>
      </c>
      <c r="G82" s="88">
        <v>0</v>
      </c>
      <c r="H82" s="122">
        <v>0</v>
      </c>
      <c r="I82" s="123">
        <f t="shared" si="20"/>
        <v>0</v>
      </c>
      <c r="J82" s="90">
        <v>0</v>
      </c>
      <c r="K82" s="88">
        <v>25</v>
      </c>
      <c r="L82" s="91">
        <v>0</v>
      </c>
      <c r="M82" s="129">
        <f t="shared" si="21"/>
        <v>7000</v>
      </c>
      <c r="N82" s="125">
        <f t="shared" ref="N82:N93" si="25">(E82/F82)*100</f>
        <v>0</v>
      </c>
      <c r="O82" s="125">
        <f t="shared" ref="O82:O93" si="26">(D82/F82)*100</f>
        <v>0</v>
      </c>
      <c r="P82" s="125">
        <f t="shared" si="22"/>
        <v>0</v>
      </c>
      <c r="Q82" s="126">
        <f t="shared" ref="Q82:Q93" si="27">N82*P82/1000</f>
        <v>0</v>
      </c>
      <c r="R82" s="127">
        <f t="shared" si="23"/>
        <v>0</v>
      </c>
      <c r="S82" s="128">
        <f t="shared" si="24"/>
        <v>0</v>
      </c>
      <c r="T82" s="128">
        <f t="shared" si="24"/>
        <v>0</v>
      </c>
    </row>
    <row r="83" spans="2:29" ht="15.75" x14ac:dyDescent="0.25">
      <c r="B83" s="120" t="s">
        <v>339</v>
      </c>
      <c r="C83" s="87">
        <v>0</v>
      </c>
      <c r="D83" s="88">
        <v>1</v>
      </c>
      <c r="E83" s="121">
        <f t="shared" si="19"/>
        <v>1</v>
      </c>
      <c r="F83" s="88">
        <v>36</v>
      </c>
      <c r="G83" s="88">
        <v>2</v>
      </c>
      <c r="H83" s="122">
        <v>0</v>
      </c>
      <c r="I83" s="123">
        <f t="shared" si="20"/>
        <v>2</v>
      </c>
      <c r="J83" s="90">
        <v>0</v>
      </c>
      <c r="K83" s="88">
        <v>26</v>
      </c>
      <c r="L83" s="91">
        <v>0</v>
      </c>
      <c r="M83" s="129">
        <f t="shared" si="21"/>
        <v>7488</v>
      </c>
      <c r="N83" s="125">
        <f t="shared" si="25"/>
        <v>2.7777777777777777</v>
      </c>
      <c r="O83" s="125">
        <f t="shared" si="26"/>
        <v>2.7777777777777777</v>
      </c>
      <c r="P83" s="125">
        <f t="shared" si="22"/>
        <v>5.5555555555555554</v>
      </c>
      <c r="Q83" s="126">
        <f t="shared" si="27"/>
        <v>1.5432098765432098E-2</v>
      </c>
      <c r="R83" s="127">
        <f t="shared" si="23"/>
        <v>2.7777777777777777</v>
      </c>
      <c r="S83" s="128">
        <f t="shared" si="24"/>
        <v>27.777777777777779</v>
      </c>
      <c r="T83" s="128">
        <f t="shared" si="24"/>
        <v>277.77777777777777</v>
      </c>
    </row>
    <row r="84" spans="2:29" ht="15.75" x14ac:dyDescent="0.25">
      <c r="B84" s="120" t="s">
        <v>340</v>
      </c>
      <c r="C84" s="87">
        <v>0</v>
      </c>
      <c r="D84" s="88">
        <v>1</v>
      </c>
      <c r="E84" s="121">
        <f t="shared" si="19"/>
        <v>1</v>
      </c>
      <c r="F84" s="88">
        <v>38</v>
      </c>
      <c r="G84" s="88">
        <v>3</v>
      </c>
      <c r="H84" s="122">
        <v>0</v>
      </c>
      <c r="I84" s="123">
        <f t="shared" si="20"/>
        <v>3</v>
      </c>
      <c r="J84" s="90">
        <v>0</v>
      </c>
      <c r="K84" s="88">
        <v>26</v>
      </c>
      <c r="L84" s="91">
        <v>0</v>
      </c>
      <c r="M84" s="129">
        <f t="shared" si="21"/>
        <v>7904</v>
      </c>
      <c r="N84" s="125">
        <f t="shared" si="25"/>
        <v>2.6315789473684208</v>
      </c>
      <c r="O84" s="125">
        <f t="shared" si="26"/>
        <v>2.6315789473684208</v>
      </c>
      <c r="P84" s="125">
        <f t="shared" si="22"/>
        <v>7.8947368421052628</v>
      </c>
      <c r="Q84" s="126">
        <f t="shared" si="27"/>
        <v>2.077562326869806E-2</v>
      </c>
      <c r="R84" s="127">
        <f t="shared" si="23"/>
        <v>2.6315789473684212</v>
      </c>
      <c r="S84" s="128">
        <f t="shared" si="24"/>
        <v>26.315789473684212</v>
      </c>
      <c r="T84" s="128">
        <f t="shared" si="24"/>
        <v>263.15789473684214</v>
      </c>
    </row>
    <row r="85" spans="2:29" ht="15.75" x14ac:dyDescent="0.25">
      <c r="B85" s="120" t="s">
        <v>341</v>
      </c>
      <c r="C85" s="87">
        <v>0</v>
      </c>
      <c r="D85" s="88">
        <v>2</v>
      </c>
      <c r="E85" s="130">
        <f t="shared" si="19"/>
        <v>2</v>
      </c>
      <c r="F85" s="88">
        <v>40</v>
      </c>
      <c r="G85" s="88">
        <v>6</v>
      </c>
      <c r="H85" s="122">
        <v>0</v>
      </c>
      <c r="I85" s="123">
        <f t="shared" si="20"/>
        <v>6</v>
      </c>
      <c r="J85" s="90">
        <v>0</v>
      </c>
      <c r="K85" s="88">
        <v>25</v>
      </c>
      <c r="L85" s="91">
        <v>0</v>
      </c>
      <c r="M85" s="129">
        <f t="shared" si="21"/>
        <v>8000</v>
      </c>
      <c r="N85" s="125">
        <f t="shared" si="25"/>
        <v>5</v>
      </c>
      <c r="O85" s="125">
        <f t="shared" si="26"/>
        <v>5</v>
      </c>
      <c r="P85" s="125">
        <f t="shared" si="22"/>
        <v>15</v>
      </c>
      <c r="Q85" s="126">
        <f t="shared" si="27"/>
        <v>7.4999999999999997E-2</v>
      </c>
      <c r="R85" s="127">
        <f t="shared" si="23"/>
        <v>5</v>
      </c>
      <c r="S85" s="128">
        <f t="shared" si="24"/>
        <v>50</v>
      </c>
      <c r="T85" s="128">
        <f t="shared" si="24"/>
        <v>500</v>
      </c>
    </row>
    <row r="86" spans="2:29" ht="15.75" x14ac:dyDescent="0.25">
      <c r="B86" s="120" t="s">
        <v>342</v>
      </c>
      <c r="C86" s="87">
        <v>0</v>
      </c>
      <c r="D86" s="88">
        <v>0</v>
      </c>
      <c r="E86" s="130">
        <f t="shared" si="19"/>
        <v>0</v>
      </c>
      <c r="F86" s="88">
        <v>40</v>
      </c>
      <c r="G86" s="88">
        <v>4</v>
      </c>
      <c r="H86" s="88">
        <v>0</v>
      </c>
      <c r="I86" s="131">
        <f t="shared" si="20"/>
        <v>4</v>
      </c>
      <c r="J86" s="90">
        <v>0</v>
      </c>
      <c r="K86" s="88">
        <v>26</v>
      </c>
      <c r="L86" s="91">
        <v>0</v>
      </c>
      <c r="M86" s="129">
        <f t="shared" si="21"/>
        <v>8320</v>
      </c>
      <c r="N86" s="125">
        <f t="shared" si="25"/>
        <v>0</v>
      </c>
      <c r="O86" s="125">
        <f t="shared" si="26"/>
        <v>0</v>
      </c>
      <c r="P86" s="125">
        <f t="shared" si="22"/>
        <v>10</v>
      </c>
      <c r="Q86" s="126">
        <f t="shared" si="27"/>
        <v>0</v>
      </c>
      <c r="R86" s="127">
        <f t="shared" si="23"/>
        <v>0</v>
      </c>
      <c r="S86" s="132">
        <f t="shared" si="24"/>
        <v>0</v>
      </c>
      <c r="T86" s="128">
        <f t="shared" si="24"/>
        <v>0</v>
      </c>
    </row>
    <row r="87" spans="2:29" ht="15.75" x14ac:dyDescent="0.25">
      <c r="B87" s="120" t="s">
        <v>343</v>
      </c>
      <c r="C87" s="87">
        <v>0</v>
      </c>
      <c r="D87" s="88">
        <v>0</v>
      </c>
      <c r="E87" s="130">
        <f t="shared" si="19"/>
        <v>0</v>
      </c>
      <c r="F87" s="88">
        <v>40</v>
      </c>
      <c r="G87" s="88">
        <v>4</v>
      </c>
      <c r="H87" s="88">
        <v>0</v>
      </c>
      <c r="I87" s="131">
        <f t="shared" si="20"/>
        <v>4</v>
      </c>
      <c r="J87" s="90">
        <v>0</v>
      </c>
      <c r="K87" s="88">
        <v>26</v>
      </c>
      <c r="L87" s="91">
        <v>0</v>
      </c>
      <c r="M87" s="129">
        <f t="shared" si="21"/>
        <v>8320</v>
      </c>
      <c r="N87" s="125">
        <f t="shared" si="25"/>
        <v>0</v>
      </c>
      <c r="O87" s="125">
        <f t="shared" si="26"/>
        <v>0</v>
      </c>
      <c r="P87" s="125">
        <f t="shared" si="22"/>
        <v>10</v>
      </c>
      <c r="Q87" s="126">
        <f t="shared" si="27"/>
        <v>0</v>
      </c>
      <c r="R87" s="127">
        <f t="shared" si="23"/>
        <v>0</v>
      </c>
      <c r="S87" s="132">
        <f t="shared" si="24"/>
        <v>0</v>
      </c>
      <c r="T87" s="128">
        <f t="shared" si="24"/>
        <v>0</v>
      </c>
    </row>
    <row r="88" spans="2:29" ht="15.75" x14ac:dyDescent="0.25">
      <c r="B88" s="120" t="s">
        <v>344</v>
      </c>
      <c r="C88" s="87">
        <v>0</v>
      </c>
      <c r="D88" s="88">
        <v>1</v>
      </c>
      <c r="E88" s="130">
        <f t="shared" si="19"/>
        <v>1</v>
      </c>
      <c r="F88" s="88">
        <v>40</v>
      </c>
      <c r="G88" s="88">
        <v>4</v>
      </c>
      <c r="H88" s="88">
        <v>0</v>
      </c>
      <c r="I88" s="131">
        <f t="shared" si="20"/>
        <v>4</v>
      </c>
      <c r="J88" s="90">
        <v>0</v>
      </c>
      <c r="K88" s="88">
        <v>26</v>
      </c>
      <c r="L88" s="91">
        <v>0</v>
      </c>
      <c r="M88" s="129">
        <f t="shared" si="21"/>
        <v>8320</v>
      </c>
      <c r="N88" s="125">
        <f t="shared" si="25"/>
        <v>2.5</v>
      </c>
      <c r="O88" s="125">
        <f t="shared" si="26"/>
        <v>2.5</v>
      </c>
      <c r="P88" s="125">
        <f t="shared" si="22"/>
        <v>10</v>
      </c>
      <c r="Q88" s="126">
        <f t="shared" si="27"/>
        <v>2.5000000000000001E-2</v>
      </c>
      <c r="R88" s="127">
        <f t="shared" si="23"/>
        <v>2.5</v>
      </c>
      <c r="S88" s="132">
        <f t="shared" si="24"/>
        <v>25</v>
      </c>
      <c r="T88" s="128">
        <f t="shared" si="24"/>
        <v>250</v>
      </c>
    </row>
    <row r="89" spans="2:29" ht="15.75" x14ac:dyDescent="0.25">
      <c r="B89" s="120" t="s">
        <v>345</v>
      </c>
      <c r="C89" s="87">
        <v>0</v>
      </c>
      <c r="D89" s="88">
        <v>0</v>
      </c>
      <c r="E89" s="130">
        <f t="shared" si="19"/>
        <v>0</v>
      </c>
      <c r="F89" s="88">
        <v>40</v>
      </c>
      <c r="G89" s="88">
        <v>4</v>
      </c>
      <c r="H89" s="88">
        <v>0</v>
      </c>
      <c r="I89" s="131">
        <f t="shared" si="20"/>
        <v>4</v>
      </c>
      <c r="J89" s="90">
        <v>0</v>
      </c>
      <c r="K89" s="88">
        <v>26</v>
      </c>
      <c r="L89" s="91">
        <v>0</v>
      </c>
      <c r="M89" s="129">
        <f t="shared" si="21"/>
        <v>8320</v>
      </c>
      <c r="N89" s="125">
        <f t="shared" si="25"/>
        <v>0</v>
      </c>
      <c r="O89" s="125">
        <f t="shared" si="26"/>
        <v>0</v>
      </c>
      <c r="P89" s="125">
        <f t="shared" si="22"/>
        <v>10</v>
      </c>
      <c r="Q89" s="126">
        <f t="shared" si="27"/>
        <v>0</v>
      </c>
      <c r="R89" s="127">
        <f t="shared" si="23"/>
        <v>0</v>
      </c>
      <c r="S89" s="132">
        <f t="shared" si="24"/>
        <v>0</v>
      </c>
      <c r="T89" s="128">
        <f t="shared" si="24"/>
        <v>0</v>
      </c>
    </row>
    <row r="90" spans="2:29" ht="15.75" x14ac:dyDescent="0.25">
      <c r="B90" s="120" t="s">
        <v>346</v>
      </c>
      <c r="C90" s="87">
        <v>0</v>
      </c>
      <c r="D90" s="88">
        <v>1</v>
      </c>
      <c r="E90" s="133">
        <v>0</v>
      </c>
      <c r="F90" s="88">
        <v>40</v>
      </c>
      <c r="G90" s="88">
        <v>4</v>
      </c>
      <c r="H90" s="88">
        <v>0</v>
      </c>
      <c r="I90" s="131">
        <f t="shared" si="20"/>
        <v>4</v>
      </c>
      <c r="J90" s="90">
        <v>0</v>
      </c>
      <c r="K90" s="88">
        <v>25</v>
      </c>
      <c r="L90" s="91">
        <v>0</v>
      </c>
      <c r="M90" s="129">
        <f t="shared" si="21"/>
        <v>8000</v>
      </c>
      <c r="N90" s="125">
        <f t="shared" si="25"/>
        <v>0</v>
      </c>
      <c r="O90" s="125">
        <f t="shared" si="26"/>
        <v>2.5</v>
      </c>
      <c r="P90" s="125">
        <f t="shared" si="22"/>
        <v>10</v>
      </c>
      <c r="Q90" s="126">
        <f t="shared" si="27"/>
        <v>0</v>
      </c>
      <c r="R90" s="127">
        <f t="shared" si="23"/>
        <v>0</v>
      </c>
      <c r="S90" s="132">
        <f t="shared" si="24"/>
        <v>0</v>
      </c>
      <c r="T90" s="128">
        <f t="shared" si="24"/>
        <v>0</v>
      </c>
    </row>
    <row r="91" spans="2:29" x14ac:dyDescent="0.25">
      <c r="B91" s="120" t="s">
        <v>347</v>
      </c>
      <c r="C91" s="87">
        <v>0</v>
      </c>
      <c r="D91" s="88">
        <v>0</v>
      </c>
      <c r="E91" s="130">
        <v>0</v>
      </c>
      <c r="F91" s="88">
        <v>45</v>
      </c>
      <c r="G91" s="88">
        <v>0</v>
      </c>
      <c r="H91" s="122">
        <v>0</v>
      </c>
      <c r="I91" s="123">
        <f t="shared" si="20"/>
        <v>0</v>
      </c>
      <c r="J91" s="134">
        <v>0</v>
      </c>
      <c r="K91" s="88">
        <v>26</v>
      </c>
      <c r="L91" s="135">
        <v>0</v>
      </c>
      <c r="M91" s="129">
        <f t="shared" si="21"/>
        <v>9360</v>
      </c>
      <c r="N91" s="125">
        <f t="shared" si="25"/>
        <v>0</v>
      </c>
      <c r="O91" s="125">
        <f t="shared" si="26"/>
        <v>0</v>
      </c>
      <c r="P91" s="125">
        <f t="shared" si="22"/>
        <v>0</v>
      </c>
      <c r="Q91" s="126">
        <f t="shared" si="27"/>
        <v>0</v>
      </c>
      <c r="R91" s="127">
        <f t="shared" si="23"/>
        <v>0</v>
      </c>
      <c r="S91" s="132">
        <f t="shared" si="24"/>
        <v>0</v>
      </c>
      <c r="T91" s="128">
        <f t="shared" si="24"/>
        <v>0</v>
      </c>
    </row>
    <row r="92" spans="2:29" x14ac:dyDescent="0.25">
      <c r="B92" s="120" t="s">
        <v>348</v>
      </c>
      <c r="C92" s="87">
        <v>0</v>
      </c>
      <c r="D92" s="87">
        <v>0</v>
      </c>
      <c r="E92" s="87">
        <v>0</v>
      </c>
      <c r="F92" s="88">
        <v>44</v>
      </c>
      <c r="G92" s="87">
        <v>0</v>
      </c>
      <c r="H92" s="87">
        <v>0</v>
      </c>
      <c r="I92" s="87">
        <v>0</v>
      </c>
      <c r="J92" s="87">
        <v>0</v>
      </c>
      <c r="K92" s="87">
        <v>23</v>
      </c>
      <c r="L92" s="87">
        <v>0</v>
      </c>
      <c r="M92" s="129">
        <f t="shared" si="21"/>
        <v>8096</v>
      </c>
      <c r="N92" s="125">
        <f t="shared" si="25"/>
        <v>0</v>
      </c>
      <c r="O92" s="125">
        <f t="shared" si="26"/>
        <v>0</v>
      </c>
      <c r="P92" s="125">
        <f t="shared" si="22"/>
        <v>0</v>
      </c>
      <c r="Q92" s="126">
        <f t="shared" si="27"/>
        <v>0</v>
      </c>
      <c r="R92" s="127">
        <f t="shared" si="23"/>
        <v>0</v>
      </c>
      <c r="S92" s="132">
        <f t="shared" si="24"/>
        <v>0</v>
      </c>
      <c r="T92" s="128">
        <f t="shared" si="24"/>
        <v>0</v>
      </c>
    </row>
    <row r="93" spans="2:29" x14ac:dyDescent="0.25">
      <c r="B93" s="136" t="s">
        <v>300</v>
      </c>
      <c r="C93" s="137"/>
      <c r="D93" s="137"/>
      <c r="E93" s="137">
        <f>SUM(E81:E92)</f>
        <v>7</v>
      </c>
      <c r="F93" s="138">
        <f>SUM(F81:F92)/12</f>
        <v>39.416666666666664</v>
      </c>
      <c r="G93" s="137"/>
      <c r="H93" s="98"/>
      <c r="I93" s="98">
        <f>SUM(I81:I92)</f>
        <v>31</v>
      </c>
      <c r="J93" s="98">
        <f>SUM(J81:J92)</f>
        <v>0</v>
      </c>
      <c r="K93" s="98"/>
      <c r="L93" s="98"/>
      <c r="M93" s="129">
        <f t="shared" si="21"/>
        <v>0</v>
      </c>
      <c r="N93" s="125">
        <f t="shared" si="25"/>
        <v>17.758985200845668</v>
      </c>
      <c r="O93" s="125">
        <f t="shared" si="26"/>
        <v>0</v>
      </c>
      <c r="P93" s="125">
        <f t="shared" si="22"/>
        <v>78.646934460887948</v>
      </c>
      <c r="Q93" s="126">
        <f t="shared" si="27"/>
        <v>1.3966897451827884</v>
      </c>
      <c r="R93" s="127">
        <f t="shared" si="23"/>
        <v>17.758985200845668</v>
      </c>
      <c r="S93" s="132">
        <f t="shared" si="24"/>
        <v>177.58985200845669</v>
      </c>
      <c r="T93" s="128">
        <f t="shared" si="24"/>
        <v>1775.8985200845668</v>
      </c>
    </row>
    <row r="94" spans="2:29" x14ac:dyDescent="0.25">
      <c r="B94" s="85"/>
      <c r="C94" s="85"/>
      <c r="D94" s="85"/>
      <c r="E94" s="118"/>
      <c r="F94" s="85"/>
      <c r="G94" s="85"/>
      <c r="H94" s="85"/>
      <c r="I94" s="85"/>
      <c r="J94" s="85"/>
      <c r="K94" s="85"/>
      <c r="L94" s="85"/>
      <c r="M94" s="85"/>
      <c r="N94" s="112"/>
      <c r="O94" s="112"/>
      <c r="P94" s="85"/>
      <c r="Q94" s="112"/>
      <c r="R94" s="114"/>
      <c r="S94" s="85"/>
    </row>
    <row r="95" spans="2:29" x14ac:dyDescent="0.25">
      <c r="B95" s="85"/>
      <c r="C95" s="85"/>
      <c r="D95" s="85"/>
      <c r="E95" s="118"/>
      <c r="F95" s="85"/>
      <c r="G95" s="85"/>
      <c r="H95" s="85"/>
      <c r="I95" s="85"/>
      <c r="J95" s="85"/>
      <c r="K95" s="85"/>
      <c r="L95" s="85"/>
      <c r="M95" s="85"/>
      <c r="N95" s="112"/>
      <c r="O95" s="112"/>
      <c r="P95" s="85"/>
      <c r="Q95" s="112"/>
      <c r="R95" s="114"/>
      <c r="S95" s="85"/>
    </row>
    <row r="96" spans="2:29" s="119" customFormat="1" ht="56.25" customHeight="1" x14ac:dyDescent="0.25">
      <c r="B96" s="161">
        <v>2021</v>
      </c>
      <c r="C96" s="162" t="s">
        <v>318</v>
      </c>
      <c r="D96" s="163" t="s">
        <v>319</v>
      </c>
      <c r="E96" s="164" t="s">
        <v>320</v>
      </c>
      <c r="F96" s="165" t="s">
        <v>321</v>
      </c>
      <c r="G96" s="166" t="s">
        <v>322</v>
      </c>
      <c r="H96" s="162" t="s">
        <v>323</v>
      </c>
      <c r="I96" s="164" t="s">
        <v>324</v>
      </c>
      <c r="J96" s="166" t="s">
        <v>325</v>
      </c>
      <c r="K96" s="162" t="s">
        <v>326</v>
      </c>
      <c r="L96" s="162" t="s">
        <v>327</v>
      </c>
      <c r="M96" s="166" t="s">
        <v>328</v>
      </c>
      <c r="N96" s="164" t="s">
        <v>329</v>
      </c>
      <c r="O96" s="164" t="s">
        <v>330</v>
      </c>
      <c r="P96" s="166" t="s">
        <v>331</v>
      </c>
      <c r="Q96" s="166" t="s">
        <v>332</v>
      </c>
      <c r="R96" s="167" t="s">
        <v>333</v>
      </c>
      <c r="S96" s="168" t="s">
        <v>334</v>
      </c>
      <c r="T96" s="168" t="s">
        <v>364</v>
      </c>
      <c r="Y96" s="475" t="s">
        <v>365</v>
      </c>
      <c r="Z96" s="475"/>
      <c r="AA96" s="475"/>
      <c r="AB96" s="475" t="s">
        <v>215</v>
      </c>
      <c r="AC96" s="475"/>
    </row>
    <row r="97" spans="2:29" ht="15.75" x14ac:dyDescent="0.25">
      <c r="B97" s="120" t="s">
        <v>337</v>
      </c>
      <c r="C97" s="87">
        <v>0</v>
      </c>
      <c r="D97" s="88">
        <v>0</v>
      </c>
      <c r="E97" s="88">
        <f t="shared" ref="E97:E106" si="28">(C97+D97)</f>
        <v>0</v>
      </c>
      <c r="F97" s="88">
        <v>39</v>
      </c>
      <c r="G97" s="88">
        <v>0</v>
      </c>
      <c r="H97" s="88">
        <v>0</v>
      </c>
      <c r="I97" s="89">
        <f t="shared" ref="I97:I102" si="29">SUM(G97:H97)</f>
        <v>0</v>
      </c>
      <c r="J97" s="139">
        <v>0</v>
      </c>
      <c r="K97" s="140">
        <v>24</v>
      </c>
      <c r="L97" s="141">
        <v>0</v>
      </c>
      <c r="M97" s="92">
        <f t="shared" ref="M97:M108" si="30">(K97*8*F97)+L97</f>
        <v>7488</v>
      </c>
      <c r="N97" s="142">
        <f>(E97/F97)*100</f>
        <v>0</v>
      </c>
      <c r="O97" s="142">
        <f>(D97/F97)*100</f>
        <v>0</v>
      </c>
      <c r="P97" s="142">
        <f>((I97+J97)/F97)*100</f>
        <v>0</v>
      </c>
      <c r="Q97" s="143">
        <f>N97*P97/1000</f>
        <v>0</v>
      </c>
      <c r="R97" s="144">
        <f t="shared" ref="R97:R109" si="31">E97*100/F97</f>
        <v>0</v>
      </c>
      <c r="S97" s="128">
        <f t="shared" ref="S97:S109" si="32">R97*10</f>
        <v>0</v>
      </c>
      <c r="T97" s="143">
        <v>0.25509999999999999</v>
      </c>
      <c r="Y97" s="171">
        <v>2020</v>
      </c>
      <c r="Z97" s="476">
        <f>Q93</f>
        <v>1.3966897451827884</v>
      </c>
      <c r="AA97" s="477"/>
      <c r="AB97" s="478">
        <f>T97</f>
        <v>0.25509999999999999</v>
      </c>
      <c r="AC97" s="479"/>
    </row>
    <row r="98" spans="2:29" ht="15.75" x14ac:dyDescent="0.25">
      <c r="B98" s="145" t="s">
        <v>338</v>
      </c>
      <c r="C98" s="87">
        <v>0</v>
      </c>
      <c r="D98" s="88">
        <v>0</v>
      </c>
      <c r="E98" s="88">
        <f t="shared" si="28"/>
        <v>0</v>
      </c>
      <c r="F98" s="88">
        <v>40</v>
      </c>
      <c r="G98" s="88">
        <v>0</v>
      </c>
      <c r="H98" s="88">
        <v>0</v>
      </c>
      <c r="I98" s="146">
        <f t="shared" si="29"/>
        <v>0</v>
      </c>
      <c r="J98" s="147">
        <v>0</v>
      </c>
      <c r="K98" s="140">
        <v>24</v>
      </c>
      <c r="L98" s="141">
        <v>0</v>
      </c>
      <c r="M98" s="148">
        <f t="shared" si="30"/>
        <v>7680</v>
      </c>
      <c r="N98" s="149">
        <f t="shared" ref="N98:N109" si="33">(E98/F98)*100</f>
        <v>0</v>
      </c>
      <c r="O98" s="149">
        <f t="shared" ref="O98:O109" si="34">(D98/F98)*100</f>
        <v>0</v>
      </c>
      <c r="P98" s="149">
        <f t="shared" ref="P98:P109" si="35">((I98+J98)/F98)*100</f>
        <v>0</v>
      </c>
      <c r="Q98" s="150">
        <f t="shared" ref="Q98:Q109" si="36">N98*P98/1000</f>
        <v>0</v>
      </c>
      <c r="R98" s="144">
        <f t="shared" si="31"/>
        <v>0</v>
      </c>
      <c r="S98" s="128">
        <f t="shared" si="32"/>
        <v>0</v>
      </c>
      <c r="T98" s="150">
        <v>0.25509999999999999</v>
      </c>
      <c r="Y98" s="172">
        <v>2021</v>
      </c>
      <c r="Z98" s="469">
        <f>Q109</f>
        <v>0.22981430183646248</v>
      </c>
      <c r="AA98" s="465"/>
      <c r="AB98" s="480">
        <f>T98</f>
        <v>0.25509999999999999</v>
      </c>
      <c r="AC98" s="481"/>
    </row>
    <row r="99" spans="2:29" ht="15.75" x14ac:dyDescent="0.25">
      <c r="B99" s="145" t="s">
        <v>339</v>
      </c>
      <c r="C99" s="87">
        <v>0</v>
      </c>
      <c r="D99" s="88">
        <v>0</v>
      </c>
      <c r="E99" s="88">
        <f t="shared" si="28"/>
        <v>0</v>
      </c>
      <c r="F99" s="88">
        <v>45</v>
      </c>
      <c r="G99" s="88">
        <v>0</v>
      </c>
      <c r="H99" s="88">
        <v>0</v>
      </c>
      <c r="I99" s="146">
        <f t="shared" si="29"/>
        <v>0</v>
      </c>
      <c r="J99" s="147">
        <v>0</v>
      </c>
      <c r="K99" s="140">
        <v>27</v>
      </c>
      <c r="L99" s="141">
        <v>0</v>
      </c>
      <c r="M99" s="148">
        <f t="shared" si="30"/>
        <v>9720</v>
      </c>
      <c r="N99" s="149">
        <f t="shared" si="33"/>
        <v>0</v>
      </c>
      <c r="O99" s="149">
        <f t="shared" si="34"/>
        <v>0</v>
      </c>
      <c r="P99" s="149">
        <f t="shared" si="35"/>
        <v>0</v>
      </c>
      <c r="Q99" s="150">
        <f t="shared" si="36"/>
        <v>0</v>
      </c>
      <c r="R99" s="144">
        <f t="shared" si="31"/>
        <v>0</v>
      </c>
      <c r="S99" s="128">
        <f t="shared" si="32"/>
        <v>0</v>
      </c>
      <c r="T99" s="150">
        <v>0.25509999999999999</v>
      </c>
    </row>
    <row r="100" spans="2:29" ht="15.75" customHeight="1" x14ac:dyDescent="0.25">
      <c r="B100" s="145" t="s">
        <v>340</v>
      </c>
      <c r="C100" s="87">
        <v>0</v>
      </c>
      <c r="D100" s="88">
        <v>0</v>
      </c>
      <c r="E100" s="88">
        <f t="shared" si="28"/>
        <v>0</v>
      </c>
      <c r="F100" s="88">
        <v>45</v>
      </c>
      <c r="G100" s="88">
        <v>0</v>
      </c>
      <c r="H100" s="88">
        <v>0</v>
      </c>
      <c r="I100" s="146">
        <f t="shared" si="29"/>
        <v>0</v>
      </c>
      <c r="J100" s="147">
        <v>0</v>
      </c>
      <c r="K100" s="140">
        <v>26</v>
      </c>
      <c r="L100" s="141">
        <v>0</v>
      </c>
      <c r="M100" s="148">
        <f t="shared" si="30"/>
        <v>9360</v>
      </c>
      <c r="N100" s="149">
        <f t="shared" si="33"/>
        <v>0</v>
      </c>
      <c r="O100" s="149">
        <f t="shared" si="34"/>
        <v>0</v>
      </c>
      <c r="P100" s="149">
        <f t="shared" si="35"/>
        <v>0</v>
      </c>
      <c r="Q100" s="150">
        <f t="shared" si="36"/>
        <v>0</v>
      </c>
      <c r="R100" s="144">
        <f t="shared" si="31"/>
        <v>0</v>
      </c>
      <c r="S100" s="128">
        <f t="shared" si="32"/>
        <v>0</v>
      </c>
      <c r="T100" s="150">
        <v>0.25509999999999999</v>
      </c>
    </row>
    <row r="101" spans="2:29" ht="15.75" x14ac:dyDescent="0.25">
      <c r="B101" s="145" t="s">
        <v>341</v>
      </c>
      <c r="C101" s="87">
        <v>0</v>
      </c>
      <c r="D101" s="88">
        <v>0</v>
      </c>
      <c r="E101" s="88">
        <f t="shared" si="28"/>
        <v>0</v>
      </c>
      <c r="F101" s="88">
        <v>44</v>
      </c>
      <c r="G101" s="88">
        <v>0</v>
      </c>
      <c r="H101" s="88">
        <v>0</v>
      </c>
      <c r="I101" s="146">
        <f t="shared" si="29"/>
        <v>0</v>
      </c>
      <c r="J101" s="147">
        <v>0</v>
      </c>
      <c r="K101" s="140">
        <v>25</v>
      </c>
      <c r="L101" s="141">
        <v>0</v>
      </c>
      <c r="M101" s="148">
        <f t="shared" si="30"/>
        <v>8800</v>
      </c>
      <c r="N101" s="149">
        <f t="shared" si="33"/>
        <v>0</v>
      </c>
      <c r="O101" s="149">
        <f t="shared" si="34"/>
        <v>0</v>
      </c>
      <c r="P101" s="149">
        <f t="shared" si="35"/>
        <v>0</v>
      </c>
      <c r="Q101" s="150">
        <f t="shared" si="36"/>
        <v>0</v>
      </c>
      <c r="R101" s="144">
        <f t="shared" si="31"/>
        <v>0</v>
      </c>
      <c r="S101" s="128">
        <f t="shared" si="32"/>
        <v>0</v>
      </c>
      <c r="T101" s="150">
        <v>0.25509999999999999</v>
      </c>
    </row>
    <row r="102" spans="2:29" ht="15.75" x14ac:dyDescent="0.25">
      <c r="B102" s="145" t="s">
        <v>342</v>
      </c>
      <c r="C102" s="87">
        <v>0</v>
      </c>
      <c r="D102" s="88">
        <v>1</v>
      </c>
      <c r="E102" s="88">
        <f t="shared" si="28"/>
        <v>1</v>
      </c>
      <c r="F102" s="88">
        <v>44</v>
      </c>
      <c r="G102" s="88">
        <v>4</v>
      </c>
      <c r="H102" s="88">
        <v>0</v>
      </c>
      <c r="I102" s="146">
        <f t="shared" si="29"/>
        <v>4</v>
      </c>
      <c r="J102" s="147">
        <v>0</v>
      </c>
      <c r="K102" s="140">
        <v>24</v>
      </c>
      <c r="L102" s="141">
        <v>0</v>
      </c>
      <c r="M102" s="148">
        <f t="shared" si="30"/>
        <v>8448</v>
      </c>
      <c r="N102" s="149">
        <f t="shared" si="33"/>
        <v>2.2727272727272729</v>
      </c>
      <c r="O102" s="149">
        <f t="shared" si="34"/>
        <v>2.2727272727272729</v>
      </c>
      <c r="P102" s="149">
        <f t="shared" si="35"/>
        <v>9.0909090909090917</v>
      </c>
      <c r="Q102" s="150">
        <f t="shared" si="36"/>
        <v>2.0661157024793392E-2</v>
      </c>
      <c r="R102" s="144">
        <f t="shared" si="31"/>
        <v>2.2727272727272729</v>
      </c>
      <c r="S102" s="128">
        <f t="shared" si="32"/>
        <v>22.72727272727273</v>
      </c>
      <c r="T102" s="150">
        <v>0.25509999999999999</v>
      </c>
    </row>
    <row r="103" spans="2:29" ht="15.75" x14ac:dyDescent="0.25">
      <c r="B103" s="145" t="s">
        <v>343</v>
      </c>
      <c r="C103" s="87">
        <v>0</v>
      </c>
      <c r="D103" s="88">
        <v>1</v>
      </c>
      <c r="E103" s="88">
        <f t="shared" si="28"/>
        <v>1</v>
      </c>
      <c r="F103" s="88">
        <v>44</v>
      </c>
      <c r="G103" s="88">
        <v>3</v>
      </c>
      <c r="H103" s="88">
        <v>0</v>
      </c>
      <c r="I103" s="146">
        <f t="shared" ref="I103:I105" si="37">SUM(G103:H103)</f>
        <v>3</v>
      </c>
      <c r="J103" s="147">
        <v>0</v>
      </c>
      <c r="K103" s="140">
        <v>25</v>
      </c>
      <c r="L103" s="141">
        <v>0</v>
      </c>
      <c r="M103" s="148">
        <f t="shared" si="30"/>
        <v>8800</v>
      </c>
      <c r="N103" s="149">
        <f t="shared" si="33"/>
        <v>2.2727272727272729</v>
      </c>
      <c r="O103" s="149">
        <f t="shared" si="34"/>
        <v>2.2727272727272729</v>
      </c>
      <c r="P103" s="149">
        <f t="shared" si="35"/>
        <v>6.8181818181818175</v>
      </c>
      <c r="Q103" s="150">
        <f t="shared" si="36"/>
        <v>1.549586776859504E-2</v>
      </c>
      <c r="R103" s="144">
        <f t="shared" si="31"/>
        <v>2.2727272727272729</v>
      </c>
      <c r="S103" s="128">
        <f t="shared" si="32"/>
        <v>22.72727272727273</v>
      </c>
      <c r="T103" s="150">
        <v>0.25509999999999999</v>
      </c>
    </row>
    <row r="104" spans="2:29" ht="15.75" x14ac:dyDescent="0.25">
      <c r="B104" s="145" t="s">
        <v>344</v>
      </c>
      <c r="C104" s="87">
        <v>0</v>
      </c>
      <c r="D104" s="88">
        <v>0</v>
      </c>
      <c r="E104" s="88">
        <f t="shared" si="28"/>
        <v>0</v>
      </c>
      <c r="F104" s="88">
        <v>44</v>
      </c>
      <c r="G104" s="88">
        <v>0</v>
      </c>
      <c r="H104" s="88">
        <v>0</v>
      </c>
      <c r="I104" s="146">
        <f t="shared" si="37"/>
        <v>0</v>
      </c>
      <c r="J104" s="147">
        <v>0</v>
      </c>
      <c r="K104" s="140">
        <v>25</v>
      </c>
      <c r="L104" s="141">
        <v>0</v>
      </c>
      <c r="M104" s="148">
        <f t="shared" si="30"/>
        <v>8800</v>
      </c>
      <c r="N104" s="149">
        <f t="shared" si="33"/>
        <v>0</v>
      </c>
      <c r="O104" s="149">
        <f t="shared" si="34"/>
        <v>0</v>
      </c>
      <c r="P104" s="149">
        <f t="shared" si="35"/>
        <v>0</v>
      </c>
      <c r="Q104" s="150">
        <f t="shared" si="36"/>
        <v>0</v>
      </c>
      <c r="R104" s="144">
        <f t="shared" si="31"/>
        <v>0</v>
      </c>
      <c r="S104" s="128">
        <f t="shared" si="32"/>
        <v>0</v>
      </c>
      <c r="T104" s="150">
        <v>0.25509999999999999</v>
      </c>
    </row>
    <row r="105" spans="2:29" ht="15.75" x14ac:dyDescent="0.25">
      <c r="B105" s="145" t="s">
        <v>345</v>
      </c>
      <c r="C105" s="87">
        <v>0</v>
      </c>
      <c r="D105" s="88">
        <v>0</v>
      </c>
      <c r="E105" s="88">
        <f t="shared" si="28"/>
        <v>0</v>
      </c>
      <c r="F105" s="88">
        <v>44</v>
      </c>
      <c r="G105" s="88">
        <v>0</v>
      </c>
      <c r="H105" s="88">
        <v>0</v>
      </c>
      <c r="I105" s="146">
        <f t="shared" si="37"/>
        <v>0</v>
      </c>
      <c r="J105" s="147">
        <v>0</v>
      </c>
      <c r="K105" s="140">
        <v>26</v>
      </c>
      <c r="L105" s="141">
        <v>0</v>
      </c>
      <c r="M105" s="148">
        <f t="shared" si="30"/>
        <v>9152</v>
      </c>
      <c r="N105" s="149">
        <f t="shared" si="33"/>
        <v>0</v>
      </c>
      <c r="O105" s="149">
        <f t="shared" si="34"/>
        <v>0</v>
      </c>
      <c r="P105" s="149">
        <f t="shared" si="35"/>
        <v>0</v>
      </c>
      <c r="Q105" s="150">
        <f t="shared" si="36"/>
        <v>0</v>
      </c>
      <c r="R105" s="144">
        <f t="shared" si="31"/>
        <v>0</v>
      </c>
      <c r="S105" s="128">
        <f t="shared" si="32"/>
        <v>0</v>
      </c>
      <c r="T105" s="150">
        <v>0.25509999999999999</v>
      </c>
    </row>
    <row r="106" spans="2:29" ht="15.75" x14ac:dyDescent="0.25">
      <c r="B106" s="145" t="s">
        <v>346</v>
      </c>
      <c r="C106" s="87">
        <v>0</v>
      </c>
      <c r="D106" s="88">
        <v>0</v>
      </c>
      <c r="E106" s="88">
        <f t="shared" si="28"/>
        <v>0</v>
      </c>
      <c r="F106" s="88">
        <v>41</v>
      </c>
      <c r="G106" s="88">
        <v>0</v>
      </c>
      <c r="H106" s="88">
        <v>0</v>
      </c>
      <c r="I106" s="146">
        <f t="shared" ref="I106:I108" si="38">SUM(G106:H106)</f>
        <v>0</v>
      </c>
      <c r="J106" s="147">
        <v>0</v>
      </c>
      <c r="K106" s="140">
        <v>25</v>
      </c>
      <c r="L106" s="141">
        <v>0</v>
      </c>
      <c r="M106" s="148">
        <f t="shared" si="30"/>
        <v>8200</v>
      </c>
      <c r="N106" s="149">
        <f t="shared" si="33"/>
        <v>0</v>
      </c>
      <c r="O106" s="149">
        <f t="shared" si="34"/>
        <v>0</v>
      </c>
      <c r="P106" s="149">
        <f t="shared" si="35"/>
        <v>0</v>
      </c>
      <c r="Q106" s="150">
        <f t="shared" si="36"/>
        <v>0</v>
      </c>
      <c r="R106" s="144">
        <f t="shared" si="31"/>
        <v>0</v>
      </c>
      <c r="S106" s="128">
        <f t="shared" si="32"/>
        <v>0</v>
      </c>
      <c r="T106" s="150">
        <v>0.25509999999999999</v>
      </c>
    </row>
    <row r="107" spans="2:29" ht="15.75" x14ac:dyDescent="0.25">
      <c r="B107" s="145" t="s">
        <v>347</v>
      </c>
      <c r="C107" s="87">
        <v>0</v>
      </c>
      <c r="D107" s="88">
        <v>1</v>
      </c>
      <c r="E107" s="88">
        <v>1</v>
      </c>
      <c r="F107" s="88">
        <v>41</v>
      </c>
      <c r="G107" s="88">
        <v>7</v>
      </c>
      <c r="H107" s="88">
        <v>0</v>
      </c>
      <c r="I107" s="146">
        <f t="shared" si="38"/>
        <v>7</v>
      </c>
      <c r="J107" s="147">
        <v>0</v>
      </c>
      <c r="K107" s="140">
        <v>25</v>
      </c>
      <c r="L107" s="141">
        <v>0</v>
      </c>
      <c r="M107" s="148">
        <f t="shared" si="30"/>
        <v>8200</v>
      </c>
      <c r="N107" s="149">
        <f t="shared" si="33"/>
        <v>2.4390243902439024</v>
      </c>
      <c r="O107" s="149">
        <f t="shared" si="34"/>
        <v>2.4390243902439024</v>
      </c>
      <c r="P107" s="149">
        <f t="shared" si="35"/>
        <v>17.073170731707318</v>
      </c>
      <c r="Q107" s="150">
        <f t="shared" si="36"/>
        <v>4.1641879833432482E-2</v>
      </c>
      <c r="R107" s="144">
        <f t="shared" si="31"/>
        <v>2.4390243902439024</v>
      </c>
      <c r="S107" s="128">
        <f t="shared" si="32"/>
        <v>24.390243902439025</v>
      </c>
      <c r="T107" s="150">
        <v>0.25509999999999999</v>
      </c>
    </row>
    <row r="108" spans="2:29" ht="15.75" x14ac:dyDescent="0.25">
      <c r="B108" s="145" t="s">
        <v>348</v>
      </c>
      <c r="C108" s="87">
        <v>0</v>
      </c>
      <c r="D108" s="88">
        <v>0</v>
      </c>
      <c r="E108" s="88">
        <v>0</v>
      </c>
      <c r="F108" s="88">
        <v>42</v>
      </c>
      <c r="G108" s="88">
        <v>0</v>
      </c>
      <c r="H108" s="88">
        <v>0</v>
      </c>
      <c r="I108" s="146">
        <f t="shared" si="38"/>
        <v>0</v>
      </c>
      <c r="J108" s="151">
        <v>0</v>
      </c>
      <c r="K108" s="88">
        <v>23</v>
      </c>
      <c r="L108" s="91">
        <v>0</v>
      </c>
      <c r="M108" s="148">
        <f t="shared" si="30"/>
        <v>7728</v>
      </c>
      <c r="N108" s="149">
        <f t="shared" si="33"/>
        <v>0</v>
      </c>
      <c r="O108" s="149">
        <f t="shared" si="34"/>
        <v>0</v>
      </c>
      <c r="P108" s="149">
        <f t="shared" si="35"/>
        <v>0</v>
      </c>
      <c r="Q108" s="150">
        <f t="shared" si="36"/>
        <v>0</v>
      </c>
      <c r="R108" s="144">
        <f t="shared" si="31"/>
        <v>0</v>
      </c>
      <c r="S108" s="128">
        <f t="shared" si="32"/>
        <v>0</v>
      </c>
      <c r="T108" s="150">
        <v>0.25509999999999999</v>
      </c>
    </row>
    <row r="109" spans="2:29" ht="17.25" customHeight="1" x14ac:dyDescent="0.25">
      <c r="B109" s="152" t="s">
        <v>300</v>
      </c>
      <c r="C109" s="153">
        <f>SUM(C97:C108)</f>
        <v>0</v>
      </c>
      <c r="D109" s="153">
        <f>SUM(D97:D108)</f>
        <v>3</v>
      </c>
      <c r="E109" s="153">
        <f>SUM(E97:E108)</f>
        <v>3</v>
      </c>
      <c r="F109" s="154">
        <f>SUM(F97:F108)/12</f>
        <v>42.75</v>
      </c>
      <c r="G109" s="153">
        <f t="shared" ref="G109:L109" si="39">SUM(G97:G108)</f>
        <v>14</v>
      </c>
      <c r="H109" s="153">
        <f t="shared" si="39"/>
        <v>0</v>
      </c>
      <c r="I109" s="155">
        <f t="shared" si="39"/>
        <v>14</v>
      </c>
      <c r="J109" s="155">
        <f t="shared" si="39"/>
        <v>0</v>
      </c>
      <c r="K109" s="155">
        <f t="shared" si="39"/>
        <v>299</v>
      </c>
      <c r="L109" s="155">
        <f t="shared" si="39"/>
        <v>0</v>
      </c>
      <c r="M109" s="156">
        <f>SUM(M97:M108)</f>
        <v>102376</v>
      </c>
      <c r="N109" s="149">
        <f t="shared" si="33"/>
        <v>7.0175438596491224</v>
      </c>
      <c r="O109" s="149">
        <f t="shared" si="34"/>
        <v>7.0175438596491224</v>
      </c>
      <c r="P109" s="149">
        <f t="shared" si="35"/>
        <v>32.748538011695906</v>
      </c>
      <c r="Q109" s="150">
        <f t="shared" si="36"/>
        <v>0.22981430183646248</v>
      </c>
      <c r="R109" s="144">
        <f t="shared" si="31"/>
        <v>7.0175438596491224</v>
      </c>
      <c r="S109" s="128">
        <f t="shared" si="32"/>
        <v>70.175438596491219</v>
      </c>
      <c r="T109" s="150">
        <v>0.25509999999999999</v>
      </c>
    </row>
    <row r="110" spans="2:29" ht="37.5" customHeight="1" x14ac:dyDescent="0.25">
      <c r="B110" s="85"/>
      <c r="C110" s="85"/>
      <c r="D110" s="85"/>
      <c r="E110" s="85"/>
      <c r="F110" s="85"/>
      <c r="G110" s="85"/>
      <c r="H110" s="85"/>
      <c r="I110" s="85"/>
      <c r="J110" s="85"/>
      <c r="K110" s="85"/>
      <c r="L110" s="85"/>
      <c r="M110" s="85"/>
      <c r="N110" s="85"/>
      <c r="O110" s="85"/>
      <c r="P110" s="85"/>
      <c r="Q110" s="85"/>
      <c r="R110" s="85"/>
      <c r="S110" s="85"/>
    </row>
    <row r="111" spans="2:29" ht="37.5" customHeight="1" x14ac:dyDescent="0.25">
      <c r="B111" s="85"/>
      <c r="C111" s="472"/>
      <c r="D111" s="472"/>
      <c r="E111" s="472"/>
      <c r="F111" s="472"/>
      <c r="G111" s="472"/>
      <c r="H111" s="472"/>
      <c r="I111" s="472"/>
      <c r="J111" s="85"/>
      <c r="K111" s="472"/>
      <c r="L111" s="472"/>
      <c r="M111" s="472"/>
      <c r="N111" s="472"/>
      <c r="O111" s="472"/>
      <c r="P111" s="472"/>
      <c r="Q111" s="472"/>
      <c r="R111" s="85"/>
      <c r="S111" s="85"/>
      <c r="AB111" s="84">
        <v>0</v>
      </c>
    </row>
    <row r="112" spans="2:29" x14ac:dyDescent="0.25">
      <c r="B112" s="85"/>
      <c r="C112" s="472"/>
      <c r="D112" s="472"/>
      <c r="E112" s="472"/>
      <c r="F112" s="472"/>
      <c r="G112" s="472"/>
      <c r="H112" s="472"/>
      <c r="I112" s="472"/>
      <c r="J112" s="85"/>
      <c r="K112" s="472"/>
      <c r="L112" s="472"/>
      <c r="M112" s="472"/>
      <c r="N112" s="472"/>
      <c r="O112" s="472"/>
      <c r="P112" s="472"/>
      <c r="Q112" s="472"/>
      <c r="R112" s="85"/>
      <c r="S112" s="85"/>
    </row>
    <row r="113" spans="2:30" x14ac:dyDescent="0.25">
      <c r="B113" s="85"/>
      <c r="C113" s="472"/>
      <c r="D113" s="472"/>
      <c r="E113" s="472"/>
      <c r="F113" s="472"/>
      <c r="G113" s="472"/>
      <c r="H113" s="472"/>
      <c r="I113" s="472"/>
      <c r="J113" s="85"/>
      <c r="K113" s="472"/>
      <c r="L113" s="472"/>
      <c r="M113" s="472"/>
      <c r="N113" s="472"/>
      <c r="O113" s="472"/>
      <c r="P113" s="472"/>
      <c r="Q113" s="472"/>
      <c r="R113" s="85"/>
      <c r="S113" s="85"/>
    </row>
    <row r="114" spans="2:30" x14ac:dyDescent="0.25">
      <c r="B114" s="85"/>
      <c r="C114" s="85"/>
      <c r="D114" s="85"/>
      <c r="E114" s="85"/>
      <c r="F114" s="85"/>
      <c r="G114" s="85"/>
      <c r="H114" s="85"/>
      <c r="I114" s="85"/>
      <c r="J114" s="85"/>
      <c r="K114" s="85"/>
      <c r="L114" s="85"/>
      <c r="M114" s="85"/>
      <c r="N114" s="85"/>
      <c r="O114" s="85"/>
      <c r="P114" s="85"/>
      <c r="Q114" s="85"/>
      <c r="R114" s="85"/>
      <c r="S114" s="85"/>
    </row>
    <row r="115" spans="2:30" x14ac:dyDescent="0.25">
      <c r="B115" s="85"/>
      <c r="C115" s="85"/>
      <c r="D115" s="85"/>
      <c r="E115" s="85"/>
      <c r="F115" s="85"/>
      <c r="G115" s="85"/>
      <c r="H115" s="85"/>
      <c r="I115" s="85"/>
      <c r="J115" s="85"/>
      <c r="K115" s="85"/>
      <c r="L115" s="85"/>
      <c r="M115" s="85"/>
      <c r="N115" s="85"/>
      <c r="O115" s="85"/>
      <c r="P115" s="85"/>
      <c r="Q115" s="85"/>
      <c r="R115" s="85"/>
      <c r="S115" s="85"/>
      <c r="Z115" s="474" t="s">
        <v>366</v>
      </c>
      <c r="AA115" s="474"/>
      <c r="AB115" s="474"/>
      <c r="AC115" s="474" t="s">
        <v>215</v>
      </c>
      <c r="AD115" s="474"/>
    </row>
    <row r="116" spans="2:30" x14ac:dyDescent="0.25">
      <c r="B116" s="85"/>
      <c r="C116" s="85"/>
      <c r="D116" s="85"/>
      <c r="E116" s="85"/>
      <c r="F116" s="85"/>
      <c r="G116" s="85"/>
      <c r="H116" s="85"/>
      <c r="I116" s="85"/>
      <c r="J116" s="85"/>
      <c r="K116" s="85"/>
      <c r="L116" s="85"/>
      <c r="M116" s="85"/>
      <c r="N116" s="85"/>
      <c r="O116" s="85"/>
      <c r="P116" s="85"/>
      <c r="Q116" s="85"/>
      <c r="R116" s="85"/>
      <c r="S116" s="85"/>
      <c r="Z116" s="171">
        <v>2020</v>
      </c>
      <c r="AA116" s="466">
        <f>P93</f>
        <v>78.646934460887948</v>
      </c>
      <c r="AB116" s="465"/>
      <c r="AC116" s="467">
        <v>35.4</v>
      </c>
      <c r="AD116" s="468"/>
    </row>
    <row r="117" spans="2:30" x14ac:dyDescent="0.25">
      <c r="B117" s="85"/>
      <c r="C117" s="85"/>
      <c r="D117" s="85"/>
      <c r="E117" s="85"/>
      <c r="F117" s="85"/>
      <c r="G117" s="85"/>
      <c r="H117" s="85"/>
      <c r="I117" s="85"/>
      <c r="J117" s="85"/>
      <c r="K117" s="85"/>
      <c r="L117" s="85"/>
      <c r="M117" s="85"/>
      <c r="N117" s="85"/>
      <c r="O117" s="85"/>
      <c r="P117" s="85"/>
      <c r="Q117" s="85"/>
      <c r="R117" s="85"/>
      <c r="S117" s="85"/>
      <c r="Z117" s="172">
        <v>2021</v>
      </c>
      <c r="AA117" s="469">
        <f>P109</f>
        <v>32.748538011695906</v>
      </c>
      <c r="AB117" s="465"/>
      <c r="AC117" s="467">
        <v>35.4</v>
      </c>
      <c r="AD117" s="468"/>
    </row>
    <row r="118" spans="2:30" x14ac:dyDescent="0.25">
      <c r="B118" s="85"/>
      <c r="C118" s="85"/>
      <c r="D118" s="85"/>
      <c r="E118" s="85"/>
      <c r="F118" s="85"/>
      <c r="G118" s="85"/>
      <c r="H118" s="85"/>
      <c r="I118" s="85"/>
      <c r="J118" s="85"/>
      <c r="K118" s="85"/>
      <c r="L118" s="85"/>
      <c r="M118" s="85"/>
      <c r="N118" s="85"/>
      <c r="O118" s="85"/>
      <c r="P118" s="85"/>
      <c r="Q118" s="85"/>
      <c r="R118" s="85"/>
      <c r="S118" s="85"/>
    </row>
    <row r="119" spans="2:30" x14ac:dyDescent="0.25">
      <c r="B119" s="85"/>
      <c r="C119" s="85"/>
      <c r="D119" s="85"/>
      <c r="E119" s="85"/>
      <c r="F119" s="85"/>
      <c r="G119" s="85"/>
      <c r="H119" s="85"/>
      <c r="I119" s="85"/>
      <c r="J119" s="85"/>
      <c r="K119" s="85"/>
      <c r="L119" s="85"/>
      <c r="M119" s="85"/>
      <c r="N119" s="85"/>
      <c r="O119" s="85"/>
      <c r="P119" s="85"/>
      <c r="Q119" s="85"/>
      <c r="R119" s="85"/>
      <c r="S119" s="85"/>
    </row>
    <row r="120" spans="2:30" x14ac:dyDescent="0.25">
      <c r="B120" s="85"/>
      <c r="C120" s="85"/>
      <c r="D120" s="85"/>
      <c r="E120" s="85"/>
      <c r="F120" s="85"/>
      <c r="G120" s="85"/>
      <c r="H120" s="85"/>
      <c r="I120" s="85"/>
      <c r="J120" s="85"/>
      <c r="K120" s="85"/>
      <c r="L120" s="85"/>
      <c r="M120" s="85"/>
      <c r="N120" s="85"/>
      <c r="O120" s="85"/>
      <c r="P120" s="85"/>
      <c r="Q120" s="85"/>
      <c r="R120" s="85"/>
      <c r="S120" s="85"/>
    </row>
    <row r="121" spans="2:30" x14ac:dyDescent="0.25">
      <c r="B121" s="85"/>
      <c r="C121" s="85"/>
      <c r="D121" s="85"/>
      <c r="E121" s="85"/>
      <c r="F121" s="85"/>
      <c r="G121" s="85"/>
      <c r="H121" s="85"/>
      <c r="I121" s="85"/>
      <c r="J121" s="85"/>
      <c r="K121" s="85"/>
      <c r="L121" s="85"/>
      <c r="M121" s="85"/>
      <c r="N121" s="85"/>
      <c r="O121" s="85"/>
      <c r="P121" s="85"/>
      <c r="Q121" s="85"/>
      <c r="R121" s="85"/>
      <c r="S121" s="85"/>
    </row>
    <row r="122" spans="2:30" x14ac:dyDescent="0.25">
      <c r="B122" s="85"/>
      <c r="C122" s="85"/>
      <c r="D122" s="85"/>
      <c r="E122" s="85"/>
      <c r="F122" s="85"/>
      <c r="G122" s="85"/>
      <c r="H122" s="85"/>
      <c r="I122" s="85"/>
      <c r="J122" s="85"/>
      <c r="K122" s="85"/>
      <c r="L122" s="85"/>
      <c r="M122" s="85"/>
      <c r="N122" s="85"/>
      <c r="O122" s="85"/>
      <c r="P122" s="85"/>
      <c r="Q122" s="85"/>
      <c r="R122" s="85"/>
      <c r="S122" s="85"/>
    </row>
    <row r="123" spans="2:30" x14ac:dyDescent="0.25">
      <c r="B123" s="85"/>
      <c r="C123" s="85"/>
      <c r="D123" s="85"/>
      <c r="E123" s="85"/>
      <c r="F123" s="85"/>
      <c r="G123" s="85"/>
      <c r="H123" s="85"/>
      <c r="I123" s="85"/>
      <c r="J123" s="85"/>
      <c r="K123" s="85"/>
      <c r="L123" s="85"/>
      <c r="M123" s="85"/>
      <c r="N123" s="85"/>
      <c r="O123" s="85"/>
      <c r="P123" s="85"/>
      <c r="Q123" s="85"/>
      <c r="R123" s="85"/>
      <c r="S123" s="85"/>
    </row>
    <row r="124" spans="2:30" x14ac:dyDescent="0.25">
      <c r="B124" s="85"/>
      <c r="C124" s="85"/>
      <c r="D124" s="85"/>
      <c r="E124" s="85"/>
      <c r="F124" s="85"/>
      <c r="G124" s="85"/>
      <c r="H124" s="85"/>
      <c r="I124" s="85"/>
      <c r="J124" s="85"/>
      <c r="K124" s="85"/>
      <c r="L124" s="85"/>
      <c r="M124" s="85"/>
      <c r="N124" s="85"/>
      <c r="O124" s="85"/>
      <c r="P124" s="85"/>
      <c r="Q124" s="85"/>
      <c r="R124" s="85"/>
      <c r="S124" s="85"/>
    </row>
    <row r="125" spans="2:30" x14ac:dyDescent="0.25">
      <c r="B125" s="85"/>
      <c r="C125" s="85"/>
      <c r="D125" s="85"/>
      <c r="E125" s="85"/>
      <c r="F125" s="85"/>
      <c r="G125" s="85"/>
      <c r="H125" s="85"/>
      <c r="I125" s="85"/>
      <c r="J125" s="85"/>
      <c r="K125" s="85"/>
      <c r="L125" s="85"/>
      <c r="M125" s="85"/>
      <c r="N125" s="85"/>
      <c r="O125" s="85"/>
      <c r="P125" s="85"/>
      <c r="Q125" s="85"/>
      <c r="R125" s="85"/>
      <c r="S125" s="85"/>
    </row>
    <row r="126" spans="2:30" x14ac:dyDescent="0.25">
      <c r="B126" s="85"/>
      <c r="C126" s="85"/>
      <c r="D126" s="85"/>
      <c r="E126" s="85"/>
      <c r="F126" s="85"/>
      <c r="G126" s="85"/>
      <c r="H126" s="85"/>
      <c r="I126" s="85"/>
      <c r="J126" s="85"/>
      <c r="K126" s="85"/>
      <c r="L126" s="85"/>
      <c r="M126" s="85"/>
      <c r="N126" s="85"/>
      <c r="O126" s="85"/>
      <c r="P126" s="85"/>
      <c r="Q126" s="85"/>
      <c r="R126" s="85"/>
      <c r="S126" s="85"/>
    </row>
    <row r="127" spans="2:30" x14ac:dyDescent="0.25">
      <c r="B127" s="85"/>
      <c r="C127" s="85"/>
      <c r="D127" s="85"/>
      <c r="E127" s="85"/>
      <c r="F127" s="85"/>
      <c r="G127" s="85"/>
      <c r="H127" s="85"/>
      <c r="I127" s="85"/>
      <c r="J127" s="85"/>
      <c r="K127" s="85"/>
      <c r="L127" s="85"/>
      <c r="M127" s="85"/>
      <c r="N127" s="85"/>
      <c r="O127" s="85"/>
      <c r="P127" s="85"/>
      <c r="Q127" s="85"/>
      <c r="R127" s="85"/>
      <c r="S127" s="85"/>
    </row>
    <row r="128" spans="2:30" x14ac:dyDescent="0.25">
      <c r="B128" s="85"/>
      <c r="C128" s="85"/>
      <c r="D128" s="85"/>
      <c r="E128" s="85"/>
      <c r="F128" s="85"/>
      <c r="G128" s="85"/>
      <c r="H128" s="85"/>
      <c r="I128" s="85"/>
      <c r="J128" s="85"/>
      <c r="K128" s="85"/>
      <c r="L128" s="85"/>
      <c r="M128" s="85"/>
      <c r="N128" s="85"/>
      <c r="O128" s="85"/>
      <c r="P128" s="85"/>
      <c r="Q128" s="85"/>
      <c r="R128" s="85"/>
      <c r="S128" s="85"/>
    </row>
    <row r="129" spans="2:30" x14ac:dyDescent="0.25">
      <c r="B129" s="85"/>
      <c r="C129" s="85"/>
      <c r="D129" s="85"/>
      <c r="E129" s="85"/>
      <c r="F129" s="85"/>
      <c r="G129" s="85"/>
      <c r="H129" s="85"/>
      <c r="I129" s="85"/>
      <c r="J129" s="85"/>
      <c r="K129" s="85"/>
      <c r="L129" s="85"/>
      <c r="M129" s="85"/>
      <c r="N129" s="85"/>
      <c r="O129" s="85"/>
      <c r="P129" s="85"/>
      <c r="Q129" s="85"/>
      <c r="R129" s="85"/>
      <c r="S129" s="85"/>
    </row>
    <row r="130" spans="2:30" ht="21" customHeight="1" x14ac:dyDescent="0.25">
      <c r="B130" s="85"/>
      <c r="C130" s="471"/>
      <c r="D130" s="471"/>
      <c r="E130" s="471"/>
      <c r="F130" s="471"/>
      <c r="G130" s="471"/>
      <c r="H130" s="471"/>
      <c r="I130" s="471"/>
      <c r="J130" s="85"/>
      <c r="K130" s="472"/>
      <c r="L130" s="472"/>
      <c r="M130" s="472"/>
      <c r="N130" s="472"/>
      <c r="O130" s="472"/>
      <c r="P130" s="472"/>
      <c r="Q130" s="472"/>
      <c r="R130" s="85"/>
      <c r="S130" s="85"/>
    </row>
    <row r="131" spans="2:30" x14ac:dyDescent="0.25">
      <c r="B131" s="85"/>
      <c r="C131" s="471"/>
      <c r="D131" s="471"/>
      <c r="E131" s="471"/>
      <c r="F131" s="471"/>
      <c r="G131" s="471"/>
      <c r="H131" s="471"/>
      <c r="I131" s="471"/>
      <c r="J131" s="85"/>
      <c r="K131" s="472"/>
      <c r="L131" s="472"/>
      <c r="M131" s="472"/>
      <c r="N131" s="472"/>
      <c r="O131" s="472"/>
      <c r="P131" s="472"/>
      <c r="Q131" s="472"/>
      <c r="R131" s="85"/>
      <c r="S131" s="85"/>
    </row>
    <row r="132" spans="2:30" x14ac:dyDescent="0.25">
      <c r="B132" s="85"/>
      <c r="C132" s="471"/>
      <c r="D132" s="471"/>
      <c r="E132" s="471"/>
      <c r="F132" s="471"/>
      <c r="G132" s="471"/>
      <c r="H132" s="471"/>
      <c r="I132" s="471"/>
      <c r="J132" s="85"/>
      <c r="K132" s="471"/>
      <c r="L132" s="471"/>
      <c r="M132" s="471"/>
      <c r="N132" s="471"/>
      <c r="O132" s="471"/>
      <c r="P132" s="471"/>
      <c r="Q132" s="471"/>
      <c r="R132" s="85"/>
      <c r="S132" s="85"/>
    </row>
    <row r="133" spans="2:30" x14ac:dyDescent="0.25">
      <c r="B133" s="85"/>
      <c r="C133" s="85"/>
      <c r="D133" s="85"/>
      <c r="E133" s="85"/>
      <c r="F133" s="85"/>
      <c r="G133" s="85"/>
      <c r="H133" s="85"/>
      <c r="I133" s="85"/>
      <c r="J133" s="85"/>
      <c r="R133" s="85"/>
      <c r="S133" s="85"/>
    </row>
    <row r="134" spans="2:30" x14ac:dyDescent="0.25">
      <c r="B134" s="85"/>
      <c r="C134" s="85"/>
      <c r="D134" s="85"/>
      <c r="E134" s="85"/>
      <c r="F134" s="85"/>
      <c r="G134" s="85"/>
      <c r="H134" s="85"/>
      <c r="I134" s="85"/>
      <c r="J134" s="85"/>
      <c r="K134" s="85"/>
      <c r="L134" s="85"/>
      <c r="M134" s="85"/>
      <c r="N134" s="85"/>
      <c r="O134" s="85"/>
      <c r="P134" s="85"/>
      <c r="Q134" s="85"/>
      <c r="R134" s="85"/>
      <c r="S134" s="85"/>
    </row>
    <row r="135" spans="2:30" x14ac:dyDescent="0.25">
      <c r="B135" s="85"/>
      <c r="C135" s="85"/>
      <c r="D135" s="85"/>
      <c r="E135" s="85"/>
      <c r="F135" s="85"/>
      <c r="G135" s="85"/>
      <c r="H135" s="85"/>
      <c r="I135" s="85"/>
      <c r="J135" s="85"/>
      <c r="K135" s="85"/>
      <c r="L135" s="85"/>
      <c r="M135" s="85"/>
      <c r="N135" s="85"/>
      <c r="O135" s="85"/>
      <c r="P135" s="85"/>
      <c r="Q135" s="85"/>
      <c r="R135" s="85"/>
      <c r="S135" s="85"/>
    </row>
    <row r="136" spans="2:30" x14ac:dyDescent="0.25">
      <c r="B136" s="85"/>
      <c r="C136" s="85"/>
      <c r="D136" s="85"/>
      <c r="E136" s="85"/>
      <c r="F136" s="85"/>
      <c r="G136" s="85"/>
      <c r="H136" s="85"/>
      <c r="I136" s="85"/>
      <c r="J136" s="85"/>
      <c r="K136" s="85"/>
      <c r="L136" s="85"/>
      <c r="M136" s="85"/>
      <c r="N136" s="85"/>
      <c r="O136" s="85"/>
      <c r="P136" s="85"/>
      <c r="Q136" s="85"/>
      <c r="R136" s="85"/>
      <c r="S136" s="85"/>
    </row>
    <row r="137" spans="2:30" x14ac:dyDescent="0.25">
      <c r="B137" s="85"/>
      <c r="C137" s="85"/>
      <c r="D137" s="85"/>
      <c r="E137" s="85"/>
      <c r="F137" s="85"/>
      <c r="G137" s="85"/>
      <c r="H137" s="85"/>
      <c r="I137" s="85"/>
      <c r="J137" s="85"/>
      <c r="K137" s="85"/>
      <c r="L137" s="85"/>
      <c r="M137" s="85"/>
      <c r="N137" s="85"/>
      <c r="O137" s="85"/>
      <c r="P137" s="85"/>
      <c r="Q137" s="85"/>
      <c r="R137" s="85"/>
      <c r="S137" s="85"/>
      <c r="Z137" s="170"/>
      <c r="AA137" s="170"/>
      <c r="AB137" s="170"/>
      <c r="AC137" s="170"/>
      <c r="AD137" s="170"/>
    </row>
    <row r="138" spans="2:30" x14ac:dyDescent="0.25">
      <c r="B138" s="85"/>
      <c r="C138" s="85"/>
      <c r="D138" s="85"/>
      <c r="E138" s="85"/>
      <c r="F138" s="85"/>
      <c r="G138" s="85"/>
      <c r="H138" s="85"/>
      <c r="I138" s="85"/>
      <c r="J138" s="85"/>
      <c r="K138" s="85"/>
      <c r="L138" s="85"/>
      <c r="M138" s="85"/>
      <c r="N138" s="85"/>
      <c r="O138" s="85"/>
      <c r="P138" s="85"/>
      <c r="Q138" s="85"/>
      <c r="R138" s="85"/>
      <c r="S138" s="85"/>
      <c r="Z138" s="473" t="s">
        <v>367</v>
      </c>
      <c r="AA138" s="473"/>
      <c r="AB138" s="473"/>
      <c r="AC138" s="473" t="s">
        <v>215</v>
      </c>
      <c r="AD138" s="473"/>
    </row>
    <row r="139" spans="2:30" x14ac:dyDescent="0.25">
      <c r="B139" s="85"/>
      <c r="C139" s="85"/>
      <c r="D139" s="85"/>
      <c r="E139" s="85"/>
      <c r="F139" s="85"/>
      <c r="G139" s="85"/>
      <c r="H139" s="85"/>
      <c r="I139" s="85"/>
      <c r="J139" s="85"/>
      <c r="K139" s="85"/>
      <c r="L139" s="85"/>
      <c r="M139" s="85"/>
      <c r="N139" s="85"/>
      <c r="O139" s="85"/>
      <c r="P139" s="85"/>
      <c r="Q139" s="85"/>
      <c r="R139" s="85"/>
      <c r="S139" s="85"/>
      <c r="Z139" s="171">
        <v>2020</v>
      </c>
      <c r="AA139" s="466">
        <f>N93</f>
        <v>17.758985200845668</v>
      </c>
      <c r="AB139" s="465"/>
      <c r="AC139" s="467">
        <v>10.050000000000001</v>
      </c>
      <c r="AD139" s="468"/>
    </row>
    <row r="140" spans="2:30" x14ac:dyDescent="0.25">
      <c r="B140" s="85"/>
      <c r="C140" s="85"/>
      <c r="D140" s="85"/>
      <c r="E140" s="85"/>
      <c r="F140" s="85"/>
      <c r="G140" s="85"/>
      <c r="H140" s="85"/>
      <c r="I140" s="85"/>
      <c r="J140" s="85"/>
      <c r="K140" s="85"/>
      <c r="L140" s="85"/>
      <c r="M140" s="85"/>
      <c r="N140" s="85"/>
      <c r="O140" s="85"/>
      <c r="P140" s="85"/>
      <c r="Q140" s="85"/>
      <c r="R140" s="85"/>
      <c r="S140" s="85"/>
      <c r="Z140" s="172">
        <v>2021</v>
      </c>
      <c r="AA140" s="469">
        <f>N109</f>
        <v>7.0175438596491224</v>
      </c>
      <c r="AB140" s="465"/>
      <c r="AC140" s="467">
        <v>10.050000000000001</v>
      </c>
      <c r="AD140" s="468"/>
    </row>
    <row r="141" spans="2:30" x14ac:dyDescent="0.25">
      <c r="B141" s="85"/>
      <c r="C141" s="85"/>
      <c r="D141" s="85"/>
      <c r="E141" s="85"/>
      <c r="F141" s="85"/>
      <c r="G141" s="85"/>
      <c r="H141" s="85"/>
      <c r="I141" s="85"/>
      <c r="J141" s="85"/>
      <c r="K141" s="85"/>
      <c r="L141" s="85"/>
      <c r="M141" s="85"/>
      <c r="N141" s="85"/>
      <c r="O141" s="85"/>
      <c r="P141" s="85"/>
      <c r="Q141" s="85"/>
      <c r="R141" s="85"/>
      <c r="S141" s="85"/>
    </row>
    <row r="142" spans="2:30" x14ac:dyDescent="0.25">
      <c r="B142" s="85"/>
      <c r="C142" s="85"/>
      <c r="D142" s="85"/>
      <c r="E142" s="85"/>
      <c r="F142" s="85"/>
      <c r="G142" s="85"/>
      <c r="H142" s="85"/>
      <c r="I142" s="85"/>
      <c r="J142" s="85"/>
      <c r="K142" s="85"/>
      <c r="L142" s="85"/>
      <c r="M142" s="85"/>
      <c r="N142" s="85"/>
      <c r="O142" s="85"/>
      <c r="P142" s="85"/>
      <c r="Q142" s="85"/>
      <c r="R142" s="85"/>
      <c r="S142" s="85"/>
    </row>
    <row r="143" spans="2:30" x14ac:dyDescent="0.25">
      <c r="B143" s="85"/>
      <c r="C143" s="85"/>
      <c r="D143" s="85"/>
      <c r="E143" s="85"/>
      <c r="F143" s="85"/>
      <c r="G143" s="85"/>
      <c r="H143" s="85"/>
      <c r="I143" s="85"/>
      <c r="J143" s="85"/>
      <c r="K143" s="85"/>
      <c r="L143" s="85"/>
      <c r="M143" s="85"/>
      <c r="N143" s="85"/>
      <c r="O143" s="85"/>
      <c r="P143" s="85"/>
      <c r="Q143" s="85"/>
      <c r="R143" s="85"/>
      <c r="S143" s="85"/>
    </row>
    <row r="144" spans="2:30" x14ac:dyDescent="0.25">
      <c r="B144" s="85"/>
      <c r="C144" s="85"/>
      <c r="D144" s="85"/>
      <c r="E144" s="85"/>
      <c r="F144" s="85"/>
      <c r="G144" s="85"/>
      <c r="H144" s="85"/>
      <c r="I144" s="85"/>
      <c r="J144" s="85"/>
      <c r="K144" s="85"/>
      <c r="L144" s="85"/>
      <c r="M144" s="85"/>
      <c r="N144" s="85"/>
      <c r="O144" s="85"/>
      <c r="P144" s="85"/>
      <c r="Q144" s="85"/>
      <c r="R144" s="85"/>
      <c r="S144" s="85"/>
    </row>
    <row r="145" spans="2:19" x14ac:dyDescent="0.25">
      <c r="B145" s="85"/>
      <c r="C145" s="85"/>
      <c r="D145" s="85"/>
      <c r="E145" s="85"/>
      <c r="F145" s="85"/>
      <c r="G145" s="85"/>
      <c r="H145" s="85"/>
      <c r="I145" s="85"/>
      <c r="J145" s="85"/>
      <c r="K145" s="85"/>
      <c r="L145" s="85"/>
      <c r="M145" s="85"/>
      <c r="N145" s="85"/>
      <c r="O145" s="85"/>
      <c r="P145" s="85"/>
      <c r="Q145" s="85"/>
      <c r="R145" s="85"/>
      <c r="S145" s="85"/>
    </row>
    <row r="146" spans="2:19" x14ac:dyDescent="0.25">
      <c r="B146" s="85"/>
      <c r="C146" s="85"/>
      <c r="D146" s="85"/>
      <c r="E146" s="85"/>
      <c r="F146" s="85"/>
      <c r="G146" s="85"/>
      <c r="H146" s="85"/>
      <c r="I146" s="85"/>
      <c r="J146" s="85"/>
      <c r="K146" s="85"/>
      <c r="L146" s="85"/>
      <c r="M146" s="85"/>
      <c r="N146" s="85"/>
      <c r="O146" s="85"/>
      <c r="P146" s="85"/>
      <c r="Q146" s="85"/>
      <c r="R146" s="85"/>
      <c r="S146" s="85"/>
    </row>
    <row r="147" spans="2:19" x14ac:dyDescent="0.25">
      <c r="B147" s="85"/>
      <c r="C147" s="85"/>
      <c r="D147" s="85"/>
      <c r="E147" s="85"/>
      <c r="F147" s="85"/>
      <c r="G147" s="85"/>
      <c r="H147" s="85"/>
      <c r="I147" s="85"/>
      <c r="J147" s="85"/>
      <c r="K147" s="85"/>
      <c r="L147" s="85"/>
      <c r="M147" s="85"/>
      <c r="N147" s="85"/>
      <c r="O147" s="85"/>
      <c r="P147" s="85"/>
      <c r="Q147" s="85"/>
      <c r="R147" s="85"/>
      <c r="S147" s="85"/>
    </row>
    <row r="148" spans="2:19" x14ac:dyDescent="0.25">
      <c r="B148" s="85"/>
      <c r="C148" s="85"/>
      <c r="D148" s="85"/>
      <c r="E148" s="85"/>
      <c r="F148" s="85"/>
      <c r="G148" s="85"/>
      <c r="H148" s="85"/>
      <c r="I148" s="85"/>
      <c r="J148" s="85"/>
      <c r="K148" s="85"/>
      <c r="L148" s="85"/>
      <c r="M148" s="85"/>
      <c r="N148" s="85"/>
      <c r="O148" s="85"/>
      <c r="P148" s="85"/>
      <c r="Q148" s="85"/>
      <c r="R148" s="85"/>
      <c r="S148" s="85"/>
    </row>
    <row r="149" spans="2:19" x14ac:dyDescent="0.25">
      <c r="B149" s="85"/>
      <c r="C149" s="169" t="s">
        <v>368</v>
      </c>
      <c r="D149" s="169" t="s">
        <v>369</v>
      </c>
      <c r="E149" s="85"/>
      <c r="F149" s="85"/>
      <c r="G149" s="85"/>
      <c r="H149" s="85"/>
      <c r="I149" s="85"/>
      <c r="J149" s="85"/>
      <c r="K149" s="85"/>
      <c r="L149" s="85"/>
      <c r="M149" s="85"/>
      <c r="N149" s="85"/>
      <c r="O149" s="85"/>
      <c r="P149" s="85"/>
      <c r="Q149" s="85"/>
      <c r="R149" s="85"/>
      <c r="S149" s="85"/>
    </row>
    <row r="150" spans="2:19" x14ac:dyDescent="0.25">
      <c r="B150" s="85"/>
      <c r="C150" s="169" t="s">
        <v>366</v>
      </c>
      <c r="D150" s="157">
        <v>19.05</v>
      </c>
      <c r="E150" s="85"/>
      <c r="F150" s="85"/>
      <c r="G150" s="85"/>
      <c r="H150" s="85"/>
      <c r="I150" s="85"/>
      <c r="J150" s="85"/>
      <c r="K150" s="85"/>
      <c r="L150" s="85"/>
      <c r="M150" s="85"/>
      <c r="N150" s="85"/>
      <c r="O150" s="85"/>
      <c r="P150" s="85"/>
      <c r="Q150" s="85"/>
      <c r="R150" s="85"/>
      <c r="S150" s="85"/>
    </row>
    <row r="151" spans="2:19" x14ac:dyDescent="0.25">
      <c r="B151" s="85"/>
      <c r="C151" s="169" t="s">
        <v>367</v>
      </c>
      <c r="D151" s="157">
        <v>8.8888888888888893</v>
      </c>
      <c r="E151" s="85"/>
      <c r="F151" s="85"/>
      <c r="G151" s="85"/>
      <c r="H151" s="85"/>
      <c r="I151" s="85"/>
      <c r="J151" s="85"/>
      <c r="K151" s="85"/>
      <c r="L151" s="85"/>
      <c r="M151" s="85"/>
      <c r="N151" s="85"/>
      <c r="O151" s="85"/>
      <c r="P151" s="85"/>
      <c r="Q151" s="85"/>
      <c r="R151" s="85"/>
      <c r="S151" s="85"/>
    </row>
    <row r="152" spans="2:19" x14ac:dyDescent="0.25">
      <c r="B152" s="85"/>
      <c r="C152" s="169" t="s">
        <v>370</v>
      </c>
      <c r="D152" s="157">
        <v>9.8765432098765427E-2</v>
      </c>
      <c r="E152" s="85"/>
      <c r="F152" s="85"/>
      <c r="G152" s="85"/>
      <c r="H152" s="85"/>
      <c r="I152" s="85"/>
      <c r="J152" s="85"/>
      <c r="K152" s="85"/>
      <c r="L152" s="85"/>
      <c r="M152" s="85"/>
      <c r="N152" s="85"/>
      <c r="O152" s="85"/>
      <c r="P152" s="85"/>
      <c r="Q152" s="85"/>
      <c r="R152" s="85"/>
      <c r="S152" s="85"/>
    </row>
    <row r="153" spans="2:19" x14ac:dyDescent="0.25">
      <c r="B153" s="85"/>
      <c r="C153" s="169" t="s">
        <v>371</v>
      </c>
      <c r="D153" s="158">
        <v>3.3300000000000003E-2</v>
      </c>
      <c r="E153" s="85"/>
      <c r="F153" s="85"/>
      <c r="G153" s="85"/>
      <c r="H153" s="85"/>
      <c r="I153" s="85"/>
      <c r="J153" s="85"/>
      <c r="K153" s="85"/>
      <c r="L153" s="85"/>
      <c r="M153" s="85"/>
      <c r="N153" s="85"/>
      <c r="O153" s="85"/>
      <c r="P153" s="85"/>
      <c r="Q153" s="85"/>
      <c r="R153" s="85"/>
      <c r="S153" s="85"/>
    </row>
    <row r="154" spans="2:19" x14ac:dyDescent="0.25">
      <c r="B154" s="85"/>
      <c r="C154" s="169" t="s">
        <v>372</v>
      </c>
      <c r="D154" s="157">
        <v>3</v>
      </c>
      <c r="E154" s="85"/>
      <c r="F154" s="85"/>
      <c r="G154" s="85"/>
      <c r="H154" s="85"/>
      <c r="I154" s="85"/>
      <c r="J154" s="85"/>
      <c r="K154" s="85"/>
      <c r="L154" s="85"/>
      <c r="M154" s="85"/>
      <c r="N154" s="85"/>
      <c r="O154" s="85"/>
      <c r="P154" s="85"/>
      <c r="Q154" s="85"/>
      <c r="R154" s="85"/>
      <c r="S154" s="85"/>
    </row>
    <row r="155" spans="2:19" x14ac:dyDescent="0.25">
      <c r="B155" s="85"/>
      <c r="C155" s="85"/>
      <c r="D155" s="85"/>
      <c r="E155" s="85"/>
      <c r="F155" s="85"/>
      <c r="G155" s="85"/>
      <c r="H155" s="85"/>
      <c r="I155" s="85"/>
      <c r="J155" s="85"/>
      <c r="K155" s="85"/>
      <c r="L155" s="85"/>
      <c r="M155" s="85"/>
      <c r="N155" s="85"/>
      <c r="O155" s="85"/>
      <c r="P155" s="85"/>
      <c r="Q155" s="85"/>
      <c r="R155" s="85"/>
      <c r="S155" s="85"/>
    </row>
    <row r="156" spans="2:19" x14ac:dyDescent="0.25">
      <c r="B156" s="85"/>
      <c r="C156" s="85"/>
      <c r="D156" s="85"/>
      <c r="E156" s="85"/>
      <c r="F156" s="85"/>
      <c r="G156" s="85"/>
      <c r="H156" s="85"/>
      <c r="I156" s="85"/>
      <c r="J156" s="85"/>
      <c r="K156" s="85"/>
      <c r="L156" s="85"/>
      <c r="M156" s="85"/>
      <c r="N156" s="85"/>
      <c r="O156" s="85"/>
      <c r="P156" s="85"/>
      <c r="Q156" s="85"/>
      <c r="R156" s="85"/>
      <c r="S156" s="85"/>
    </row>
    <row r="157" spans="2:19" x14ac:dyDescent="0.25">
      <c r="B157" s="85"/>
      <c r="C157" s="169" t="s">
        <v>373</v>
      </c>
      <c r="D157" s="169" t="s">
        <v>369</v>
      </c>
      <c r="E157" s="85"/>
      <c r="F157" s="85"/>
      <c r="G157" s="85"/>
      <c r="H157" s="85"/>
      <c r="I157" s="85"/>
      <c r="J157" s="85"/>
      <c r="K157" s="85"/>
      <c r="L157" s="85"/>
      <c r="M157" s="85"/>
      <c r="N157" s="85"/>
      <c r="O157" s="85"/>
      <c r="P157" s="85"/>
      <c r="Q157" s="85"/>
      <c r="R157" s="85"/>
      <c r="S157" s="85"/>
    </row>
    <row r="158" spans="2:19" x14ac:dyDescent="0.25">
      <c r="B158" s="159"/>
      <c r="C158" s="169" t="s">
        <v>366</v>
      </c>
      <c r="D158" s="157">
        <v>25.510204081632654</v>
      </c>
      <c r="E158" s="85"/>
      <c r="F158" s="85"/>
      <c r="G158" s="85"/>
      <c r="H158" s="85"/>
      <c r="I158" s="85"/>
      <c r="J158" s="85"/>
      <c r="K158" s="85"/>
      <c r="L158" s="85"/>
      <c r="M158" s="85"/>
      <c r="N158" s="85"/>
      <c r="O158" s="85"/>
      <c r="P158" s="85"/>
      <c r="Q158" s="85"/>
      <c r="R158" s="85"/>
      <c r="S158" s="85"/>
    </row>
    <row r="159" spans="2:19" x14ac:dyDescent="0.25">
      <c r="C159" s="169" t="s">
        <v>367</v>
      </c>
      <c r="D159" s="160">
        <v>6.1224489795918364</v>
      </c>
    </row>
    <row r="160" spans="2:19" x14ac:dyDescent="0.25">
      <c r="C160" s="169" t="s">
        <v>370</v>
      </c>
      <c r="D160" s="157">
        <v>0.15618492294877134</v>
      </c>
    </row>
    <row r="161" spans="3:13" x14ac:dyDescent="0.25">
      <c r="C161" s="169" t="s">
        <v>371</v>
      </c>
      <c r="D161" s="158">
        <v>0.3</v>
      </c>
    </row>
    <row r="162" spans="3:13" x14ac:dyDescent="0.25">
      <c r="C162" s="169" t="s">
        <v>372</v>
      </c>
      <c r="D162" s="157">
        <v>35</v>
      </c>
    </row>
    <row r="169" spans="3:13" ht="15.75" x14ac:dyDescent="0.25">
      <c r="G169" s="470" t="s">
        <v>374</v>
      </c>
      <c r="H169" s="470"/>
      <c r="I169" s="470" t="s">
        <v>375</v>
      </c>
      <c r="J169" s="470"/>
      <c r="K169" s="470"/>
      <c r="L169" s="470"/>
      <c r="M169" s="470"/>
    </row>
    <row r="170" spans="3:13" x14ac:dyDescent="0.25">
      <c r="G170" s="459" t="s">
        <v>376</v>
      </c>
      <c r="H170" s="459"/>
      <c r="I170" s="465"/>
      <c r="J170" s="465"/>
      <c r="K170" s="465"/>
      <c r="L170" s="465"/>
      <c r="M170" s="465"/>
    </row>
    <row r="171" spans="3:13" x14ac:dyDescent="0.25">
      <c r="G171" s="459" t="s">
        <v>377</v>
      </c>
      <c r="H171" s="459"/>
      <c r="I171" s="459"/>
      <c r="J171" s="459"/>
      <c r="K171" s="459"/>
      <c r="L171" s="459"/>
      <c r="M171" s="459"/>
    </row>
    <row r="172" spans="3:13" x14ac:dyDescent="0.25">
      <c r="G172" s="459" t="s">
        <v>378</v>
      </c>
      <c r="H172" s="459"/>
      <c r="I172" s="459" t="s">
        <v>379</v>
      </c>
      <c r="J172" s="459"/>
      <c r="K172" s="459"/>
      <c r="L172" s="459"/>
      <c r="M172" s="459"/>
    </row>
    <row r="173" spans="3:13" x14ac:dyDescent="0.25">
      <c r="G173" s="459" t="s">
        <v>380</v>
      </c>
      <c r="H173" s="459"/>
      <c r="I173" s="459" t="s">
        <v>381</v>
      </c>
      <c r="J173" s="459"/>
      <c r="K173" s="459"/>
      <c r="L173" s="459"/>
      <c r="M173" s="459"/>
    </row>
    <row r="174" spans="3:13" x14ac:dyDescent="0.25">
      <c r="G174" s="459" t="s">
        <v>382</v>
      </c>
      <c r="H174" s="459"/>
      <c r="I174" s="459" t="s">
        <v>383</v>
      </c>
      <c r="J174" s="459"/>
      <c r="K174" s="459"/>
      <c r="L174" s="459"/>
      <c r="M174" s="459"/>
    </row>
    <row r="175" spans="3:13" x14ac:dyDescent="0.25">
      <c r="G175" s="462" t="s">
        <v>384</v>
      </c>
      <c r="H175" s="463"/>
      <c r="I175" s="462" t="s">
        <v>385</v>
      </c>
      <c r="J175" s="464"/>
      <c r="K175" s="464"/>
      <c r="L175" s="464"/>
      <c r="M175" s="463"/>
    </row>
    <row r="176" spans="3:13" x14ac:dyDescent="0.25">
      <c r="G176" s="459" t="s">
        <v>386</v>
      </c>
      <c r="H176" s="459"/>
      <c r="I176" s="459" t="s">
        <v>387</v>
      </c>
      <c r="J176" s="459"/>
      <c r="K176" s="459"/>
      <c r="L176" s="459"/>
      <c r="M176" s="459"/>
    </row>
  </sheetData>
  <sheetProtection algorithmName="SHA-512" hashValue="WdrdkkIgJ5ILYdjmsuS+j6Re6KB0zKpdGwS/VBfSEAMWkOFiydB9Z5O/lqoIZUvtBIOOtK/2NQna4SmPg3dGYg==" saltValue="eBpOqqx286NYIJPqvHJqbA==" spinCount="100000" sheet="1" objects="1" scenarios="1"/>
  <mergeCells count="57">
    <mergeCell ref="B1:C4"/>
    <mergeCell ref="D1:N4"/>
    <mergeCell ref="B5:G5"/>
    <mergeCell ref="C111:I111"/>
    <mergeCell ref="K111:Q111"/>
    <mergeCell ref="B6:U6"/>
    <mergeCell ref="B24:U24"/>
    <mergeCell ref="C56:J56"/>
    <mergeCell ref="K56:Q56"/>
    <mergeCell ref="B76:S77"/>
    <mergeCell ref="Z115:AB115"/>
    <mergeCell ref="AC115:AD115"/>
    <mergeCell ref="AB96:AC96"/>
    <mergeCell ref="Z97:AA97"/>
    <mergeCell ref="AB97:AC97"/>
    <mergeCell ref="Z98:AA98"/>
    <mergeCell ref="AB98:AC98"/>
    <mergeCell ref="Y96:AA96"/>
    <mergeCell ref="C130:I130"/>
    <mergeCell ref="K130:Q130"/>
    <mergeCell ref="C112:I112"/>
    <mergeCell ref="K112:Q112"/>
    <mergeCell ref="C113:I113"/>
    <mergeCell ref="K113:Q113"/>
    <mergeCell ref="Z138:AB138"/>
    <mergeCell ref="AC138:AD138"/>
    <mergeCell ref="AA116:AB116"/>
    <mergeCell ref="AC116:AD116"/>
    <mergeCell ref="AA117:AB117"/>
    <mergeCell ref="AC117:AD117"/>
    <mergeCell ref="G169:H169"/>
    <mergeCell ref="I169:M169"/>
    <mergeCell ref="C131:I131"/>
    <mergeCell ref="K131:Q131"/>
    <mergeCell ref="C132:I132"/>
    <mergeCell ref="K132:Q132"/>
    <mergeCell ref="I172:M172"/>
    <mergeCell ref="AA139:AB139"/>
    <mergeCell ref="AC139:AD139"/>
    <mergeCell ref="AA140:AB140"/>
    <mergeCell ref="AC140:AD140"/>
    <mergeCell ref="G176:H176"/>
    <mergeCell ref="I176:M176"/>
    <mergeCell ref="O1:U1"/>
    <mergeCell ref="O2:U2"/>
    <mergeCell ref="O3:U4"/>
    <mergeCell ref="G173:H173"/>
    <mergeCell ref="I173:M173"/>
    <mergeCell ref="G174:H174"/>
    <mergeCell ref="I174:M174"/>
    <mergeCell ref="G175:H175"/>
    <mergeCell ref="I175:M175"/>
    <mergeCell ref="G170:H170"/>
    <mergeCell ref="I170:M170"/>
    <mergeCell ref="G171:H171"/>
    <mergeCell ref="I171:M171"/>
    <mergeCell ref="G172:H172"/>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showGridLines="0" zoomScale="60" zoomScaleNormal="60" workbookViewId="0">
      <selection activeCell="P35" sqref="P35"/>
    </sheetView>
  </sheetViews>
  <sheetFormatPr baseColWidth="10" defaultRowHeight="15" x14ac:dyDescent="0.25"/>
  <cols>
    <col min="1" max="1" width="20.28515625" customWidth="1"/>
    <col min="2" max="2" width="26.7109375" customWidth="1"/>
    <col min="3" max="3" width="14.28515625" customWidth="1"/>
    <col min="7" max="7" width="15.140625" customWidth="1"/>
    <col min="8" max="8" width="24.7109375" customWidth="1"/>
    <col min="9" max="9" width="16.5703125" customWidth="1"/>
    <col min="10" max="10" width="15.7109375" customWidth="1"/>
    <col min="11" max="11" width="14.5703125" customWidth="1"/>
    <col min="12" max="12" width="14.85546875" customWidth="1"/>
    <col min="14" max="14" width="19.7109375" customWidth="1"/>
    <col min="15" max="15" width="22.85546875" customWidth="1"/>
    <col min="16" max="16" width="18" customWidth="1"/>
    <col min="17" max="17" width="21.42578125" customWidth="1"/>
    <col min="18" max="18" width="18.7109375" customWidth="1"/>
  </cols>
  <sheetData>
    <row r="1" spans="2:21" ht="18" customHeight="1" x14ac:dyDescent="0.25">
      <c r="B1" s="500"/>
      <c r="C1" s="501"/>
      <c r="D1" s="331" t="s">
        <v>303</v>
      </c>
      <c r="E1" s="332"/>
      <c r="F1" s="332"/>
      <c r="G1" s="332"/>
      <c r="H1" s="332"/>
      <c r="I1" s="332"/>
      <c r="J1" s="332"/>
      <c r="K1" s="332"/>
      <c r="L1" s="332"/>
      <c r="M1" s="332"/>
      <c r="N1" s="333"/>
      <c r="O1" s="460" t="s">
        <v>316</v>
      </c>
      <c r="P1" s="460"/>
      <c r="Q1" s="460"/>
      <c r="R1" s="460"/>
      <c r="S1" s="460"/>
      <c r="T1" s="460"/>
      <c r="U1" s="460"/>
    </row>
    <row r="2" spans="2:21" ht="27.95" customHeight="1" x14ac:dyDescent="0.25">
      <c r="B2" s="502"/>
      <c r="C2" s="503"/>
      <c r="D2" s="334"/>
      <c r="E2" s="335"/>
      <c r="F2" s="335"/>
      <c r="G2" s="335"/>
      <c r="H2" s="335"/>
      <c r="I2" s="335"/>
      <c r="J2" s="335"/>
      <c r="K2" s="335"/>
      <c r="L2" s="335"/>
      <c r="M2" s="335"/>
      <c r="N2" s="336"/>
      <c r="O2" s="461" t="s">
        <v>388</v>
      </c>
      <c r="P2" s="461"/>
      <c r="Q2" s="461"/>
      <c r="R2" s="461"/>
      <c r="S2" s="461"/>
      <c r="T2" s="461"/>
      <c r="U2" s="461"/>
    </row>
    <row r="3" spans="2:21" ht="15" customHeight="1" x14ac:dyDescent="0.25">
      <c r="B3" s="502"/>
      <c r="C3" s="503"/>
      <c r="D3" s="334"/>
      <c r="E3" s="335"/>
      <c r="F3" s="335"/>
      <c r="G3" s="335"/>
      <c r="H3" s="335"/>
      <c r="I3" s="335"/>
      <c r="J3" s="335"/>
      <c r="K3" s="335"/>
      <c r="L3" s="335"/>
      <c r="M3" s="335"/>
      <c r="N3" s="336"/>
      <c r="O3" s="460" t="s">
        <v>501</v>
      </c>
      <c r="P3" s="460"/>
      <c r="Q3" s="460"/>
      <c r="R3" s="460"/>
      <c r="S3" s="460"/>
      <c r="T3" s="460"/>
      <c r="U3" s="460"/>
    </row>
    <row r="4" spans="2:21" ht="38.1" customHeight="1" thickBot="1" x14ac:dyDescent="0.3">
      <c r="B4" s="504"/>
      <c r="C4" s="505"/>
      <c r="D4" s="337"/>
      <c r="E4" s="338"/>
      <c r="F4" s="338"/>
      <c r="G4" s="338"/>
      <c r="H4" s="338"/>
      <c r="I4" s="338"/>
      <c r="J4" s="338"/>
      <c r="K4" s="338"/>
      <c r="L4" s="338"/>
      <c r="M4" s="338"/>
      <c r="N4" s="339"/>
      <c r="O4" s="460"/>
      <c r="P4" s="460"/>
      <c r="Q4" s="460"/>
      <c r="R4" s="460"/>
      <c r="S4" s="460"/>
      <c r="T4" s="460"/>
      <c r="U4" s="460"/>
    </row>
    <row r="5" spans="2:21" ht="18" customHeight="1" thickBot="1" x14ac:dyDescent="0.3"/>
    <row r="6" spans="2:21" ht="18" customHeight="1" thickBot="1" x14ac:dyDescent="0.3">
      <c r="B6" s="506" t="s">
        <v>389</v>
      </c>
      <c r="C6" s="507"/>
      <c r="D6" s="507"/>
      <c r="E6" s="507"/>
      <c r="F6" s="507"/>
      <c r="G6" s="507"/>
      <c r="H6" s="507"/>
      <c r="I6" s="507"/>
      <c r="J6" s="507"/>
      <c r="K6" s="507"/>
      <c r="L6" s="507"/>
      <c r="M6" s="507"/>
      <c r="N6" s="507"/>
      <c r="O6" s="507"/>
      <c r="P6" s="507"/>
      <c r="Q6" s="507"/>
      <c r="R6" s="507"/>
      <c r="S6" s="508"/>
    </row>
    <row r="7" spans="2:21" ht="18" customHeight="1" thickBot="1" x14ac:dyDescent="0.3"/>
    <row r="8" spans="2:21" ht="18" customHeight="1" thickBot="1" x14ac:dyDescent="0.3">
      <c r="B8" s="509" t="s">
        <v>390</v>
      </c>
      <c r="C8" s="510"/>
      <c r="D8" s="510"/>
      <c r="E8" s="510"/>
      <c r="F8" s="511"/>
      <c r="G8" s="232" t="s">
        <v>391</v>
      </c>
      <c r="H8" s="233" t="s">
        <v>392</v>
      </c>
      <c r="I8" s="233" t="s">
        <v>393</v>
      </c>
      <c r="J8" s="233" t="s">
        <v>394</v>
      </c>
      <c r="K8" s="233" t="s">
        <v>395</v>
      </c>
      <c r="L8" s="233" t="s">
        <v>396</v>
      </c>
      <c r="M8" s="233" t="s">
        <v>397</v>
      </c>
      <c r="N8" s="233" t="s">
        <v>398</v>
      </c>
      <c r="O8" s="233" t="s">
        <v>399</v>
      </c>
      <c r="P8" s="233" t="s">
        <v>400</v>
      </c>
      <c r="Q8" s="233" t="s">
        <v>401</v>
      </c>
      <c r="R8" s="233" t="s">
        <v>402</v>
      </c>
      <c r="S8" s="232" t="s">
        <v>300</v>
      </c>
    </row>
    <row r="9" spans="2:21" ht="15.6" customHeight="1" x14ac:dyDescent="0.25">
      <c r="B9" s="512" t="s">
        <v>403</v>
      </c>
      <c r="C9" s="513"/>
      <c r="D9" s="513"/>
      <c r="E9" s="513"/>
      <c r="F9" s="514"/>
      <c r="G9" s="173">
        <v>45</v>
      </c>
      <c r="H9" s="173">
        <v>40</v>
      </c>
      <c r="I9" s="173">
        <v>35</v>
      </c>
      <c r="J9" s="173">
        <v>35</v>
      </c>
      <c r="K9" s="173">
        <v>35</v>
      </c>
      <c r="L9" s="173">
        <v>35</v>
      </c>
      <c r="M9" s="173">
        <v>35</v>
      </c>
      <c r="N9" s="173">
        <v>35</v>
      </c>
      <c r="O9" s="173">
        <v>35</v>
      </c>
      <c r="P9" s="173">
        <v>35</v>
      </c>
      <c r="Q9" s="173">
        <v>35</v>
      </c>
      <c r="R9" s="173">
        <v>35</v>
      </c>
      <c r="S9" s="174">
        <f>AVERAGE(G9:R9)</f>
        <v>36.25</v>
      </c>
    </row>
    <row r="10" spans="2:21" ht="15.6" customHeight="1" x14ac:dyDescent="0.25">
      <c r="B10" s="515" t="s">
        <v>404</v>
      </c>
      <c r="C10" s="516"/>
      <c r="D10" s="516"/>
      <c r="E10" s="516"/>
      <c r="F10" s="517"/>
      <c r="G10" s="173">
        <v>24</v>
      </c>
      <c r="H10" s="173">
        <v>24</v>
      </c>
      <c r="I10" s="173">
        <v>26</v>
      </c>
      <c r="J10" s="173">
        <v>23</v>
      </c>
      <c r="K10" s="173">
        <v>25</v>
      </c>
      <c r="L10" s="173">
        <v>26</v>
      </c>
      <c r="M10" s="173">
        <v>23</v>
      </c>
      <c r="N10" s="173">
        <v>24</v>
      </c>
      <c r="O10" s="173">
        <v>25</v>
      </c>
      <c r="P10" s="173">
        <v>24</v>
      </c>
      <c r="Q10" s="173">
        <v>24</v>
      </c>
      <c r="R10" s="173">
        <v>23</v>
      </c>
      <c r="S10" s="174">
        <f>AVERAGE(G10:R10)</f>
        <v>24.25</v>
      </c>
    </row>
    <row r="11" spans="2:21" ht="16.5" thickBot="1" x14ac:dyDescent="0.3">
      <c r="B11" s="175"/>
      <c r="C11" s="175"/>
      <c r="D11" s="175"/>
      <c r="E11" s="175"/>
      <c r="F11" s="175"/>
      <c r="G11" s="176"/>
      <c r="H11" s="176"/>
      <c r="I11" s="176"/>
      <c r="J11" s="176"/>
      <c r="K11" s="176"/>
      <c r="L11" s="176"/>
      <c r="M11" s="176"/>
      <c r="N11" s="176"/>
      <c r="O11" s="176"/>
      <c r="P11" s="176"/>
      <c r="Q11" s="176"/>
      <c r="R11" s="176"/>
      <c r="S11" s="177"/>
    </row>
    <row r="12" spans="2:21" ht="15.75" x14ac:dyDescent="0.25">
      <c r="B12" s="518" t="s">
        <v>390</v>
      </c>
      <c r="C12" s="519"/>
      <c r="D12" s="519"/>
      <c r="E12" s="519"/>
      <c r="F12" s="520"/>
      <c r="G12" s="234" t="s">
        <v>391</v>
      </c>
      <c r="H12" s="233" t="s">
        <v>392</v>
      </c>
      <c r="I12" s="233" t="s">
        <v>393</v>
      </c>
      <c r="J12" s="233" t="s">
        <v>394</v>
      </c>
      <c r="K12" s="233" t="s">
        <v>395</v>
      </c>
      <c r="L12" s="233" t="s">
        <v>396</v>
      </c>
      <c r="M12" s="233" t="s">
        <v>397</v>
      </c>
      <c r="N12" s="233" t="s">
        <v>398</v>
      </c>
      <c r="O12" s="233" t="s">
        <v>399</v>
      </c>
      <c r="P12" s="233" t="s">
        <v>400</v>
      </c>
      <c r="Q12" s="233" t="s">
        <v>401</v>
      </c>
      <c r="R12" s="233" t="s">
        <v>402</v>
      </c>
      <c r="S12" s="235" t="s">
        <v>300</v>
      </c>
      <c r="T12" s="236" t="s">
        <v>215</v>
      </c>
    </row>
    <row r="13" spans="2:21" ht="32.25" hidden="1" customHeight="1" x14ac:dyDescent="0.25">
      <c r="B13" s="521" t="s">
        <v>405</v>
      </c>
      <c r="C13" s="521"/>
      <c r="D13" s="521"/>
      <c r="E13" s="521"/>
      <c r="F13" s="521"/>
      <c r="G13" s="173">
        <v>30</v>
      </c>
      <c r="H13" s="173">
        <v>30</v>
      </c>
      <c r="I13" s="173">
        <v>30</v>
      </c>
      <c r="J13" s="173">
        <v>50</v>
      </c>
      <c r="K13" s="173">
        <v>30</v>
      </c>
      <c r="L13" s="173">
        <v>33</v>
      </c>
      <c r="M13" s="173">
        <v>32</v>
      </c>
      <c r="N13" s="173">
        <v>33</v>
      </c>
      <c r="O13" s="173">
        <v>34</v>
      </c>
      <c r="P13" s="173">
        <v>35</v>
      </c>
      <c r="Q13" s="173">
        <v>36</v>
      </c>
      <c r="R13" s="173">
        <v>48</v>
      </c>
      <c r="S13" s="238">
        <f>SUM(G13:R13)</f>
        <v>421</v>
      </c>
      <c r="T13" s="178">
        <v>3.3</v>
      </c>
    </row>
    <row r="14" spans="2:21" ht="33" hidden="1" customHeight="1" x14ac:dyDescent="0.25">
      <c r="B14" s="499" t="s">
        <v>406</v>
      </c>
      <c r="C14" s="499"/>
      <c r="D14" s="499"/>
      <c r="E14" s="499"/>
      <c r="F14" s="499"/>
      <c r="G14" s="179">
        <v>5</v>
      </c>
      <c r="H14" s="179">
        <v>3</v>
      </c>
      <c r="I14" s="179">
        <v>5</v>
      </c>
      <c r="J14" s="179">
        <v>30</v>
      </c>
      <c r="K14" s="179">
        <v>30</v>
      </c>
      <c r="L14" s="179">
        <v>30</v>
      </c>
      <c r="M14" s="179">
        <v>30</v>
      </c>
      <c r="N14" s="179">
        <v>30</v>
      </c>
      <c r="O14" s="179">
        <v>30</v>
      </c>
      <c r="P14" s="179">
        <v>30</v>
      </c>
      <c r="Q14" s="179">
        <v>30</v>
      </c>
      <c r="R14" s="179">
        <v>30</v>
      </c>
      <c r="S14" s="239">
        <f>SUM(G14:R14)</f>
        <v>283</v>
      </c>
      <c r="T14" s="178">
        <v>3.3</v>
      </c>
    </row>
    <row r="15" spans="2:21" ht="40.5" hidden="1" customHeight="1" x14ac:dyDescent="0.25">
      <c r="B15" s="487" t="s">
        <v>407</v>
      </c>
      <c r="C15" s="487"/>
      <c r="D15" s="487"/>
      <c r="E15" s="487"/>
      <c r="F15" s="487"/>
      <c r="G15" s="180">
        <f>G9*G10</f>
        <v>1080</v>
      </c>
      <c r="H15" s="180">
        <f>H9*H10</f>
        <v>960</v>
      </c>
      <c r="I15" s="180">
        <f>I9*I10</f>
        <v>910</v>
      </c>
      <c r="J15" s="180">
        <f>J9*J10</f>
        <v>805</v>
      </c>
      <c r="K15" s="180">
        <f t="shared" ref="K15:R15" si="0">K9*K10</f>
        <v>875</v>
      </c>
      <c r="L15" s="180">
        <f t="shared" si="0"/>
        <v>910</v>
      </c>
      <c r="M15" s="180">
        <f t="shared" si="0"/>
        <v>805</v>
      </c>
      <c r="N15" s="180">
        <f t="shared" si="0"/>
        <v>840</v>
      </c>
      <c r="O15" s="180">
        <f t="shared" si="0"/>
        <v>875</v>
      </c>
      <c r="P15" s="180">
        <f t="shared" si="0"/>
        <v>840</v>
      </c>
      <c r="Q15" s="180">
        <f t="shared" si="0"/>
        <v>840</v>
      </c>
      <c r="R15" s="180">
        <f t="shared" si="0"/>
        <v>805</v>
      </c>
      <c r="S15" s="239">
        <f>SUM(G15:R15)</f>
        <v>10545</v>
      </c>
      <c r="T15" s="178">
        <v>3.3</v>
      </c>
    </row>
    <row r="16" spans="2:21" ht="39" customHeight="1" x14ac:dyDescent="0.25">
      <c r="B16" s="488" t="s">
        <v>408</v>
      </c>
      <c r="C16" s="488"/>
      <c r="D16" s="488"/>
      <c r="E16" s="488"/>
      <c r="F16" s="488"/>
      <c r="G16" s="237">
        <f>(G14+G13)/G15*100</f>
        <v>3.2407407407407405</v>
      </c>
      <c r="H16" s="237">
        <f t="shared" ref="H16:P16" si="1">(H14+H13)/H15*100</f>
        <v>3.4375000000000004</v>
      </c>
      <c r="I16" s="237">
        <f t="shared" si="1"/>
        <v>3.8461538461538463</v>
      </c>
      <c r="J16" s="237">
        <f t="shared" si="1"/>
        <v>9.9378881987577632</v>
      </c>
      <c r="K16" s="237">
        <f t="shared" si="1"/>
        <v>6.8571428571428577</v>
      </c>
      <c r="L16" s="237">
        <f t="shared" si="1"/>
        <v>6.9230769230769234</v>
      </c>
      <c r="M16" s="237">
        <f t="shared" si="1"/>
        <v>7.7018633540372665</v>
      </c>
      <c r="N16" s="237">
        <f t="shared" si="1"/>
        <v>7.5</v>
      </c>
      <c r="O16" s="237">
        <f t="shared" si="1"/>
        <v>7.3142857142857149</v>
      </c>
      <c r="P16" s="237">
        <f t="shared" si="1"/>
        <v>7.7380952380952381</v>
      </c>
      <c r="Q16" s="237">
        <f>(Q14+Q13)/Q15*100</f>
        <v>7.8571428571428568</v>
      </c>
      <c r="R16" s="237">
        <f>(R14+R13)/R15*100</f>
        <v>9.6894409937888195</v>
      </c>
      <c r="S16" s="237">
        <f>S14/S15*100</f>
        <v>2.6837363679468944</v>
      </c>
      <c r="T16" s="237">
        <v>3.3</v>
      </c>
    </row>
    <row r="17" spans="2:19" x14ac:dyDescent="0.25">
      <c r="B17" s="181"/>
      <c r="C17" s="181"/>
      <c r="D17" s="181"/>
      <c r="E17" s="181"/>
      <c r="F17" s="182"/>
      <c r="G17" s="183"/>
      <c r="H17" s="183"/>
      <c r="I17" s="183"/>
      <c r="J17" s="183"/>
      <c r="K17" s="183"/>
      <c r="L17" s="183"/>
      <c r="M17" s="183"/>
      <c r="N17" s="183"/>
      <c r="O17" s="183"/>
      <c r="P17" s="183"/>
      <c r="Q17" s="183"/>
      <c r="R17" s="183"/>
      <c r="S17" s="184"/>
    </row>
    <row r="18" spans="2:19" x14ac:dyDescent="0.25">
      <c r="B18" s="181"/>
      <c r="C18" s="181"/>
      <c r="D18" s="181"/>
      <c r="E18" s="181"/>
      <c r="F18" s="182"/>
      <c r="G18" s="183"/>
      <c r="H18" s="183"/>
      <c r="I18" s="183"/>
      <c r="J18" s="183"/>
      <c r="K18" s="183"/>
      <c r="L18" s="183"/>
      <c r="M18" s="183"/>
      <c r="N18" s="183"/>
      <c r="O18" s="183"/>
      <c r="P18" s="183"/>
      <c r="Q18" s="183"/>
      <c r="R18" s="183"/>
      <c r="S18" s="184"/>
    </row>
    <row r="19" spans="2:19" x14ac:dyDescent="0.25">
      <c r="B19" s="181"/>
      <c r="C19" s="181"/>
      <c r="D19" s="181"/>
      <c r="E19" s="181"/>
      <c r="F19" s="182"/>
      <c r="G19" s="185"/>
      <c r="H19" s="185"/>
      <c r="I19" s="185"/>
      <c r="J19" s="185"/>
      <c r="K19" s="185"/>
      <c r="L19" s="185"/>
      <c r="M19" s="185"/>
      <c r="N19" s="185"/>
      <c r="O19" s="185"/>
      <c r="P19" s="185"/>
      <c r="Q19" s="185"/>
      <c r="R19" s="185"/>
      <c r="S19" s="185"/>
    </row>
    <row r="41" spans="1:15" ht="15.75" thickBot="1" x14ac:dyDescent="0.3"/>
    <row r="42" spans="1:15" ht="14.45" customHeight="1" x14ac:dyDescent="0.25">
      <c r="A42" s="489" t="s">
        <v>409</v>
      </c>
      <c r="B42" s="491" t="s">
        <v>410</v>
      </c>
      <c r="C42" s="493" t="s">
        <v>411</v>
      </c>
      <c r="D42" s="494"/>
      <c r="E42" s="494"/>
      <c r="F42" s="494"/>
      <c r="G42" s="494"/>
      <c r="H42" s="494"/>
      <c r="I42" s="494"/>
      <c r="J42" s="494"/>
      <c r="K42" s="494"/>
      <c r="L42" s="494"/>
      <c r="M42" s="494"/>
      <c r="N42" s="494"/>
      <c r="O42" s="495"/>
    </row>
    <row r="43" spans="1:15" ht="24" customHeight="1" thickBot="1" x14ac:dyDescent="0.3">
      <c r="A43" s="490"/>
      <c r="B43" s="492"/>
      <c r="C43" s="496"/>
      <c r="D43" s="497"/>
      <c r="E43" s="497"/>
      <c r="F43" s="497"/>
      <c r="G43" s="497"/>
      <c r="H43" s="497"/>
      <c r="I43" s="497"/>
      <c r="J43" s="497"/>
      <c r="K43" s="497"/>
      <c r="L43" s="497"/>
      <c r="M43" s="497"/>
      <c r="N43" s="497"/>
      <c r="O43" s="498"/>
    </row>
    <row r="44" spans="1:15" ht="42" customHeight="1" x14ac:dyDescent="0.25">
      <c r="A44" s="186" t="s">
        <v>412</v>
      </c>
      <c r="B44" s="187">
        <f>(G14+G13)/G15*100</f>
        <v>3.2407407407407405</v>
      </c>
      <c r="C44" s="485" t="s">
        <v>504</v>
      </c>
      <c r="D44" s="485"/>
      <c r="E44" s="485"/>
      <c r="F44" s="485"/>
      <c r="G44" s="485"/>
      <c r="H44" s="485"/>
      <c r="I44" s="485"/>
      <c r="J44" s="485"/>
      <c r="K44" s="485"/>
      <c r="L44" s="485"/>
      <c r="M44" s="485"/>
      <c r="N44" s="485"/>
      <c r="O44" s="486"/>
    </row>
    <row r="45" spans="1:15" ht="39.6" customHeight="1" x14ac:dyDescent="0.25">
      <c r="A45" s="186" t="s">
        <v>413</v>
      </c>
      <c r="B45" s="187">
        <f>(H14+H13)/H15*100</f>
        <v>3.4375000000000004</v>
      </c>
      <c r="C45" s="485" t="s">
        <v>513</v>
      </c>
      <c r="D45" s="485"/>
      <c r="E45" s="485"/>
      <c r="F45" s="485"/>
      <c r="G45" s="485"/>
      <c r="H45" s="485"/>
      <c r="I45" s="485"/>
      <c r="J45" s="485"/>
      <c r="K45" s="485"/>
      <c r="L45" s="485"/>
      <c r="M45" s="485"/>
      <c r="N45" s="485"/>
      <c r="O45" s="486"/>
    </row>
    <row r="46" spans="1:15" ht="40.5" customHeight="1" x14ac:dyDescent="0.25">
      <c r="A46" s="188" t="s">
        <v>393</v>
      </c>
      <c r="B46" s="187">
        <f>(I14+I13)/I15*100</f>
        <v>3.8461538461538463</v>
      </c>
      <c r="C46" s="485" t="s">
        <v>505</v>
      </c>
      <c r="D46" s="485"/>
      <c r="E46" s="485"/>
      <c r="F46" s="485"/>
      <c r="G46" s="485"/>
      <c r="H46" s="485"/>
      <c r="I46" s="485"/>
      <c r="J46" s="485"/>
      <c r="K46" s="485"/>
      <c r="L46" s="485"/>
      <c r="M46" s="485"/>
      <c r="N46" s="485"/>
      <c r="O46" s="486"/>
    </row>
    <row r="47" spans="1:15" ht="41.45" customHeight="1" x14ac:dyDescent="0.25">
      <c r="A47" s="188" t="s">
        <v>394</v>
      </c>
      <c r="B47" s="187">
        <f>(J14+J13)/J15*100</f>
        <v>9.9378881987577632</v>
      </c>
      <c r="C47" s="485" t="s">
        <v>506</v>
      </c>
      <c r="D47" s="485"/>
      <c r="E47" s="485"/>
      <c r="F47" s="485"/>
      <c r="G47" s="485"/>
      <c r="H47" s="485"/>
      <c r="I47" s="485"/>
      <c r="J47" s="485"/>
      <c r="K47" s="485"/>
      <c r="L47" s="485"/>
      <c r="M47" s="485"/>
      <c r="N47" s="485"/>
      <c r="O47" s="486"/>
    </row>
    <row r="48" spans="1:15" ht="41.45" customHeight="1" x14ac:dyDescent="0.25">
      <c r="A48" s="188" t="s">
        <v>414</v>
      </c>
      <c r="B48" s="187">
        <f>(K14+K13)/K15*100</f>
        <v>6.8571428571428577</v>
      </c>
      <c r="C48" s="485" t="s">
        <v>507</v>
      </c>
      <c r="D48" s="485"/>
      <c r="E48" s="485"/>
      <c r="F48" s="485"/>
      <c r="G48" s="485"/>
      <c r="H48" s="485"/>
      <c r="I48" s="485"/>
      <c r="J48" s="485"/>
      <c r="K48" s="485"/>
      <c r="L48" s="485"/>
      <c r="M48" s="485"/>
      <c r="N48" s="485"/>
      <c r="O48" s="486"/>
    </row>
    <row r="49" spans="1:15" ht="43.5" customHeight="1" x14ac:dyDescent="0.25">
      <c r="A49" s="188" t="s">
        <v>396</v>
      </c>
      <c r="B49" s="187">
        <f>(L14+L13)/L15*100</f>
        <v>6.9230769230769234</v>
      </c>
      <c r="C49" s="485" t="s">
        <v>507</v>
      </c>
      <c r="D49" s="485"/>
      <c r="E49" s="485"/>
      <c r="F49" s="485"/>
      <c r="G49" s="485"/>
      <c r="H49" s="485"/>
      <c r="I49" s="485"/>
      <c r="J49" s="485"/>
      <c r="K49" s="485"/>
      <c r="L49" s="485"/>
      <c r="M49" s="485"/>
      <c r="N49" s="485"/>
      <c r="O49" s="486"/>
    </row>
    <row r="50" spans="1:15" ht="41.45" customHeight="1" x14ac:dyDescent="0.25">
      <c r="A50" s="188" t="s">
        <v>397</v>
      </c>
      <c r="B50" s="187">
        <f>(M14+M13)/M15*100</f>
        <v>7.7018633540372665</v>
      </c>
      <c r="C50" s="485" t="s">
        <v>508</v>
      </c>
      <c r="D50" s="485"/>
      <c r="E50" s="485"/>
      <c r="F50" s="485"/>
      <c r="G50" s="485"/>
      <c r="H50" s="485"/>
      <c r="I50" s="485"/>
      <c r="J50" s="485"/>
      <c r="K50" s="485"/>
      <c r="L50" s="485"/>
      <c r="M50" s="485"/>
      <c r="N50" s="485"/>
      <c r="O50" s="486"/>
    </row>
    <row r="51" spans="1:15" ht="40.5" customHeight="1" x14ac:dyDescent="0.25">
      <c r="A51" s="188" t="s">
        <v>398</v>
      </c>
      <c r="B51" s="187">
        <f>(N14+N13)/N15*100</f>
        <v>7.5</v>
      </c>
      <c r="C51" s="485" t="s">
        <v>509</v>
      </c>
      <c r="D51" s="485"/>
      <c r="E51" s="485"/>
      <c r="F51" s="485"/>
      <c r="G51" s="485"/>
      <c r="H51" s="485"/>
      <c r="I51" s="485"/>
      <c r="J51" s="485"/>
      <c r="K51" s="485"/>
      <c r="L51" s="485"/>
      <c r="M51" s="485"/>
      <c r="N51" s="485"/>
      <c r="O51" s="486"/>
    </row>
    <row r="52" spans="1:15" ht="41.45" customHeight="1" x14ac:dyDescent="0.25">
      <c r="A52" s="188" t="s">
        <v>399</v>
      </c>
      <c r="B52" s="187">
        <f>(O14+O13)/O15*100</f>
        <v>7.3142857142857149</v>
      </c>
      <c r="C52" s="485" t="s">
        <v>510</v>
      </c>
      <c r="D52" s="485"/>
      <c r="E52" s="485"/>
      <c r="F52" s="485"/>
      <c r="G52" s="485"/>
      <c r="H52" s="485"/>
      <c r="I52" s="485"/>
      <c r="J52" s="485"/>
      <c r="K52" s="485"/>
      <c r="L52" s="485"/>
      <c r="M52" s="485"/>
      <c r="N52" s="485"/>
      <c r="O52" s="486"/>
    </row>
    <row r="53" spans="1:15" ht="41.1" customHeight="1" x14ac:dyDescent="0.25">
      <c r="A53" s="188" t="s">
        <v>400</v>
      </c>
      <c r="B53" s="187">
        <f>(P14+P13)/P15*100</f>
        <v>7.7380952380952381</v>
      </c>
      <c r="C53" s="485" t="s">
        <v>508</v>
      </c>
      <c r="D53" s="485"/>
      <c r="E53" s="485"/>
      <c r="F53" s="485"/>
      <c r="G53" s="485"/>
      <c r="H53" s="485"/>
      <c r="I53" s="485"/>
      <c r="J53" s="485"/>
      <c r="K53" s="485"/>
      <c r="L53" s="485"/>
      <c r="M53" s="485"/>
      <c r="N53" s="485"/>
      <c r="O53" s="486"/>
    </row>
    <row r="54" spans="1:15" ht="35.1" customHeight="1" x14ac:dyDescent="0.25">
      <c r="A54" s="188" t="s">
        <v>401</v>
      </c>
      <c r="B54" s="187">
        <f>(Q14+Q13)/Q15*100</f>
        <v>7.8571428571428568</v>
      </c>
      <c r="C54" s="485" t="s">
        <v>511</v>
      </c>
      <c r="D54" s="485"/>
      <c r="E54" s="485"/>
      <c r="F54" s="485"/>
      <c r="G54" s="485"/>
      <c r="H54" s="485"/>
      <c r="I54" s="485"/>
      <c r="J54" s="485"/>
      <c r="K54" s="485"/>
      <c r="L54" s="485"/>
      <c r="M54" s="485"/>
      <c r="N54" s="485"/>
      <c r="O54" s="486"/>
    </row>
    <row r="55" spans="1:15" ht="49.5" customHeight="1" thickBot="1" x14ac:dyDescent="0.3">
      <c r="A55" s="189" t="s">
        <v>402</v>
      </c>
      <c r="B55" s="187">
        <f>(R14+R13)/R15*100</f>
        <v>9.6894409937888195</v>
      </c>
      <c r="C55" s="485" t="s">
        <v>512</v>
      </c>
      <c r="D55" s="485"/>
      <c r="E55" s="485"/>
      <c r="F55" s="485"/>
      <c r="G55" s="485"/>
      <c r="H55" s="485"/>
      <c r="I55" s="485"/>
      <c r="J55" s="485"/>
      <c r="K55" s="485"/>
      <c r="L55" s="485"/>
      <c r="M55" s="485"/>
      <c r="N55" s="485"/>
      <c r="O55" s="486"/>
    </row>
  </sheetData>
  <sheetProtection algorithmName="SHA-512" hashValue="vhgH31CqUytTkhwnDJXsFy1EZNAogjq3bfA4HwzFdPRF86ADA0EySehxXew4LG2StwTqHgRs0yCvyvoS4CsHFg==" saltValue="Ijp1mQqOzV0TVs9bjyegrw==" spinCount="100000" sheet="1" objects="1" scenarios="1"/>
  <mergeCells count="29">
    <mergeCell ref="B14:F14"/>
    <mergeCell ref="B1:C4"/>
    <mergeCell ref="D1:N4"/>
    <mergeCell ref="B6:S6"/>
    <mergeCell ref="O1:U1"/>
    <mergeCell ref="O2:U2"/>
    <mergeCell ref="O3:U4"/>
    <mergeCell ref="B8:F8"/>
    <mergeCell ref="B9:F9"/>
    <mergeCell ref="B10:F10"/>
    <mergeCell ref="B12:F12"/>
    <mergeCell ref="B13:F13"/>
    <mergeCell ref="C50:O50"/>
    <mergeCell ref="B15:F15"/>
    <mergeCell ref="B16:F16"/>
    <mergeCell ref="A42:A43"/>
    <mergeCell ref="B42:B43"/>
    <mergeCell ref="C42:O43"/>
    <mergeCell ref="C44:O44"/>
    <mergeCell ref="C45:O45"/>
    <mergeCell ref="C46:O46"/>
    <mergeCell ref="C47:O47"/>
    <mergeCell ref="C48:O48"/>
    <mergeCell ref="C49:O49"/>
    <mergeCell ref="C51:O51"/>
    <mergeCell ref="C52:O52"/>
    <mergeCell ref="C53:O53"/>
    <mergeCell ref="C54:O54"/>
    <mergeCell ref="C55:O55"/>
  </mergeCells>
  <pageMargins left="0.7" right="0.7" top="0.75" bottom="0.75" header="0.3" footer="0.3"/>
  <pageSetup paperSize="9" orientation="portrait"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3"/>
  <sheetViews>
    <sheetView zoomScale="90" zoomScaleNormal="90" workbookViewId="0">
      <selection activeCell="L10" sqref="L10:N10"/>
    </sheetView>
  </sheetViews>
  <sheetFormatPr baseColWidth="10" defaultColWidth="10.85546875" defaultRowHeight="15" x14ac:dyDescent="0.25"/>
  <cols>
    <col min="1" max="1" width="2.85546875" style="193" customWidth="1"/>
    <col min="2" max="2" width="10.7109375" style="193" customWidth="1"/>
    <col min="3" max="14" width="9.28515625" style="193" customWidth="1"/>
    <col min="15" max="15" width="2.85546875" style="193" customWidth="1"/>
    <col min="16" max="18" width="10.85546875" style="193"/>
    <col min="19" max="19" width="10.7109375" style="193" customWidth="1"/>
    <col min="20" max="16384" width="10.85546875" style="193"/>
  </cols>
  <sheetData>
    <row r="1" spans="1:21" ht="5.0999999999999996" customHeight="1" x14ac:dyDescent="0.25">
      <c r="A1" s="190"/>
      <c r="B1" s="191"/>
      <c r="C1" s="191"/>
      <c r="D1" s="191"/>
      <c r="E1" s="191"/>
      <c r="F1" s="191"/>
      <c r="G1" s="191"/>
      <c r="H1" s="191"/>
      <c r="I1" s="191"/>
      <c r="J1" s="191"/>
      <c r="K1" s="191"/>
      <c r="L1" s="191"/>
      <c r="M1" s="191"/>
      <c r="N1" s="191"/>
      <c r="O1" s="192"/>
    </row>
    <row r="2" spans="1:21" ht="18.75" customHeight="1" x14ac:dyDescent="0.25">
      <c r="A2" s="194"/>
      <c r="B2" s="537"/>
      <c r="C2" s="538"/>
      <c r="D2" s="539"/>
      <c r="E2" s="530" t="s">
        <v>500</v>
      </c>
      <c r="F2" s="530"/>
      <c r="G2" s="530"/>
      <c r="H2" s="530"/>
      <c r="I2" s="530"/>
      <c r="J2" s="530"/>
      <c r="K2" s="530"/>
      <c r="L2" s="531" t="s">
        <v>502</v>
      </c>
      <c r="M2" s="531"/>
      <c r="N2" s="531"/>
      <c r="O2" s="294"/>
      <c r="P2" s="294"/>
      <c r="Q2" s="294"/>
      <c r="R2" s="294"/>
      <c r="S2" s="294"/>
      <c r="T2" s="294"/>
      <c r="U2" s="294"/>
    </row>
    <row r="3" spans="1:21" ht="21" customHeight="1" x14ac:dyDescent="0.25">
      <c r="A3" s="194"/>
      <c r="B3" s="540"/>
      <c r="C3" s="541"/>
      <c r="D3" s="542"/>
      <c r="E3" s="530"/>
      <c r="F3" s="530"/>
      <c r="G3" s="530"/>
      <c r="H3" s="530"/>
      <c r="I3" s="530"/>
      <c r="J3" s="530"/>
      <c r="K3" s="530"/>
      <c r="L3" s="530" t="s">
        <v>388</v>
      </c>
      <c r="M3" s="530"/>
      <c r="N3" s="530"/>
      <c r="O3" s="294"/>
      <c r="P3" s="294"/>
      <c r="Q3" s="294"/>
      <c r="R3" s="294"/>
      <c r="S3" s="294"/>
      <c r="T3" s="294"/>
      <c r="U3" s="294"/>
    </row>
    <row r="4" spans="1:21" ht="24" customHeight="1" x14ac:dyDescent="0.25">
      <c r="A4" s="195"/>
      <c r="B4" s="543"/>
      <c r="C4" s="544"/>
      <c r="D4" s="545"/>
      <c r="E4" s="530"/>
      <c r="F4" s="530"/>
      <c r="G4" s="530"/>
      <c r="H4" s="530"/>
      <c r="I4" s="530"/>
      <c r="J4" s="530"/>
      <c r="K4" s="530"/>
      <c r="L4" s="531" t="s">
        <v>503</v>
      </c>
      <c r="M4" s="531"/>
      <c r="N4" s="531"/>
      <c r="O4" s="294"/>
      <c r="P4" s="294"/>
      <c r="Q4" s="294"/>
      <c r="R4" s="294"/>
      <c r="S4" s="294"/>
      <c r="T4" s="294"/>
      <c r="U4" s="294"/>
    </row>
    <row r="5" spans="1:21" ht="38.25" customHeight="1" x14ac:dyDescent="0.25">
      <c r="A5" s="195"/>
      <c r="B5" s="533" t="s">
        <v>79</v>
      </c>
      <c r="C5" s="534"/>
      <c r="D5" s="535"/>
      <c r="E5" s="536" t="s">
        <v>497</v>
      </c>
      <c r="F5" s="536"/>
      <c r="G5" s="536"/>
      <c r="H5" s="536"/>
      <c r="I5" s="536"/>
      <c r="J5" s="536"/>
      <c r="K5" s="536"/>
      <c r="L5" s="536"/>
      <c r="M5" s="536"/>
      <c r="N5" s="536"/>
      <c r="O5" s="240"/>
      <c r="P5" s="240"/>
      <c r="Q5" s="240"/>
      <c r="R5" s="240"/>
      <c r="S5" s="240"/>
      <c r="T5" s="240"/>
      <c r="U5" s="240"/>
    </row>
    <row r="6" spans="1:21" x14ac:dyDescent="0.25">
      <c r="A6" s="195"/>
      <c r="B6" s="526" t="s">
        <v>415</v>
      </c>
      <c r="C6" s="526"/>
      <c r="D6" s="526"/>
      <c r="E6" s="526"/>
      <c r="F6" s="526"/>
      <c r="G6" s="526"/>
      <c r="H6" s="526"/>
      <c r="I6" s="526"/>
      <c r="J6" s="526"/>
      <c r="K6" s="526"/>
      <c r="L6" s="526" t="s">
        <v>0</v>
      </c>
      <c r="M6" s="526"/>
      <c r="N6" s="526"/>
      <c r="O6" s="242"/>
    </row>
    <row r="7" spans="1:21" ht="21.95" customHeight="1" x14ac:dyDescent="0.25">
      <c r="A7" s="195"/>
      <c r="B7" s="525" t="s">
        <v>416</v>
      </c>
      <c r="C7" s="525"/>
      <c r="D7" s="525"/>
      <c r="E7" s="525"/>
      <c r="F7" s="525"/>
      <c r="G7" s="525"/>
      <c r="H7" s="525"/>
      <c r="I7" s="525"/>
      <c r="J7" s="525"/>
      <c r="K7" s="525"/>
      <c r="L7" s="532" t="s">
        <v>9</v>
      </c>
      <c r="M7" s="532"/>
      <c r="N7" s="532"/>
      <c r="O7" s="242"/>
    </row>
    <row r="8" spans="1:21" x14ac:dyDescent="0.25">
      <c r="A8" s="195"/>
      <c r="B8" s="527" t="s">
        <v>417</v>
      </c>
      <c r="C8" s="527"/>
      <c r="D8" s="527"/>
      <c r="E8" s="527"/>
      <c r="F8" s="527"/>
      <c r="G8" s="527"/>
      <c r="H8" s="527"/>
      <c r="I8" s="527"/>
      <c r="J8" s="527"/>
      <c r="K8" s="527"/>
      <c r="L8" s="527"/>
      <c r="M8" s="527"/>
      <c r="N8" s="527"/>
      <c r="O8" s="242"/>
    </row>
    <row r="9" spans="1:21" ht="20.100000000000001" customHeight="1" x14ac:dyDescent="0.25">
      <c r="A9" s="195"/>
      <c r="B9" s="525" t="s">
        <v>418</v>
      </c>
      <c r="C9" s="525"/>
      <c r="D9" s="525"/>
      <c r="E9" s="525"/>
      <c r="F9" s="525"/>
      <c r="G9" s="525"/>
      <c r="H9" s="525"/>
      <c r="I9" s="525"/>
      <c r="J9" s="525"/>
      <c r="K9" s="525"/>
      <c r="L9" s="525"/>
      <c r="M9" s="525"/>
      <c r="N9" s="525"/>
      <c r="O9" s="242"/>
    </row>
    <row r="10" spans="1:21" x14ac:dyDescent="0.25">
      <c r="A10" s="195"/>
      <c r="B10" s="522" t="s">
        <v>419</v>
      </c>
      <c r="C10" s="522"/>
      <c r="D10" s="522"/>
      <c r="E10" s="522"/>
      <c r="F10" s="522"/>
      <c r="G10" s="522"/>
      <c r="H10" s="522"/>
      <c r="I10" s="522"/>
      <c r="J10" s="522"/>
      <c r="K10" s="522"/>
      <c r="L10" s="527" t="s">
        <v>420</v>
      </c>
      <c r="M10" s="527"/>
      <c r="N10" s="527"/>
      <c r="O10" s="242"/>
    </row>
    <row r="11" spans="1:21" ht="15" customHeight="1" x14ac:dyDescent="0.25">
      <c r="A11" s="195"/>
      <c r="B11" s="523">
        <v>0</v>
      </c>
      <c r="C11" s="525"/>
      <c r="D11" s="525"/>
      <c r="E11" s="525"/>
      <c r="F11" s="525"/>
      <c r="G11" s="525"/>
      <c r="H11" s="525"/>
      <c r="I11" s="525"/>
      <c r="J11" s="525"/>
      <c r="K11" s="525"/>
      <c r="L11" s="523">
        <v>0</v>
      </c>
      <c r="M11" s="525"/>
      <c r="N11" s="525"/>
      <c r="O11" s="242"/>
    </row>
    <row r="12" spans="1:21" x14ac:dyDescent="0.25">
      <c r="A12" s="195"/>
      <c r="B12" s="522" t="s">
        <v>421</v>
      </c>
      <c r="C12" s="522"/>
      <c r="D12" s="522"/>
      <c r="E12" s="522"/>
      <c r="F12" s="522"/>
      <c r="G12" s="522"/>
      <c r="H12" s="522"/>
      <c r="I12" s="522"/>
      <c r="J12" s="522"/>
      <c r="K12" s="522"/>
      <c r="L12" s="522"/>
      <c r="M12" s="522"/>
      <c r="N12" s="522"/>
      <c r="O12" s="242"/>
    </row>
    <row r="13" spans="1:21" ht="48" customHeight="1" x14ac:dyDescent="0.25">
      <c r="A13" s="195"/>
      <c r="B13" s="525" t="s">
        <v>422</v>
      </c>
      <c r="C13" s="525"/>
      <c r="D13" s="525"/>
      <c r="E13" s="525"/>
      <c r="F13" s="525"/>
      <c r="G13" s="525"/>
      <c r="H13" s="525" t="s">
        <v>423</v>
      </c>
      <c r="I13" s="525"/>
      <c r="J13" s="525"/>
      <c r="K13" s="525"/>
      <c r="L13" s="525"/>
      <c r="M13" s="525"/>
      <c r="N13" s="525"/>
      <c r="O13" s="242"/>
    </row>
    <row r="14" spans="1:21" x14ac:dyDescent="0.25">
      <c r="A14" s="195"/>
      <c r="B14" s="526" t="s">
        <v>424</v>
      </c>
      <c r="C14" s="526"/>
      <c r="D14" s="526"/>
      <c r="E14" s="526"/>
      <c r="F14" s="526"/>
      <c r="G14" s="526"/>
      <c r="H14" s="526" t="s">
        <v>425</v>
      </c>
      <c r="I14" s="526"/>
      <c r="J14" s="526"/>
      <c r="K14" s="526"/>
      <c r="L14" s="526"/>
      <c r="M14" s="526"/>
      <c r="N14" s="526"/>
      <c r="O14" s="242"/>
    </row>
    <row r="15" spans="1:21" ht="48" customHeight="1" x14ac:dyDescent="0.25">
      <c r="A15" s="195"/>
      <c r="B15" s="525" t="s">
        <v>426</v>
      </c>
      <c r="C15" s="525"/>
      <c r="D15" s="525"/>
      <c r="E15" s="525"/>
      <c r="F15" s="525"/>
      <c r="G15" s="525"/>
      <c r="H15" s="525" t="s">
        <v>427</v>
      </c>
      <c r="I15" s="525"/>
      <c r="J15" s="525"/>
      <c r="K15" s="525"/>
      <c r="L15" s="525"/>
      <c r="M15" s="525"/>
      <c r="N15" s="525"/>
      <c r="O15" s="242"/>
    </row>
    <row r="16" spans="1:21" x14ac:dyDescent="0.25">
      <c r="A16" s="195"/>
      <c r="B16" s="526" t="s">
        <v>428</v>
      </c>
      <c r="C16" s="526"/>
      <c r="D16" s="526"/>
      <c r="E16" s="526"/>
      <c r="F16" s="526"/>
      <c r="G16" s="526"/>
      <c r="H16" s="526" t="s">
        <v>429</v>
      </c>
      <c r="I16" s="526"/>
      <c r="J16" s="526"/>
      <c r="K16" s="526"/>
      <c r="L16" s="526"/>
      <c r="M16" s="526"/>
      <c r="N16" s="526"/>
      <c r="O16" s="242"/>
      <c r="P16" s="528"/>
      <c r="Q16" s="529"/>
      <c r="R16" s="529"/>
    </row>
    <row r="17" spans="1:18" ht="21" customHeight="1" x14ac:dyDescent="0.25">
      <c r="A17" s="195"/>
      <c r="B17" s="523" t="s">
        <v>128</v>
      </c>
      <c r="C17" s="525"/>
      <c r="D17" s="525"/>
      <c r="E17" s="525"/>
      <c r="F17" s="525"/>
      <c r="G17" s="525"/>
      <c r="H17" s="523" t="s">
        <v>430</v>
      </c>
      <c r="I17" s="525"/>
      <c r="J17" s="525"/>
      <c r="K17" s="525"/>
      <c r="L17" s="525"/>
      <c r="M17" s="525"/>
      <c r="N17" s="525"/>
      <c r="O17" s="242"/>
    </row>
    <row r="18" spans="1:18" x14ac:dyDescent="0.25">
      <c r="A18" s="195"/>
      <c r="B18" s="526" t="s">
        <v>431</v>
      </c>
      <c r="C18" s="526"/>
      <c r="D18" s="526"/>
      <c r="E18" s="526"/>
      <c r="F18" s="526"/>
      <c r="G18" s="526"/>
      <c r="H18" s="526" t="s">
        <v>432</v>
      </c>
      <c r="I18" s="526"/>
      <c r="J18" s="526"/>
      <c r="K18" s="526"/>
      <c r="L18" s="526"/>
      <c r="M18" s="526"/>
      <c r="N18" s="526"/>
      <c r="O18" s="242"/>
    </row>
    <row r="19" spans="1:18" ht="18" customHeight="1" x14ac:dyDescent="0.25">
      <c r="A19" s="195"/>
      <c r="B19" s="523" t="s">
        <v>433</v>
      </c>
      <c r="C19" s="525"/>
      <c r="D19" s="525"/>
      <c r="E19" s="525"/>
      <c r="F19" s="525"/>
      <c r="G19" s="525"/>
      <c r="H19" s="523" t="s">
        <v>434</v>
      </c>
      <c r="I19" s="525"/>
      <c r="J19" s="525"/>
      <c r="K19" s="525"/>
      <c r="L19" s="525"/>
      <c r="M19" s="525"/>
      <c r="N19" s="525"/>
      <c r="O19" s="242"/>
    </row>
    <row r="20" spans="1:18" x14ac:dyDescent="0.25">
      <c r="A20" s="195"/>
      <c r="B20" s="522" t="s">
        <v>435</v>
      </c>
      <c r="C20" s="522"/>
      <c r="D20" s="522"/>
      <c r="E20" s="522"/>
      <c r="F20" s="522"/>
      <c r="G20" s="522"/>
      <c r="H20" s="522"/>
      <c r="I20" s="522"/>
      <c r="J20" s="522"/>
      <c r="K20" s="522"/>
      <c r="L20" s="522"/>
      <c r="M20" s="522"/>
      <c r="N20" s="522"/>
      <c r="O20" s="242"/>
    </row>
    <row r="21" spans="1:18" ht="50.25" customHeight="1" x14ac:dyDescent="0.25">
      <c r="A21" s="195"/>
      <c r="B21" s="523">
        <v>0</v>
      </c>
      <c r="C21" s="523"/>
      <c r="D21" s="523"/>
      <c r="E21" s="523"/>
      <c r="F21" s="523"/>
      <c r="G21" s="523"/>
      <c r="H21" s="523"/>
      <c r="I21" s="523"/>
      <c r="J21" s="523"/>
      <c r="K21" s="523"/>
      <c r="L21" s="523"/>
      <c r="M21" s="523"/>
      <c r="N21" s="523"/>
      <c r="O21" s="242"/>
    </row>
    <row r="22" spans="1:18" x14ac:dyDescent="0.25">
      <c r="A22" s="195"/>
      <c r="B22" s="522" t="s">
        <v>436</v>
      </c>
      <c r="C22" s="522"/>
      <c r="D22" s="522"/>
      <c r="E22" s="522"/>
      <c r="F22" s="522"/>
      <c r="G22" s="522"/>
      <c r="H22" s="522"/>
      <c r="I22" s="522"/>
      <c r="J22" s="522"/>
      <c r="K22" s="522"/>
      <c r="L22" s="522"/>
      <c r="M22" s="522"/>
      <c r="N22" s="522"/>
      <c r="O22" s="242"/>
    </row>
    <row r="23" spans="1:18" ht="50.25" customHeight="1" x14ac:dyDescent="0.25">
      <c r="A23" s="195"/>
      <c r="B23" s="523" t="s">
        <v>498</v>
      </c>
      <c r="C23" s="523"/>
      <c r="D23" s="523"/>
      <c r="E23" s="523"/>
      <c r="F23" s="523"/>
      <c r="G23" s="523"/>
      <c r="H23" s="523"/>
      <c r="I23" s="523"/>
      <c r="J23" s="523"/>
      <c r="K23" s="523"/>
      <c r="L23" s="523"/>
      <c r="M23" s="523"/>
      <c r="N23" s="523"/>
      <c r="O23" s="242"/>
    </row>
    <row r="24" spans="1:18" x14ac:dyDescent="0.25">
      <c r="A24" s="195"/>
      <c r="B24" s="522" t="s">
        <v>437</v>
      </c>
      <c r="C24" s="522"/>
      <c r="D24" s="522"/>
      <c r="E24" s="522"/>
      <c r="F24" s="522"/>
      <c r="G24" s="522"/>
      <c r="H24" s="522"/>
      <c r="I24" s="522"/>
      <c r="J24" s="522"/>
      <c r="K24" s="522"/>
      <c r="L24" s="522"/>
      <c r="M24" s="522"/>
      <c r="N24" s="522"/>
      <c r="O24" s="242"/>
    </row>
    <row r="25" spans="1:18" ht="24" customHeight="1" x14ac:dyDescent="0.25">
      <c r="A25" s="194"/>
      <c r="B25" s="207"/>
      <c r="C25" s="231" t="s">
        <v>438</v>
      </c>
      <c r="D25" s="231" t="s">
        <v>439</v>
      </c>
      <c r="E25" s="231" t="s">
        <v>440</v>
      </c>
      <c r="F25" s="231"/>
      <c r="G25" s="231"/>
      <c r="H25" s="231"/>
      <c r="I25" s="231"/>
      <c r="J25" s="231"/>
      <c r="K25" s="231"/>
      <c r="L25" s="231"/>
      <c r="M25" s="231"/>
      <c r="N25" s="231"/>
      <c r="O25" s="242"/>
    </row>
    <row r="26" spans="1:18" ht="24" customHeight="1" x14ac:dyDescent="0.25">
      <c r="A26" s="194"/>
      <c r="B26" s="209" t="s">
        <v>441</v>
      </c>
      <c r="C26" s="210">
        <v>0</v>
      </c>
      <c r="D26" s="210">
        <v>0</v>
      </c>
      <c r="E26" s="210">
        <v>0</v>
      </c>
      <c r="F26" s="210"/>
      <c r="G26" s="210"/>
      <c r="H26" s="210"/>
      <c r="I26" s="210"/>
      <c r="J26" s="210"/>
      <c r="K26" s="210"/>
      <c r="L26" s="210"/>
      <c r="M26" s="210"/>
      <c r="N26" s="210"/>
      <c r="O26" s="242"/>
    </row>
    <row r="27" spans="1:18" ht="33.75" customHeight="1" x14ac:dyDescent="0.25">
      <c r="A27" s="194"/>
      <c r="B27" s="211" t="s">
        <v>442</v>
      </c>
      <c r="C27" s="210">
        <v>0.5</v>
      </c>
      <c r="D27" s="210">
        <v>0.5</v>
      </c>
      <c r="E27" s="210">
        <v>0.5</v>
      </c>
      <c r="F27" s="210"/>
      <c r="G27" s="210"/>
      <c r="H27" s="210"/>
      <c r="I27" s="210"/>
      <c r="J27" s="210"/>
      <c r="K27" s="210"/>
      <c r="L27" s="210"/>
      <c r="M27" s="210"/>
      <c r="N27" s="210"/>
      <c r="O27" s="242"/>
    </row>
    <row r="28" spans="1:18" ht="24" customHeight="1" x14ac:dyDescent="0.25">
      <c r="A28" s="194"/>
      <c r="B28" s="212" t="s">
        <v>443</v>
      </c>
      <c r="C28" s="210">
        <v>0.7</v>
      </c>
      <c r="D28" s="210">
        <v>0.7</v>
      </c>
      <c r="E28" s="210">
        <v>0.7</v>
      </c>
      <c r="F28" s="210"/>
      <c r="G28" s="210"/>
      <c r="H28" s="210"/>
      <c r="I28" s="210"/>
      <c r="J28" s="210"/>
      <c r="K28" s="210"/>
      <c r="L28" s="210"/>
      <c r="M28" s="210"/>
      <c r="N28" s="210"/>
      <c r="O28" s="242"/>
    </row>
    <row r="29" spans="1:18" ht="24" customHeight="1" x14ac:dyDescent="0.25">
      <c r="A29" s="194"/>
      <c r="B29" s="213" t="s">
        <v>444</v>
      </c>
      <c r="C29" s="210">
        <v>0</v>
      </c>
      <c r="D29" s="210">
        <v>0</v>
      </c>
      <c r="E29" s="210">
        <v>0</v>
      </c>
      <c r="F29" s="210"/>
      <c r="G29" s="210"/>
      <c r="H29" s="210"/>
      <c r="I29" s="210"/>
      <c r="J29" s="210"/>
      <c r="K29" s="210"/>
      <c r="L29" s="210"/>
      <c r="M29" s="210"/>
      <c r="N29" s="210"/>
      <c r="O29" s="242"/>
      <c r="R29" s="214"/>
    </row>
    <row r="30" spans="1:18" x14ac:dyDescent="0.25">
      <c r="A30" s="223"/>
      <c r="B30" s="522" t="s">
        <v>437</v>
      </c>
      <c r="C30" s="522"/>
      <c r="D30" s="522"/>
      <c r="E30" s="522"/>
      <c r="F30" s="522"/>
      <c r="G30" s="522"/>
      <c r="H30" s="522"/>
      <c r="I30" s="522"/>
      <c r="J30" s="522"/>
      <c r="K30" s="522"/>
      <c r="L30" s="522"/>
      <c r="M30" s="522"/>
      <c r="N30" s="522"/>
      <c r="O30" s="242"/>
    </row>
    <row r="31" spans="1:18" x14ac:dyDescent="0.25">
      <c r="A31" s="223"/>
      <c r="B31" s="243"/>
      <c r="C31" s="243"/>
      <c r="D31" s="243"/>
      <c r="E31" s="243"/>
      <c r="F31" s="243"/>
      <c r="G31" s="243"/>
      <c r="H31" s="243"/>
      <c r="I31" s="243"/>
      <c r="J31" s="243"/>
      <c r="K31" s="243"/>
      <c r="L31" s="243"/>
      <c r="M31" s="243"/>
      <c r="N31" s="243"/>
      <c r="O31" s="242"/>
    </row>
    <row r="32" spans="1:18" x14ac:dyDescent="0.25">
      <c r="A32" s="223"/>
      <c r="B32" s="243"/>
      <c r="C32" s="243"/>
      <c r="D32" s="243"/>
      <c r="E32" s="243"/>
      <c r="F32" s="243"/>
      <c r="G32" s="243"/>
      <c r="H32" s="243"/>
      <c r="I32" s="243"/>
      <c r="J32" s="243"/>
      <c r="K32" s="243"/>
      <c r="L32" s="243"/>
      <c r="M32" s="243"/>
      <c r="N32" s="243"/>
      <c r="O32" s="242"/>
    </row>
    <row r="33" spans="1:15" x14ac:dyDescent="0.25">
      <c r="A33" s="223"/>
      <c r="B33" s="243"/>
      <c r="C33" s="243"/>
      <c r="D33" s="243"/>
      <c r="E33" s="243"/>
      <c r="F33" s="243"/>
      <c r="G33" s="243"/>
      <c r="H33" s="243"/>
      <c r="I33" s="243"/>
      <c r="J33" s="243"/>
      <c r="K33" s="243"/>
      <c r="L33" s="243"/>
      <c r="M33" s="243"/>
      <c r="N33" s="243"/>
      <c r="O33" s="242"/>
    </row>
    <row r="34" spans="1:15" x14ac:dyDescent="0.25">
      <c r="A34" s="223"/>
      <c r="B34" s="243"/>
      <c r="C34" s="243"/>
      <c r="D34" s="243"/>
      <c r="E34" s="243"/>
      <c r="F34" s="243"/>
      <c r="G34" s="243"/>
      <c r="H34" s="243"/>
      <c r="I34" s="243"/>
      <c r="J34" s="243"/>
      <c r="K34" s="243"/>
      <c r="L34" s="243"/>
      <c r="M34" s="243"/>
      <c r="N34" s="243"/>
      <c r="O34" s="242"/>
    </row>
    <row r="35" spans="1:15" x14ac:dyDescent="0.25">
      <c r="A35" s="223"/>
      <c r="B35" s="243"/>
      <c r="C35" s="243"/>
      <c r="D35" s="243"/>
      <c r="E35" s="243"/>
      <c r="F35" s="243"/>
      <c r="G35" s="243"/>
      <c r="H35" s="243"/>
      <c r="I35" s="243"/>
      <c r="J35" s="243"/>
      <c r="K35" s="243"/>
      <c r="L35" s="243"/>
      <c r="M35" s="243"/>
      <c r="N35" s="243"/>
      <c r="O35" s="242"/>
    </row>
    <row r="36" spans="1:15" x14ac:dyDescent="0.25">
      <c r="A36" s="223"/>
      <c r="B36" s="243"/>
      <c r="C36" s="243"/>
      <c r="D36" s="243"/>
      <c r="E36" s="243"/>
      <c r="F36" s="243"/>
      <c r="G36" s="243"/>
      <c r="H36" s="243"/>
      <c r="I36" s="243"/>
      <c r="J36" s="243"/>
      <c r="K36" s="243"/>
      <c r="L36" s="243"/>
      <c r="M36" s="243"/>
      <c r="N36" s="243"/>
      <c r="O36" s="242"/>
    </row>
    <row r="37" spans="1:15" x14ac:dyDescent="0.25">
      <c r="A37" s="223"/>
      <c r="B37" s="243"/>
      <c r="C37" s="243"/>
      <c r="D37" s="243"/>
      <c r="E37" s="243"/>
      <c r="F37" s="243"/>
      <c r="G37" s="243"/>
      <c r="H37" s="243"/>
      <c r="I37" s="243"/>
      <c r="J37" s="243"/>
      <c r="K37" s="243"/>
      <c r="L37" s="243"/>
      <c r="M37" s="243"/>
      <c r="N37" s="243"/>
      <c r="O37" s="242"/>
    </row>
    <row r="38" spans="1:15" x14ac:dyDescent="0.25">
      <c r="A38" s="223"/>
      <c r="B38" s="243"/>
      <c r="C38" s="243"/>
      <c r="D38" s="243"/>
      <c r="E38" s="243"/>
      <c r="F38" s="243"/>
      <c r="G38" s="243"/>
      <c r="H38" s="243"/>
      <c r="I38" s="243"/>
      <c r="J38" s="243"/>
      <c r="K38" s="243"/>
      <c r="L38" s="243"/>
      <c r="M38" s="243"/>
      <c r="N38" s="243"/>
      <c r="O38" s="242"/>
    </row>
    <row r="39" spans="1:15" x14ac:dyDescent="0.25">
      <c r="A39" s="223"/>
      <c r="B39" s="243"/>
      <c r="C39" s="243"/>
      <c r="D39" s="243"/>
      <c r="E39" s="243"/>
      <c r="F39" s="243"/>
      <c r="G39" s="243"/>
      <c r="H39" s="243"/>
      <c r="I39" s="243"/>
      <c r="J39" s="243"/>
      <c r="K39" s="243"/>
      <c r="L39" s="243"/>
      <c r="M39" s="243"/>
      <c r="N39" s="243"/>
      <c r="O39" s="242"/>
    </row>
    <row r="40" spans="1:15" x14ac:dyDescent="0.25">
      <c r="A40" s="223"/>
      <c r="B40" s="243"/>
      <c r="C40" s="243"/>
      <c r="D40" s="243"/>
      <c r="E40" s="243"/>
      <c r="F40" s="243"/>
      <c r="G40" s="243"/>
      <c r="H40" s="243"/>
      <c r="I40" s="243"/>
      <c r="J40" s="243"/>
      <c r="K40" s="243"/>
      <c r="L40" s="243"/>
      <c r="M40" s="243"/>
      <c r="N40" s="243"/>
      <c r="O40" s="242"/>
    </row>
    <row r="41" spans="1:15" x14ac:dyDescent="0.25">
      <c r="A41" s="223"/>
      <c r="B41" s="243"/>
      <c r="C41" s="243"/>
      <c r="D41" s="243"/>
      <c r="E41" s="243"/>
      <c r="F41" s="243"/>
      <c r="G41" s="243"/>
      <c r="H41" s="243"/>
      <c r="I41" s="243"/>
      <c r="J41" s="243"/>
      <c r="K41" s="243"/>
      <c r="L41" s="243"/>
      <c r="M41" s="243"/>
      <c r="N41" s="243"/>
      <c r="O41" s="242"/>
    </row>
    <row r="42" spans="1:15" x14ac:dyDescent="0.25">
      <c r="A42" s="223"/>
      <c r="B42" s="243"/>
      <c r="C42" s="243"/>
      <c r="D42" s="243"/>
      <c r="E42" s="243"/>
      <c r="F42" s="243"/>
      <c r="G42" s="243"/>
      <c r="H42" s="243"/>
      <c r="I42" s="243"/>
      <c r="J42" s="243"/>
      <c r="K42" s="243"/>
      <c r="L42" s="243"/>
      <c r="M42" s="243"/>
      <c r="N42" s="243"/>
      <c r="O42" s="242"/>
    </row>
    <row r="43" spans="1:15" x14ac:dyDescent="0.25">
      <c r="A43" s="223"/>
      <c r="B43" s="243"/>
      <c r="C43" s="243"/>
      <c r="D43" s="243"/>
      <c r="E43" s="243"/>
      <c r="F43" s="243"/>
      <c r="G43" s="243"/>
      <c r="H43" s="243"/>
      <c r="I43" s="243"/>
      <c r="J43" s="243"/>
      <c r="K43" s="243"/>
      <c r="L43" s="243"/>
      <c r="M43" s="243"/>
      <c r="N43" s="243"/>
      <c r="O43" s="242"/>
    </row>
    <row r="44" spans="1:15" x14ac:dyDescent="0.25">
      <c r="A44" s="223"/>
      <c r="B44" s="243"/>
      <c r="C44" s="243"/>
      <c r="D44" s="243"/>
      <c r="E44" s="243"/>
      <c r="F44" s="243"/>
      <c r="G44" s="243"/>
      <c r="H44" s="243"/>
      <c r="I44" s="243"/>
      <c r="J44" s="243"/>
      <c r="K44" s="243"/>
      <c r="L44" s="243"/>
      <c r="M44" s="243"/>
      <c r="N44" s="243"/>
      <c r="O44" s="242"/>
    </row>
    <row r="45" spans="1:15" x14ac:dyDescent="0.25">
      <c r="A45" s="223"/>
      <c r="B45" s="243"/>
      <c r="C45" s="243"/>
      <c r="D45" s="243"/>
      <c r="E45" s="243"/>
      <c r="F45" s="243"/>
      <c r="G45" s="243"/>
      <c r="H45" s="243"/>
      <c r="I45" s="243"/>
      <c r="J45" s="243"/>
      <c r="K45" s="243"/>
      <c r="L45" s="243"/>
      <c r="M45" s="243"/>
      <c r="N45" s="243"/>
      <c r="O45" s="242"/>
    </row>
    <row r="46" spans="1:15" x14ac:dyDescent="0.25">
      <c r="A46" s="223"/>
      <c r="B46" s="243"/>
      <c r="C46" s="243"/>
      <c r="D46" s="243"/>
      <c r="E46" s="243"/>
      <c r="F46" s="243"/>
      <c r="G46" s="243"/>
      <c r="H46" s="243"/>
      <c r="I46" s="243"/>
      <c r="J46" s="243"/>
      <c r="K46" s="243"/>
      <c r="L46" s="243"/>
      <c r="M46" s="243"/>
      <c r="N46" s="243"/>
      <c r="O46" s="242"/>
    </row>
    <row r="47" spans="1:15" x14ac:dyDescent="0.25">
      <c r="A47" s="223"/>
      <c r="B47" s="243"/>
      <c r="C47" s="243"/>
      <c r="D47" s="243"/>
      <c r="E47" s="243"/>
      <c r="F47" s="243"/>
      <c r="G47" s="243"/>
      <c r="H47" s="243"/>
      <c r="I47" s="243"/>
      <c r="J47" s="243"/>
      <c r="K47" s="243"/>
      <c r="L47" s="243"/>
      <c r="M47" s="243"/>
      <c r="N47" s="243"/>
      <c r="O47" s="242"/>
    </row>
    <row r="48" spans="1:15" x14ac:dyDescent="0.25">
      <c r="A48" s="223"/>
      <c r="B48" s="243"/>
      <c r="C48" s="243"/>
      <c r="D48" s="243"/>
      <c r="E48" s="243"/>
      <c r="F48" s="243"/>
      <c r="G48" s="243"/>
      <c r="H48" s="243"/>
      <c r="I48" s="243"/>
      <c r="J48" s="243"/>
      <c r="K48" s="243"/>
      <c r="L48" s="243"/>
      <c r="M48" s="243"/>
      <c r="N48" s="243"/>
      <c r="O48" s="242"/>
    </row>
    <row r="49" spans="1:15" x14ac:dyDescent="0.25">
      <c r="A49" s="223"/>
      <c r="B49" s="244"/>
      <c r="C49" s="244"/>
      <c r="D49" s="244"/>
      <c r="E49" s="244"/>
      <c r="F49" s="244"/>
      <c r="G49" s="244"/>
      <c r="H49" s="244"/>
      <c r="I49" s="244"/>
      <c r="J49" s="244"/>
      <c r="K49" s="244"/>
      <c r="L49" s="244"/>
      <c r="M49" s="244"/>
      <c r="N49" s="244"/>
      <c r="O49" s="242"/>
    </row>
    <row r="50" spans="1:15" ht="31.5" customHeight="1" x14ac:dyDescent="0.25">
      <c r="A50" s="223"/>
      <c r="B50" s="245"/>
      <c r="C50" s="241"/>
      <c r="D50" s="241"/>
      <c r="E50" s="241"/>
      <c r="F50" s="241"/>
      <c r="G50" s="241"/>
      <c r="H50" s="241"/>
      <c r="I50" s="241"/>
      <c r="J50" s="241"/>
      <c r="K50" s="241"/>
      <c r="L50" s="241"/>
      <c r="M50" s="241"/>
      <c r="N50" s="246"/>
      <c r="O50" s="242"/>
    </row>
    <row r="51" spans="1:15" x14ac:dyDescent="0.25">
      <c r="A51" s="223"/>
      <c r="B51" s="522" t="s">
        <v>445</v>
      </c>
      <c r="C51" s="522"/>
      <c r="D51" s="522"/>
      <c r="E51" s="522"/>
      <c r="F51" s="522"/>
      <c r="G51" s="522"/>
      <c r="H51" s="522"/>
      <c r="I51" s="522"/>
      <c r="J51" s="522"/>
      <c r="K51" s="522"/>
      <c r="L51" s="522"/>
      <c r="M51" s="522"/>
      <c r="N51" s="522"/>
      <c r="O51" s="242"/>
    </row>
    <row r="52" spans="1:15" ht="154.5" customHeight="1" x14ac:dyDescent="0.25">
      <c r="A52" s="223"/>
      <c r="B52" s="524" t="s">
        <v>446</v>
      </c>
      <c r="C52" s="524"/>
      <c r="D52" s="524"/>
      <c r="E52" s="524"/>
      <c r="F52" s="524"/>
      <c r="G52" s="524"/>
      <c r="H52" s="524"/>
      <c r="I52" s="524"/>
      <c r="J52" s="524"/>
      <c r="K52" s="524"/>
      <c r="L52" s="524"/>
      <c r="M52" s="524"/>
      <c r="N52" s="524"/>
      <c r="O52" s="242"/>
    </row>
    <row r="53" spans="1:15" x14ac:dyDescent="0.25">
      <c r="A53" s="223"/>
      <c r="B53" s="522" t="s">
        <v>447</v>
      </c>
      <c r="C53" s="522"/>
      <c r="D53" s="522"/>
      <c r="E53" s="522"/>
      <c r="F53" s="522"/>
      <c r="G53" s="522"/>
      <c r="H53" s="522"/>
      <c r="I53" s="522"/>
      <c r="J53" s="522"/>
      <c r="K53" s="522"/>
      <c r="L53" s="522"/>
      <c r="M53" s="522"/>
      <c r="N53" s="522"/>
      <c r="O53" s="242"/>
    </row>
    <row r="54" spans="1:15" ht="154.5" customHeight="1" x14ac:dyDescent="0.25">
      <c r="A54" s="223"/>
      <c r="B54" s="523"/>
      <c r="C54" s="523"/>
      <c r="D54" s="523"/>
      <c r="E54" s="523"/>
      <c r="F54" s="523"/>
      <c r="G54" s="523"/>
      <c r="H54" s="523"/>
      <c r="I54" s="523"/>
      <c r="J54" s="523"/>
      <c r="K54" s="523"/>
      <c r="L54" s="523"/>
      <c r="M54" s="523"/>
      <c r="N54" s="523"/>
      <c r="O54" s="242"/>
    </row>
    <row r="193" spans="19:19" x14ac:dyDescent="0.25">
      <c r="S193" s="193" t="s">
        <v>448</v>
      </c>
    </row>
    <row r="194" spans="19:19" x14ac:dyDescent="0.25">
      <c r="S194" s="193" t="s">
        <v>449</v>
      </c>
    </row>
    <row r="195" spans="19:19" x14ac:dyDescent="0.25">
      <c r="S195" s="193" t="s">
        <v>450</v>
      </c>
    </row>
    <row r="196" spans="19:19" x14ac:dyDescent="0.25">
      <c r="S196" s="193" t="s">
        <v>451</v>
      </c>
    </row>
    <row r="197" spans="19:19" x14ac:dyDescent="0.25">
      <c r="S197" s="193" t="s">
        <v>452</v>
      </c>
    </row>
    <row r="198" spans="19:19" x14ac:dyDescent="0.25">
      <c r="S198" s="193" t="s">
        <v>453</v>
      </c>
    </row>
    <row r="199" spans="19:19" x14ac:dyDescent="0.25">
      <c r="S199" s="193" t="s">
        <v>454</v>
      </c>
    </row>
    <row r="200" spans="19:19" x14ac:dyDescent="0.25">
      <c r="S200" s="193" t="s">
        <v>455</v>
      </c>
    </row>
    <row r="201" spans="19:19" x14ac:dyDescent="0.25">
      <c r="S201" s="193" t="s">
        <v>456</v>
      </c>
    </row>
    <row r="202" spans="19:19" x14ac:dyDescent="0.25">
      <c r="S202" s="193" t="s">
        <v>457</v>
      </c>
    </row>
    <row r="203" spans="19:19" x14ac:dyDescent="0.25">
      <c r="S203" s="228" t="s">
        <v>458</v>
      </c>
    </row>
    <row r="204" spans="19:19" x14ac:dyDescent="0.25">
      <c r="S204" s="228" t="s">
        <v>459</v>
      </c>
    </row>
    <row r="205" spans="19:19" x14ac:dyDescent="0.25">
      <c r="S205" s="228" t="s">
        <v>460</v>
      </c>
    </row>
    <row r="206" spans="19:19" x14ac:dyDescent="0.25">
      <c r="S206" s="228" t="s">
        <v>461</v>
      </c>
    </row>
    <row r="207" spans="19:19" x14ac:dyDescent="0.25">
      <c r="S207" s="228" t="s">
        <v>462</v>
      </c>
    </row>
    <row r="208" spans="19:19" x14ac:dyDescent="0.25">
      <c r="S208" s="228" t="s">
        <v>463</v>
      </c>
    </row>
    <row r="209" spans="19:19" x14ac:dyDescent="0.25">
      <c r="S209" s="228" t="s">
        <v>464</v>
      </c>
    </row>
    <row r="210" spans="19:19" x14ac:dyDescent="0.25">
      <c r="S210" s="228" t="s">
        <v>465</v>
      </c>
    </row>
    <row r="211" spans="19:19" x14ac:dyDescent="0.25">
      <c r="S211" s="228" t="s">
        <v>466</v>
      </c>
    </row>
    <row r="212" spans="19:19" x14ac:dyDescent="0.25">
      <c r="S212" s="228" t="s">
        <v>467</v>
      </c>
    </row>
    <row r="213" spans="19:19" x14ac:dyDescent="0.25">
      <c r="S213" s="228"/>
    </row>
    <row r="214" spans="19:19" x14ac:dyDescent="0.25">
      <c r="S214" s="228"/>
    </row>
    <row r="215" spans="19:19" x14ac:dyDescent="0.25">
      <c r="S215" s="228"/>
    </row>
    <row r="216" spans="19:19" x14ac:dyDescent="0.25">
      <c r="S216" s="228" t="s">
        <v>468</v>
      </c>
    </row>
    <row r="217" spans="19:19" x14ac:dyDescent="0.25">
      <c r="S217" s="228" t="s">
        <v>469</v>
      </c>
    </row>
    <row r="218" spans="19:19" x14ac:dyDescent="0.25">
      <c r="S218" s="228" t="s">
        <v>470</v>
      </c>
    </row>
    <row r="219" spans="19:19" x14ac:dyDescent="0.25">
      <c r="S219" s="228" t="s">
        <v>471</v>
      </c>
    </row>
    <row r="220" spans="19:19" x14ac:dyDescent="0.25">
      <c r="S220" s="228" t="s">
        <v>472</v>
      </c>
    </row>
    <row r="221" spans="19:19" x14ac:dyDescent="0.25">
      <c r="S221" s="228" t="s">
        <v>473</v>
      </c>
    </row>
    <row r="222" spans="19:19" x14ac:dyDescent="0.25">
      <c r="S222" s="228" t="s">
        <v>474</v>
      </c>
    </row>
    <row r="224" spans="19:19" x14ac:dyDescent="0.25">
      <c r="S224" s="193" t="s">
        <v>475</v>
      </c>
    </row>
    <row r="225" spans="19:19" x14ac:dyDescent="0.25">
      <c r="S225" s="193" t="s">
        <v>476</v>
      </c>
    </row>
    <row r="226" spans="19:19" x14ac:dyDescent="0.25">
      <c r="S226" s="228" t="s">
        <v>477</v>
      </c>
    </row>
    <row r="227" spans="19:19" x14ac:dyDescent="0.25">
      <c r="S227" s="228"/>
    </row>
    <row r="228" spans="19:19" x14ac:dyDescent="0.25">
      <c r="S228" s="228" t="s">
        <v>10</v>
      </c>
    </row>
    <row r="229" spans="19:19" x14ac:dyDescent="0.25">
      <c r="S229" s="228" t="s">
        <v>478</v>
      </c>
    </row>
    <row r="230" spans="19:19" x14ac:dyDescent="0.25">
      <c r="S230" s="228" t="s">
        <v>63</v>
      </c>
    </row>
    <row r="231" spans="19:19" x14ac:dyDescent="0.25">
      <c r="S231" s="228" t="s">
        <v>128</v>
      </c>
    </row>
    <row r="232" spans="19:19" x14ac:dyDescent="0.25">
      <c r="S232" s="228"/>
    </row>
    <row r="233" spans="19:19" x14ac:dyDescent="0.25">
      <c r="S233" s="193" t="s">
        <v>479</v>
      </c>
    </row>
    <row r="234" spans="19:19" x14ac:dyDescent="0.25">
      <c r="S234" s="228" t="s">
        <v>37</v>
      </c>
    </row>
    <row r="235" spans="19:19" x14ac:dyDescent="0.25">
      <c r="S235" s="228" t="s">
        <v>480</v>
      </c>
    </row>
    <row r="236" spans="19:19" x14ac:dyDescent="0.25">
      <c r="S236" s="228" t="s">
        <v>481</v>
      </c>
    </row>
    <row r="238" spans="19:19" x14ac:dyDescent="0.25">
      <c r="S238" s="228" t="s">
        <v>433</v>
      </c>
    </row>
    <row r="239" spans="19:19" x14ac:dyDescent="0.25">
      <c r="S239" s="228" t="s">
        <v>482</v>
      </c>
    </row>
    <row r="240" spans="19:19" x14ac:dyDescent="0.25">
      <c r="S240" s="228" t="s">
        <v>483</v>
      </c>
    </row>
    <row r="241" spans="19:19" x14ac:dyDescent="0.25">
      <c r="S241" s="228"/>
    </row>
    <row r="242" spans="19:19" x14ac:dyDescent="0.25">
      <c r="S242" s="193" t="s">
        <v>434</v>
      </c>
    </row>
    <row r="243" spans="19:19" x14ac:dyDescent="0.25">
      <c r="S243" s="228" t="s">
        <v>349</v>
      </c>
    </row>
    <row r="244" spans="19:19" x14ac:dyDescent="0.25">
      <c r="S244" s="228"/>
    </row>
    <row r="245" spans="19:19" x14ac:dyDescent="0.25">
      <c r="S245" s="228"/>
    </row>
    <row r="246" spans="19:19" x14ac:dyDescent="0.25">
      <c r="S246" s="228"/>
    </row>
    <row r="248" spans="19:19" x14ac:dyDescent="0.25">
      <c r="S248" s="228"/>
    </row>
    <row r="249" spans="19:19" x14ac:dyDescent="0.25">
      <c r="S249" s="228"/>
    </row>
    <row r="250" spans="19:19" x14ac:dyDescent="0.25">
      <c r="S250" s="228"/>
    </row>
    <row r="252" spans="19:19" x14ac:dyDescent="0.25">
      <c r="S252" s="228"/>
    </row>
    <row r="253" spans="19:19" x14ac:dyDescent="0.25">
      <c r="S253" s="228"/>
    </row>
  </sheetData>
  <sheetProtection algorithmName="SHA-512" hashValue="HZQH6u2oN3dbK4S4fTJ+O39DePmidqPQlFuEpmW0TiRpZ+pHAs0yx3nCHU+GxAe9lxo95zMA+p1wIpWAXrwvlQ==" saltValue="AYjUj8T3O6FTA9c3mEuuiA==" spinCount="100000" sheet="1" objects="1" scenarios="1"/>
  <mergeCells count="46">
    <mergeCell ref="O2:U2"/>
    <mergeCell ref="O3:U3"/>
    <mergeCell ref="B5:D5"/>
    <mergeCell ref="E5:N5"/>
    <mergeCell ref="O4:U4"/>
    <mergeCell ref="B2:D4"/>
    <mergeCell ref="E2:K4"/>
    <mergeCell ref="L2:N2"/>
    <mergeCell ref="P16:R16"/>
    <mergeCell ref="B6:K6"/>
    <mergeCell ref="L6:N6"/>
    <mergeCell ref="L3:N3"/>
    <mergeCell ref="L4:N4"/>
    <mergeCell ref="B7:K7"/>
    <mergeCell ref="L7:N7"/>
    <mergeCell ref="B14:G14"/>
    <mergeCell ref="H14:N14"/>
    <mergeCell ref="B8:N8"/>
    <mergeCell ref="B9:N9"/>
    <mergeCell ref="B10:K10"/>
    <mergeCell ref="L10:N10"/>
    <mergeCell ref="B11:K11"/>
    <mergeCell ref="L11:N11"/>
    <mergeCell ref="B12:N12"/>
    <mergeCell ref="B13:G13"/>
    <mergeCell ref="H13:N13"/>
    <mergeCell ref="B21:N21"/>
    <mergeCell ref="B15:G15"/>
    <mergeCell ref="H15:N15"/>
    <mergeCell ref="B16:G16"/>
    <mergeCell ref="H16:N16"/>
    <mergeCell ref="B18:G18"/>
    <mergeCell ref="H18:N18"/>
    <mergeCell ref="B19:G19"/>
    <mergeCell ref="H19:N19"/>
    <mergeCell ref="B20:N20"/>
    <mergeCell ref="B17:G17"/>
    <mergeCell ref="H17:N17"/>
    <mergeCell ref="B53:N53"/>
    <mergeCell ref="B54:N54"/>
    <mergeCell ref="B22:N22"/>
    <mergeCell ref="B23:N23"/>
    <mergeCell ref="B24:N24"/>
    <mergeCell ref="B30:N30"/>
    <mergeCell ref="B51:N51"/>
    <mergeCell ref="B52:N52"/>
  </mergeCells>
  <conditionalFormatting sqref="C29:N29">
    <cfRule type="cellIs" dxfId="8" priority="3" operator="greaterThanOrEqual">
      <formula>C28</formula>
    </cfRule>
  </conditionalFormatting>
  <conditionalFormatting sqref="C29:N29">
    <cfRule type="cellIs" dxfId="7" priority="2" operator="between">
      <formula>C27</formula>
      <formula>C28-0.0001</formula>
    </cfRule>
  </conditionalFormatting>
  <conditionalFormatting sqref="C29:N29">
    <cfRule type="cellIs" dxfId="6" priority="1" operator="between">
      <formula>C26</formula>
      <formula>C27-0.0001</formula>
    </cfRule>
  </conditionalFormatting>
  <dataValidations count="3">
    <dataValidation type="list" allowBlank="1" showInputMessage="1" showErrorMessage="1" sqref="B18:G18">
      <formula1>$S$238:$S$240</formula1>
    </dataValidation>
    <dataValidation type="list" allowBlank="1" showInputMessage="1" showErrorMessage="1" sqref="H18:N18">
      <formula1>$S$242</formula1>
    </dataValidation>
    <dataValidation showDropDown="1" showInputMessage="1" showErrorMessage="1" sqref="E5:N5"/>
  </dataValidations>
  <pageMargins left="0.75" right="0.75" top="1" bottom="1" header="0.5" footer="0.5"/>
  <pageSetup orientation="portrait" horizontalDpi="4294967292" verticalDpi="4294967292"/>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0"/>
  <sheetViews>
    <sheetView topLeftCell="A43" zoomScale="90" zoomScaleNormal="90" workbookViewId="0">
      <selection activeCell="B59" sqref="B59:N59"/>
    </sheetView>
  </sheetViews>
  <sheetFormatPr baseColWidth="10" defaultColWidth="10.85546875" defaultRowHeight="15" x14ac:dyDescent="0.25"/>
  <cols>
    <col min="1" max="1" width="2.85546875" style="193" customWidth="1"/>
    <col min="2" max="2" width="10.7109375" style="193" customWidth="1"/>
    <col min="3" max="13" width="9.28515625" style="193" customWidth="1"/>
    <col min="14" max="14" width="10.42578125" style="193" customWidth="1"/>
    <col min="15" max="15" width="2.85546875" style="193" customWidth="1"/>
    <col min="16" max="18" width="10.85546875" style="193"/>
    <col min="19" max="19" width="10.7109375" style="193" customWidth="1"/>
    <col min="20" max="16384" width="10.85546875" style="193"/>
  </cols>
  <sheetData>
    <row r="1" spans="1:18" ht="5.0999999999999996" customHeight="1" x14ac:dyDescent="0.25">
      <c r="A1" s="190"/>
      <c r="B1" s="191"/>
      <c r="C1" s="191"/>
      <c r="D1" s="191"/>
      <c r="E1" s="191"/>
      <c r="F1" s="191"/>
      <c r="G1" s="191"/>
      <c r="H1" s="191"/>
      <c r="I1" s="191"/>
      <c r="J1" s="191"/>
      <c r="K1" s="191"/>
      <c r="L1" s="191"/>
      <c r="M1" s="191"/>
      <c r="N1" s="191"/>
      <c r="O1" s="191"/>
      <c r="P1" s="241"/>
      <c r="Q1" s="241"/>
      <c r="R1" s="241"/>
    </row>
    <row r="2" spans="1:18" ht="19.5" customHeight="1" x14ac:dyDescent="0.25">
      <c r="A2" s="194"/>
      <c r="B2" s="537"/>
      <c r="C2" s="538"/>
      <c r="D2" s="539"/>
      <c r="E2" s="530" t="s">
        <v>500</v>
      </c>
      <c r="F2" s="530"/>
      <c r="G2" s="530"/>
      <c r="H2" s="530"/>
      <c r="I2" s="530"/>
      <c r="J2" s="530"/>
      <c r="K2" s="530"/>
      <c r="L2" s="531" t="s">
        <v>502</v>
      </c>
      <c r="M2" s="531"/>
      <c r="N2" s="531"/>
      <c r="O2" s="247"/>
      <c r="P2" s="241"/>
      <c r="Q2" s="241"/>
      <c r="R2" s="241"/>
    </row>
    <row r="3" spans="1:18" ht="18.75" customHeight="1" x14ac:dyDescent="0.25">
      <c r="A3" s="194"/>
      <c r="B3" s="540"/>
      <c r="C3" s="541"/>
      <c r="D3" s="542"/>
      <c r="E3" s="530"/>
      <c r="F3" s="530"/>
      <c r="G3" s="530"/>
      <c r="H3" s="530"/>
      <c r="I3" s="530"/>
      <c r="J3" s="530"/>
      <c r="K3" s="530"/>
      <c r="L3" s="530" t="s">
        <v>388</v>
      </c>
      <c r="M3" s="530"/>
      <c r="N3" s="530"/>
      <c r="O3" s="247"/>
      <c r="P3" s="241"/>
      <c r="Q3" s="241"/>
      <c r="R3" s="241"/>
    </row>
    <row r="4" spans="1:18" ht="20.25" customHeight="1" x14ac:dyDescent="0.25">
      <c r="A4" s="195"/>
      <c r="B4" s="543"/>
      <c r="C4" s="544"/>
      <c r="D4" s="545"/>
      <c r="E4" s="530"/>
      <c r="F4" s="530"/>
      <c r="G4" s="530"/>
      <c r="H4" s="530"/>
      <c r="I4" s="530"/>
      <c r="J4" s="530"/>
      <c r="K4" s="530"/>
      <c r="L4" s="531" t="s">
        <v>503</v>
      </c>
      <c r="M4" s="531"/>
      <c r="N4" s="531"/>
      <c r="O4" s="242"/>
      <c r="P4" s="241"/>
      <c r="Q4" s="241"/>
      <c r="R4" s="241"/>
    </row>
    <row r="5" spans="1:18" x14ac:dyDescent="0.25">
      <c r="A5" s="195"/>
      <c r="B5" s="558" t="s">
        <v>415</v>
      </c>
      <c r="C5" s="559"/>
      <c r="D5" s="559"/>
      <c r="E5" s="559"/>
      <c r="F5" s="559"/>
      <c r="G5" s="559"/>
      <c r="H5" s="559"/>
      <c r="I5" s="559"/>
      <c r="J5" s="559"/>
      <c r="K5" s="559"/>
      <c r="L5" s="558" t="s">
        <v>0</v>
      </c>
      <c r="M5" s="559"/>
      <c r="N5" s="560"/>
      <c r="O5" s="242"/>
      <c r="P5" s="241"/>
      <c r="Q5" s="241"/>
      <c r="R5" s="241"/>
    </row>
    <row r="6" spans="1:18" ht="21.95" customHeight="1" x14ac:dyDescent="0.25">
      <c r="A6" s="195"/>
      <c r="B6" s="561" t="s">
        <v>484</v>
      </c>
      <c r="C6" s="562"/>
      <c r="D6" s="562"/>
      <c r="E6" s="562"/>
      <c r="F6" s="562"/>
      <c r="G6" s="562"/>
      <c r="H6" s="562"/>
      <c r="I6" s="562"/>
      <c r="J6" s="562"/>
      <c r="K6" s="562"/>
      <c r="L6" s="563" t="s">
        <v>9</v>
      </c>
      <c r="M6" s="564"/>
      <c r="N6" s="565"/>
      <c r="O6" s="242"/>
      <c r="P6" s="241"/>
      <c r="Q6" s="241"/>
      <c r="R6" s="241"/>
    </row>
    <row r="7" spans="1:18" x14ac:dyDescent="0.25">
      <c r="A7" s="195"/>
      <c r="B7" s="566" t="s">
        <v>417</v>
      </c>
      <c r="C7" s="567"/>
      <c r="D7" s="567"/>
      <c r="E7" s="567"/>
      <c r="F7" s="567"/>
      <c r="G7" s="567"/>
      <c r="H7" s="567"/>
      <c r="I7" s="567"/>
      <c r="J7" s="567"/>
      <c r="K7" s="567"/>
      <c r="L7" s="567"/>
      <c r="M7" s="567"/>
      <c r="N7" s="568"/>
      <c r="O7" s="242"/>
      <c r="P7" s="241"/>
      <c r="Q7" s="241"/>
      <c r="R7" s="241"/>
    </row>
    <row r="8" spans="1:18" ht="34.5" customHeight="1" x14ac:dyDescent="0.25">
      <c r="A8" s="195"/>
      <c r="B8" s="555" t="s">
        <v>485</v>
      </c>
      <c r="C8" s="556"/>
      <c r="D8" s="556"/>
      <c r="E8" s="556"/>
      <c r="F8" s="556"/>
      <c r="G8" s="556"/>
      <c r="H8" s="556"/>
      <c r="I8" s="556"/>
      <c r="J8" s="556"/>
      <c r="K8" s="556"/>
      <c r="L8" s="556"/>
      <c r="M8" s="556"/>
      <c r="N8" s="557"/>
      <c r="O8" s="242"/>
      <c r="P8" s="241"/>
      <c r="Q8" s="241"/>
      <c r="R8" s="241"/>
    </row>
    <row r="9" spans="1:18" x14ac:dyDescent="0.25">
      <c r="A9" s="195"/>
      <c r="B9" s="522" t="s">
        <v>419</v>
      </c>
      <c r="C9" s="522"/>
      <c r="D9" s="522"/>
      <c r="E9" s="522"/>
      <c r="F9" s="522"/>
      <c r="G9" s="522"/>
      <c r="H9" s="522"/>
      <c r="I9" s="522"/>
      <c r="J9" s="522"/>
      <c r="K9" s="522"/>
      <c r="L9" s="566" t="s">
        <v>420</v>
      </c>
      <c r="M9" s="567"/>
      <c r="N9" s="568"/>
      <c r="O9" s="242"/>
      <c r="P9" s="241"/>
      <c r="Q9" s="241"/>
      <c r="R9" s="241"/>
    </row>
    <row r="10" spans="1:18" ht="15" customHeight="1" x14ac:dyDescent="0.25">
      <c r="A10" s="195"/>
      <c r="B10" s="549">
        <v>0</v>
      </c>
      <c r="C10" s="556"/>
      <c r="D10" s="556"/>
      <c r="E10" s="556"/>
      <c r="F10" s="556"/>
      <c r="G10" s="556"/>
      <c r="H10" s="556"/>
      <c r="I10" s="556"/>
      <c r="J10" s="556"/>
      <c r="K10" s="557"/>
      <c r="L10" s="523">
        <v>0</v>
      </c>
      <c r="M10" s="525"/>
      <c r="N10" s="525"/>
      <c r="O10" s="242"/>
      <c r="P10" s="241"/>
      <c r="Q10" s="241"/>
      <c r="R10" s="241"/>
    </row>
    <row r="11" spans="1:18" ht="3" customHeight="1" x14ac:dyDescent="0.25">
      <c r="A11" s="195"/>
      <c r="B11" s="196"/>
      <c r="C11" s="197"/>
      <c r="D11" s="197"/>
      <c r="E11" s="197"/>
      <c r="F11" s="197"/>
      <c r="G11" s="197"/>
      <c r="H11" s="197"/>
      <c r="I11" s="197"/>
      <c r="J11" s="197"/>
      <c r="K11" s="197"/>
      <c r="L11" s="198"/>
      <c r="M11" s="199"/>
      <c r="N11" s="200"/>
      <c r="O11" s="242"/>
      <c r="P11" s="241"/>
      <c r="Q11" s="241"/>
      <c r="R11" s="241"/>
    </row>
    <row r="12" spans="1:18" x14ac:dyDescent="0.25">
      <c r="A12" s="195"/>
      <c r="B12" s="558" t="s">
        <v>421</v>
      </c>
      <c r="C12" s="559"/>
      <c r="D12" s="559"/>
      <c r="E12" s="559"/>
      <c r="F12" s="559"/>
      <c r="G12" s="559"/>
      <c r="H12" s="559"/>
      <c r="I12" s="559"/>
      <c r="J12" s="559"/>
      <c r="K12" s="559"/>
      <c r="L12" s="559"/>
      <c r="M12" s="559"/>
      <c r="N12" s="560"/>
      <c r="O12" s="242"/>
      <c r="P12" s="241"/>
      <c r="Q12" s="241"/>
      <c r="R12" s="241"/>
    </row>
    <row r="13" spans="1:18" ht="48" customHeight="1" x14ac:dyDescent="0.25">
      <c r="A13" s="195"/>
      <c r="B13" s="525" t="s">
        <v>486</v>
      </c>
      <c r="C13" s="525"/>
      <c r="D13" s="525"/>
      <c r="E13" s="525"/>
      <c r="F13" s="525"/>
      <c r="G13" s="525"/>
      <c r="H13" s="525" t="s">
        <v>487</v>
      </c>
      <c r="I13" s="525"/>
      <c r="J13" s="525"/>
      <c r="K13" s="525"/>
      <c r="L13" s="525"/>
      <c r="M13" s="525"/>
      <c r="N13" s="525"/>
      <c r="O13" s="242"/>
      <c r="P13" s="241"/>
      <c r="Q13" s="241"/>
      <c r="R13" s="241"/>
    </row>
    <row r="14" spans="1:18" ht="3" customHeight="1" x14ac:dyDescent="0.25">
      <c r="A14" s="195"/>
      <c r="B14" s="201"/>
      <c r="C14" s="202"/>
      <c r="D14" s="202"/>
      <c r="E14" s="202"/>
      <c r="F14" s="202"/>
      <c r="G14" s="202"/>
      <c r="H14" s="202"/>
      <c r="I14" s="202"/>
      <c r="J14" s="202"/>
      <c r="K14" s="202"/>
      <c r="L14" s="202"/>
      <c r="M14" s="202"/>
      <c r="N14" s="203"/>
      <c r="O14" s="242"/>
      <c r="P14" s="241"/>
      <c r="Q14" s="241"/>
      <c r="R14" s="241"/>
    </row>
    <row r="15" spans="1:18" x14ac:dyDescent="0.25">
      <c r="A15" s="195"/>
      <c r="B15" s="558" t="s">
        <v>424</v>
      </c>
      <c r="C15" s="559"/>
      <c r="D15" s="559"/>
      <c r="E15" s="559"/>
      <c r="F15" s="559"/>
      <c r="G15" s="559"/>
      <c r="H15" s="559" t="s">
        <v>425</v>
      </c>
      <c r="I15" s="559"/>
      <c r="J15" s="559"/>
      <c r="K15" s="559"/>
      <c r="L15" s="559"/>
      <c r="M15" s="559"/>
      <c r="N15" s="560"/>
      <c r="O15" s="242"/>
      <c r="P15" s="241"/>
      <c r="Q15" s="241"/>
      <c r="R15" s="241"/>
    </row>
    <row r="16" spans="1:18" ht="76.5" customHeight="1" x14ac:dyDescent="0.25">
      <c r="A16" s="195"/>
      <c r="B16" s="555" t="s">
        <v>488</v>
      </c>
      <c r="C16" s="556"/>
      <c r="D16" s="556"/>
      <c r="E16" s="556"/>
      <c r="F16" s="556"/>
      <c r="G16" s="557"/>
      <c r="H16" s="555" t="s">
        <v>489</v>
      </c>
      <c r="I16" s="556"/>
      <c r="J16" s="556"/>
      <c r="K16" s="556"/>
      <c r="L16" s="556"/>
      <c r="M16" s="556"/>
      <c r="N16" s="557"/>
      <c r="O16" s="242"/>
      <c r="P16" s="241"/>
      <c r="Q16" s="241"/>
      <c r="R16" s="241"/>
    </row>
    <row r="17" spans="1:18" ht="3" customHeight="1" x14ac:dyDescent="0.25">
      <c r="A17" s="195"/>
      <c r="B17" s="204"/>
      <c r="C17" s="205"/>
      <c r="D17" s="205"/>
      <c r="E17" s="205"/>
      <c r="F17" s="205"/>
      <c r="G17" s="205"/>
      <c r="H17" s="205"/>
      <c r="I17" s="205"/>
      <c r="J17" s="205"/>
      <c r="K17" s="205"/>
      <c r="L17" s="205"/>
      <c r="M17" s="205"/>
      <c r="N17" s="206"/>
      <c r="O17" s="242"/>
      <c r="P17" s="241"/>
      <c r="Q17" s="241"/>
      <c r="R17" s="241"/>
    </row>
    <row r="18" spans="1:18" x14ac:dyDescent="0.25">
      <c r="A18" s="195"/>
      <c r="B18" s="558" t="s">
        <v>428</v>
      </c>
      <c r="C18" s="559"/>
      <c r="D18" s="559"/>
      <c r="E18" s="559"/>
      <c r="F18" s="559"/>
      <c r="G18" s="560"/>
      <c r="H18" s="558" t="s">
        <v>429</v>
      </c>
      <c r="I18" s="559"/>
      <c r="J18" s="559"/>
      <c r="K18" s="559"/>
      <c r="L18" s="559"/>
      <c r="M18" s="559"/>
      <c r="N18" s="560"/>
      <c r="O18" s="242"/>
      <c r="P18" s="528"/>
      <c r="Q18" s="528"/>
      <c r="R18" s="528"/>
    </row>
    <row r="19" spans="1:18" ht="21" customHeight="1" x14ac:dyDescent="0.25">
      <c r="A19" s="195"/>
      <c r="B19" s="549" t="s">
        <v>128</v>
      </c>
      <c r="C19" s="556"/>
      <c r="D19" s="556"/>
      <c r="E19" s="556"/>
      <c r="F19" s="556"/>
      <c r="G19" s="557"/>
      <c r="H19" s="549" t="s">
        <v>490</v>
      </c>
      <c r="I19" s="556"/>
      <c r="J19" s="556"/>
      <c r="K19" s="556"/>
      <c r="L19" s="556"/>
      <c r="M19" s="556"/>
      <c r="N19" s="557"/>
      <c r="O19" s="242"/>
      <c r="P19" s="241"/>
      <c r="Q19" s="241"/>
      <c r="R19" s="241"/>
    </row>
    <row r="20" spans="1:18" x14ac:dyDescent="0.25">
      <c r="A20" s="195"/>
      <c r="B20" s="558" t="s">
        <v>433</v>
      </c>
      <c r="C20" s="559"/>
      <c r="D20" s="559"/>
      <c r="E20" s="559"/>
      <c r="F20" s="559"/>
      <c r="G20" s="560"/>
      <c r="H20" s="558" t="s">
        <v>432</v>
      </c>
      <c r="I20" s="559"/>
      <c r="J20" s="559"/>
      <c r="K20" s="559"/>
      <c r="L20" s="559"/>
      <c r="M20" s="559"/>
      <c r="N20" s="560"/>
      <c r="O20" s="242"/>
      <c r="P20" s="241"/>
      <c r="Q20" s="241"/>
      <c r="R20" s="241"/>
    </row>
    <row r="21" spans="1:18" ht="18" customHeight="1" x14ac:dyDescent="0.25">
      <c r="A21" s="195"/>
      <c r="B21" s="549" t="s">
        <v>483</v>
      </c>
      <c r="C21" s="556"/>
      <c r="D21" s="556"/>
      <c r="E21" s="556"/>
      <c r="F21" s="556"/>
      <c r="G21" s="557"/>
      <c r="H21" s="549" t="s">
        <v>434</v>
      </c>
      <c r="I21" s="556"/>
      <c r="J21" s="556"/>
      <c r="K21" s="556"/>
      <c r="L21" s="556"/>
      <c r="M21" s="556"/>
      <c r="N21" s="557"/>
      <c r="O21" s="242"/>
      <c r="P21" s="241"/>
      <c r="Q21" s="241"/>
      <c r="R21" s="241"/>
    </row>
    <row r="22" spans="1:18" ht="3" customHeight="1" x14ac:dyDescent="0.25">
      <c r="A22" s="195"/>
      <c r="B22" s="204"/>
      <c r="C22" s="205"/>
      <c r="D22" s="205"/>
      <c r="E22" s="205"/>
      <c r="F22" s="205"/>
      <c r="G22" s="205"/>
      <c r="H22" s="205"/>
      <c r="I22" s="205"/>
      <c r="J22" s="205"/>
      <c r="K22" s="205"/>
      <c r="L22" s="205"/>
      <c r="M22" s="205"/>
      <c r="N22" s="206"/>
      <c r="O22" s="242"/>
      <c r="P22" s="241"/>
      <c r="Q22" s="241"/>
      <c r="R22" s="241"/>
    </row>
    <row r="23" spans="1:18" x14ac:dyDescent="0.25">
      <c r="A23" s="195"/>
      <c r="B23" s="546" t="s">
        <v>435</v>
      </c>
      <c r="C23" s="547"/>
      <c r="D23" s="547"/>
      <c r="E23" s="547"/>
      <c r="F23" s="547"/>
      <c r="G23" s="547"/>
      <c r="H23" s="547"/>
      <c r="I23" s="547"/>
      <c r="J23" s="547"/>
      <c r="K23" s="547"/>
      <c r="L23" s="547"/>
      <c r="M23" s="547"/>
      <c r="N23" s="548"/>
      <c r="O23" s="242"/>
      <c r="P23" s="241"/>
      <c r="Q23" s="241"/>
      <c r="R23" s="241"/>
    </row>
    <row r="24" spans="1:18" ht="50.25" customHeight="1" x14ac:dyDescent="0.25">
      <c r="A24" s="195"/>
      <c r="B24" s="549">
        <v>0</v>
      </c>
      <c r="C24" s="550"/>
      <c r="D24" s="550"/>
      <c r="E24" s="550"/>
      <c r="F24" s="550"/>
      <c r="G24" s="550"/>
      <c r="H24" s="550"/>
      <c r="I24" s="550"/>
      <c r="J24" s="550"/>
      <c r="K24" s="550"/>
      <c r="L24" s="550"/>
      <c r="M24" s="550"/>
      <c r="N24" s="551"/>
      <c r="O24" s="242"/>
      <c r="P24" s="241"/>
      <c r="Q24" s="241"/>
      <c r="R24" s="241"/>
    </row>
    <row r="25" spans="1:18" x14ac:dyDescent="0.25">
      <c r="A25" s="195"/>
      <c r="B25" s="546" t="s">
        <v>436</v>
      </c>
      <c r="C25" s="547"/>
      <c r="D25" s="547"/>
      <c r="E25" s="547"/>
      <c r="F25" s="547"/>
      <c r="G25" s="547"/>
      <c r="H25" s="547"/>
      <c r="I25" s="547"/>
      <c r="J25" s="547"/>
      <c r="K25" s="547"/>
      <c r="L25" s="547"/>
      <c r="M25" s="547"/>
      <c r="N25" s="548"/>
      <c r="O25" s="242"/>
      <c r="P25" s="241"/>
      <c r="Q25" s="241"/>
      <c r="R25" s="241"/>
    </row>
    <row r="26" spans="1:18" ht="50.25" customHeight="1" x14ac:dyDescent="0.25">
      <c r="A26" s="195"/>
      <c r="B26" s="549" t="s">
        <v>498</v>
      </c>
      <c r="C26" s="550"/>
      <c r="D26" s="550"/>
      <c r="E26" s="550"/>
      <c r="F26" s="550"/>
      <c r="G26" s="550"/>
      <c r="H26" s="550"/>
      <c r="I26" s="550"/>
      <c r="J26" s="550"/>
      <c r="K26" s="550"/>
      <c r="L26" s="550"/>
      <c r="M26" s="550"/>
      <c r="N26" s="551"/>
      <c r="O26" s="242"/>
      <c r="P26" s="241"/>
      <c r="Q26" s="241"/>
      <c r="R26" s="241"/>
    </row>
    <row r="27" spans="1:18" ht="3" customHeight="1" x14ac:dyDescent="0.25">
      <c r="A27" s="195"/>
      <c r="B27" s="204"/>
      <c r="C27" s="205"/>
      <c r="D27" s="205"/>
      <c r="E27" s="205"/>
      <c r="F27" s="205"/>
      <c r="G27" s="205"/>
      <c r="H27" s="205"/>
      <c r="I27" s="205"/>
      <c r="J27" s="205"/>
      <c r="K27" s="205"/>
      <c r="L27" s="205"/>
      <c r="M27" s="205"/>
      <c r="N27" s="206"/>
      <c r="O27" s="242"/>
      <c r="P27" s="241"/>
      <c r="Q27" s="241"/>
      <c r="R27" s="241"/>
    </row>
    <row r="28" spans="1:18" x14ac:dyDescent="0.25">
      <c r="A28" s="195"/>
      <c r="B28" s="522" t="s">
        <v>437</v>
      </c>
      <c r="C28" s="522"/>
      <c r="D28" s="522"/>
      <c r="E28" s="522"/>
      <c r="F28" s="522"/>
      <c r="G28" s="522"/>
      <c r="H28" s="522"/>
      <c r="I28" s="522"/>
      <c r="J28" s="522"/>
      <c r="K28" s="522"/>
      <c r="L28" s="522"/>
      <c r="M28" s="522"/>
      <c r="N28" s="522"/>
      <c r="O28" s="242"/>
      <c r="P28" s="241"/>
      <c r="Q28" s="241"/>
      <c r="R28" s="241"/>
    </row>
    <row r="29" spans="1:18" ht="24" customHeight="1" x14ac:dyDescent="0.25">
      <c r="A29" s="194"/>
      <c r="B29" s="207"/>
      <c r="C29" s="208" t="s">
        <v>438</v>
      </c>
      <c r="D29" s="208" t="s">
        <v>439</v>
      </c>
      <c r="E29" s="208" t="s">
        <v>440</v>
      </c>
      <c r="F29" s="208"/>
      <c r="G29" s="208"/>
      <c r="H29" s="208"/>
      <c r="I29" s="208"/>
      <c r="J29" s="208"/>
      <c r="K29" s="208"/>
      <c r="L29" s="208"/>
      <c r="M29" s="208"/>
      <c r="N29" s="208"/>
      <c r="O29" s="247"/>
      <c r="P29" s="241"/>
      <c r="Q29" s="241"/>
      <c r="R29" s="241"/>
    </row>
    <row r="30" spans="1:18" ht="24" customHeight="1" x14ac:dyDescent="0.25">
      <c r="A30" s="194"/>
      <c r="B30" s="209" t="s">
        <v>441</v>
      </c>
      <c r="C30" s="229">
        <v>0</v>
      </c>
      <c r="D30" s="229">
        <v>0</v>
      </c>
      <c r="E30" s="229">
        <v>0</v>
      </c>
      <c r="F30" s="229"/>
      <c r="G30" s="229"/>
      <c r="H30" s="229"/>
      <c r="I30" s="229"/>
      <c r="J30" s="229"/>
      <c r="K30" s="229"/>
      <c r="L30" s="229"/>
      <c r="M30" s="229"/>
      <c r="N30" s="229"/>
      <c r="O30" s="247"/>
      <c r="P30" s="241"/>
      <c r="Q30" s="241"/>
      <c r="R30" s="241"/>
    </row>
    <row r="31" spans="1:18" ht="24" customHeight="1" x14ac:dyDescent="0.25">
      <c r="A31" s="194"/>
      <c r="B31" s="211" t="s">
        <v>442</v>
      </c>
      <c r="C31" s="229">
        <v>0.05</v>
      </c>
      <c r="D31" s="229">
        <v>0.05</v>
      </c>
      <c r="E31" s="229">
        <v>0.05</v>
      </c>
      <c r="F31" s="229"/>
      <c r="G31" s="229"/>
      <c r="H31" s="229"/>
      <c r="I31" s="229"/>
      <c r="J31" s="229"/>
      <c r="K31" s="229"/>
      <c r="L31" s="229"/>
      <c r="M31" s="229"/>
      <c r="N31" s="229"/>
      <c r="O31" s="247"/>
      <c r="P31" s="241"/>
      <c r="Q31" s="241"/>
      <c r="R31" s="241"/>
    </row>
    <row r="32" spans="1:18" ht="24" customHeight="1" x14ac:dyDescent="0.25">
      <c r="A32" s="194"/>
      <c r="B32" s="212" t="s">
        <v>443</v>
      </c>
      <c r="C32" s="229">
        <v>0.2</v>
      </c>
      <c r="D32" s="229">
        <v>0.2</v>
      </c>
      <c r="E32" s="229">
        <v>0.2</v>
      </c>
      <c r="F32" s="229"/>
      <c r="G32" s="229"/>
      <c r="H32" s="229"/>
      <c r="I32" s="229"/>
      <c r="J32" s="229"/>
      <c r="K32" s="229"/>
      <c r="L32" s="229"/>
      <c r="M32" s="229"/>
      <c r="N32" s="229"/>
      <c r="O32" s="247"/>
      <c r="P32" s="241"/>
      <c r="Q32" s="241"/>
      <c r="R32" s="241"/>
    </row>
    <row r="33" spans="1:18" ht="24" customHeight="1" x14ac:dyDescent="0.25">
      <c r="A33" s="194"/>
      <c r="B33" s="213" t="s">
        <v>444</v>
      </c>
      <c r="C33" s="230">
        <v>0</v>
      </c>
      <c r="D33" s="230">
        <v>0</v>
      </c>
      <c r="E33" s="230">
        <v>0</v>
      </c>
      <c r="F33" s="230"/>
      <c r="G33" s="230"/>
      <c r="H33" s="230"/>
      <c r="I33" s="230"/>
      <c r="J33" s="230"/>
      <c r="K33" s="230"/>
      <c r="L33" s="230"/>
      <c r="M33" s="230"/>
      <c r="N33" s="230"/>
      <c r="O33" s="247"/>
      <c r="P33" s="241"/>
      <c r="Q33" s="241"/>
      <c r="R33" s="249"/>
    </row>
    <row r="34" spans="1:18" x14ac:dyDescent="0.25">
      <c r="A34" s="215"/>
      <c r="B34" s="216"/>
      <c r="C34" s="217"/>
      <c r="D34" s="217"/>
      <c r="E34" s="217"/>
      <c r="F34" s="218"/>
      <c r="G34" s="218"/>
      <c r="H34" s="218"/>
      <c r="I34" s="218"/>
      <c r="J34" s="218"/>
      <c r="K34" s="218"/>
      <c r="L34" s="218"/>
      <c r="M34" s="218"/>
      <c r="N34" s="219"/>
      <c r="O34" s="248"/>
      <c r="P34" s="241"/>
      <c r="Q34" s="241"/>
      <c r="R34" s="241"/>
    </row>
    <row r="35" spans="1:18" x14ac:dyDescent="0.25">
      <c r="A35" s="220"/>
      <c r="B35" s="221"/>
      <c r="C35" s="222"/>
      <c r="D35" s="222"/>
      <c r="E35" s="222"/>
      <c r="F35" s="222"/>
      <c r="G35" s="222"/>
      <c r="H35" s="222"/>
      <c r="I35" s="222"/>
      <c r="J35" s="222"/>
      <c r="K35" s="222"/>
      <c r="L35" s="222"/>
      <c r="M35" s="222"/>
      <c r="N35" s="222"/>
      <c r="O35" s="221"/>
      <c r="P35" s="241"/>
      <c r="Q35" s="241"/>
      <c r="R35" s="241"/>
    </row>
    <row r="36" spans="1:18" x14ac:dyDescent="0.25">
      <c r="A36" s="223"/>
      <c r="B36" s="522" t="s">
        <v>437</v>
      </c>
      <c r="C36" s="522"/>
      <c r="D36" s="522"/>
      <c r="E36" s="522"/>
      <c r="F36" s="522"/>
      <c r="G36" s="522"/>
      <c r="H36" s="522"/>
      <c r="I36" s="522"/>
      <c r="J36" s="522"/>
      <c r="K36" s="522"/>
      <c r="L36" s="522"/>
      <c r="M36" s="522"/>
      <c r="N36" s="522"/>
      <c r="O36" s="241"/>
      <c r="P36" s="241"/>
      <c r="Q36" s="241"/>
      <c r="R36" s="241"/>
    </row>
    <row r="37" spans="1:18" x14ac:dyDescent="0.25">
      <c r="A37" s="223"/>
      <c r="B37" s="223"/>
      <c r="N37" s="224"/>
      <c r="O37" s="241"/>
      <c r="P37" s="241"/>
      <c r="Q37" s="241"/>
      <c r="R37" s="241"/>
    </row>
    <row r="38" spans="1:18" x14ac:dyDescent="0.25">
      <c r="A38" s="223"/>
      <c r="B38" s="223"/>
      <c r="N38" s="224"/>
      <c r="O38" s="241"/>
      <c r="P38" s="241"/>
      <c r="Q38" s="241"/>
      <c r="R38" s="241"/>
    </row>
    <row r="39" spans="1:18" x14ac:dyDescent="0.25">
      <c r="A39" s="223"/>
      <c r="B39" s="223"/>
      <c r="N39" s="224"/>
      <c r="O39" s="241"/>
      <c r="P39" s="241"/>
      <c r="Q39" s="241"/>
      <c r="R39" s="241"/>
    </row>
    <row r="40" spans="1:18" x14ac:dyDescent="0.25">
      <c r="A40" s="223"/>
      <c r="B40" s="223"/>
      <c r="N40" s="224"/>
      <c r="O40" s="241"/>
      <c r="P40" s="241"/>
      <c r="Q40" s="241"/>
      <c r="R40" s="241"/>
    </row>
    <row r="41" spans="1:18" x14ac:dyDescent="0.25">
      <c r="A41" s="223"/>
      <c r="B41" s="223"/>
      <c r="N41" s="224"/>
      <c r="O41" s="241"/>
      <c r="P41" s="241"/>
      <c r="Q41" s="241"/>
      <c r="R41" s="241"/>
    </row>
    <row r="42" spans="1:18" x14ac:dyDescent="0.25">
      <c r="A42" s="223"/>
      <c r="B42" s="223"/>
      <c r="N42" s="224"/>
      <c r="O42" s="241"/>
      <c r="P42" s="241"/>
      <c r="Q42" s="241"/>
      <c r="R42" s="241"/>
    </row>
    <row r="43" spans="1:18" x14ac:dyDescent="0.25">
      <c r="A43" s="223"/>
      <c r="B43" s="223"/>
      <c r="N43" s="224"/>
      <c r="O43" s="241"/>
      <c r="P43" s="241"/>
      <c r="Q43" s="241"/>
      <c r="R43" s="241"/>
    </row>
    <row r="44" spans="1:18" x14ac:dyDescent="0.25">
      <c r="A44" s="223"/>
      <c r="B44" s="223"/>
      <c r="N44" s="224"/>
      <c r="O44" s="241"/>
      <c r="P44" s="241"/>
      <c r="Q44" s="241"/>
      <c r="R44" s="241"/>
    </row>
    <row r="45" spans="1:18" x14ac:dyDescent="0.25">
      <c r="A45" s="223"/>
      <c r="B45" s="223"/>
      <c r="N45" s="224"/>
      <c r="O45" s="241"/>
      <c r="P45" s="241"/>
      <c r="Q45" s="241"/>
      <c r="R45" s="241"/>
    </row>
    <row r="46" spans="1:18" x14ac:dyDescent="0.25">
      <c r="A46" s="223"/>
      <c r="B46" s="223"/>
      <c r="N46" s="224"/>
      <c r="O46" s="241"/>
      <c r="P46" s="241"/>
      <c r="Q46" s="241"/>
      <c r="R46" s="241"/>
    </row>
    <row r="47" spans="1:18" x14ac:dyDescent="0.25">
      <c r="A47" s="223"/>
      <c r="B47" s="223"/>
      <c r="N47" s="224"/>
      <c r="O47" s="241"/>
      <c r="P47" s="241"/>
      <c r="Q47" s="241"/>
      <c r="R47" s="241"/>
    </row>
    <row r="48" spans="1:18" x14ac:dyDescent="0.25">
      <c r="A48" s="223"/>
      <c r="B48" s="223"/>
      <c r="N48" s="224"/>
      <c r="O48" s="241"/>
      <c r="P48" s="241"/>
      <c r="Q48" s="241"/>
      <c r="R48" s="241"/>
    </row>
    <row r="49" spans="1:18" x14ac:dyDescent="0.25">
      <c r="A49" s="223"/>
      <c r="B49" s="223"/>
      <c r="N49" s="224"/>
      <c r="O49" s="241"/>
      <c r="P49" s="241"/>
      <c r="Q49" s="241"/>
      <c r="R49" s="241"/>
    </row>
    <row r="50" spans="1:18" x14ac:dyDescent="0.25">
      <c r="A50" s="223"/>
      <c r="B50" s="223"/>
      <c r="N50" s="224"/>
      <c r="O50" s="241"/>
      <c r="P50" s="241"/>
      <c r="Q50" s="241"/>
      <c r="R50" s="241"/>
    </row>
    <row r="51" spans="1:18" x14ac:dyDescent="0.25">
      <c r="A51" s="223"/>
      <c r="B51" s="223"/>
      <c r="N51" s="224"/>
      <c r="O51" s="241"/>
      <c r="P51" s="241"/>
      <c r="Q51" s="241"/>
      <c r="R51" s="241"/>
    </row>
    <row r="52" spans="1:18" x14ac:dyDescent="0.25">
      <c r="A52" s="223"/>
      <c r="B52" s="223"/>
      <c r="N52" s="224"/>
      <c r="O52" s="241"/>
      <c r="P52" s="241"/>
      <c r="Q52" s="241"/>
      <c r="R52" s="241"/>
    </row>
    <row r="53" spans="1:18" x14ac:dyDescent="0.25">
      <c r="A53" s="223"/>
      <c r="B53" s="223"/>
      <c r="N53" s="224"/>
      <c r="O53" s="241"/>
      <c r="P53" s="241"/>
      <c r="Q53" s="241"/>
      <c r="R53" s="241"/>
    </row>
    <row r="54" spans="1:18" x14ac:dyDescent="0.25">
      <c r="A54" s="223"/>
      <c r="B54" s="223"/>
      <c r="N54" s="224"/>
      <c r="O54" s="241"/>
      <c r="P54" s="241"/>
      <c r="Q54" s="241"/>
      <c r="R54" s="241"/>
    </row>
    <row r="55" spans="1:18" x14ac:dyDescent="0.25">
      <c r="A55" s="223"/>
      <c r="B55" s="223"/>
      <c r="N55" s="224"/>
      <c r="O55" s="241"/>
      <c r="P55" s="241"/>
      <c r="Q55" s="241"/>
      <c r="R55" s="241"/>
    </row>
    <row r="56" spans="1:18" x14ac:dyDescent="0.25">
      <c r="A56" s="223"/>
      <c r="B56" s="225"/>
      <c r="C56" s="226"/>
      <c r="D56" s="226"/>
      <c r="E56" s="226"/>
      <c r="F56" s="226"/>
      <c r="G56" s="226"/>
      <c r="H56" s="226"/>
      <c r="I56" s="226"/>
      <c r="J56" s="226"/>
      <c r="K56" s="226"/>
      <c r="L56" s="226"/>
      <c r="M56" s="226"/>
      <c r="N56" s="227"/>
      <c r="O56" s="241"/>
      <c r="P56" s="241"/>
      <c r="Q56" s="241"/>
      <c r="R56" s="241"/>
    </row>
    <row r="57" spans="1:18" x14ac:dyDescent="0.25">
      <c r="A57" s="223"/>
      <c r="B57" s="546" t="s">
        <v>445</v>
      </c>
      <c r="C57" s="547"/>
      <c r="D57" s="547"/>
      <c r="E57" s="547"/>
      <c r="F57" s="547"/>
      <c r="G57" s="547"/>
      <c r="H57" s="547"/>
      <c r="I57" s="547"/>
      <c r="J57" s="547"/>
      <c r="K57" s="547"/>
      <c r="L57" s="547"/>
      <c r="M57" s="547"/>
      <c r="N57" s="548"/>
      <c r="O57" s="241"/>
      <c r="P57" s="241"/>
      <c r="Q57" s="241"/>
      <c r="R57" s="241"/>
    </row>
    <row r="58" spans="1:18" ht="154.5" customHeight="1" x14ac:dyDescent="0.25">
      <c r="A58" s="223"/>
      <c r="B58" s="552" t="s">
        <v>491</v>
      </c>
      <c r="C58" s="553"/>
      <c r="D58" s="553"/>
      <c r="E58" s="553"/>
      <c r="F58" s="553"/>
      <c r="G58" s="553"/>
      <c r="H58" s="553"/>
      <c r="I58" s="553"/>
      <c r="J58" s="553"/>
      <c r="K58" s="553"/>
      <c r="L58" s="553"/>
      <c r="M58" s="553"/>
      <c r="N58" s="554"/>
      <c r="O58" s="241"/>
      <c r="P58" s="241"/>
      <c r="Q58" s="241"/>
      <c r="R58" s="241"/>
    </row>
    <row r="59" spans="1:18" x14ac:dyDescent="0.25">
      <c r="A59" s="223"/>
      <c r="B59" s="546" t="s">
        <v>447</v>
      </c>
      <c r="C59" s="547"/>
      <c r="D59" s="547"/>
      <c r="E59" s="547"/>
      <c r="F59" s="547"/>
      <c r="G59" s="547"/>
      <c r="H59" s="547"/>
      <c r="I59" s="547"/>
      <c r="J59" s="547"/>
      <c r="K59" s="547"/>
      <c r="L59" s="547"/>
      <c r="M59" s="547"/>
      <c r="N59" s="548"/>
      <c r="O59" s="241"/>
      <c r="P59" s="241"/>
      <c r="Q59" s="241"/>
      <c r="R59" s="241"/>
    </row>
    <row r="60" spans="1:18" ht="154.5" customHeight="1" x14ac:dyDescent="0.25">
      <c r="A60" s="223"/>
      <c r="B60" s="549"/>
      <c r="C60" s="550"/>
      <c r="D60" s="550"/>
      <c r="E60" s="550"/>
      <c r="F60" s="550"/>
      <c r="G60" s="550"/>
      <c r="H60" s="550"/>
      <c r="I60" s="550"/>
      <c r="J60" s="550"/>
      <c r="K60" s="550"/>
      <c r="L60" s="550"/>
      <c r="M60" s="550"/>
      <c r="N60" s="551"/>
      <c r="O60" s="241"/>
      <c r="P60" s="241"/>
      <c r="Q60" s="241"/>
      <c r="R60" s="241"/>
    </row>
    <row r="61" spans="1:18" x14ac:dyDescent="0.25">
      <c r="A61" s="223"/>
      <c r="B61" s="241"/>
      <c r="C61" s="241"/>
      <c r="D61" s="241"/>
      <c r="E61" s="241"/>
      <c r="F61" s="241"/>
      <c r="G61" s="241"/>
      <c r="H61" s="241"/>
      <c r="I61" s="241"/>
      <c r="J61" s="241"/>
      <c r="K61" s="241"/>
      <c r="L61" s="241"/>
      <c r="M61" s="241"/>
      <c r="N61" s="241"/>
      <c r="O61" s="241"/>
      <c r="P61" s="241"/>
      <c r="Q61" s="241"/>
      <c r="R61" s="241"/>
    </row>
    <row r="62" spans="1:18" x14ac:dyDescent="0.25">
      <c r="A62" s="241"/>
      <c r="B62" s="241"/>
      <c r="C62" s="241"/>
      <c r="D62" s="241"/>
      <c r="E62" s="241"/>
      <c r="F62" s="241"/>
      <c r="G62" s="241"/>
      <c r="H62" s="241"/>
      <c r="I62" s="241"/>
      <c r="J62" s="241"/>
      <c r="K62" s="241"/>
      <c r="L62" s="241"/>
      <c r="M62" s="241"/>
      <c r="N62" s="241"/>
      <c r="O62" s="241"/>
    </row>
    <row r="200" spans="19:19" x14ac:dyDescent="0.25">
      <c r="S200" s="193" t="s">
        <v>448</v>
      </c>
    </row>
    <row r="201" spans="19:19" x14ac:dyDescent="0.25">
      <c r="S201" s="193" t="s">
        <v>449</v>
      </c>
    </row>
    <row r="202" spans="19:19" x14ac:dyDescent="0.25">
      <c r="S202" s="193" t="s">
        <v>450</v>
      </c>
    </row>
    <row r="203" spans="19:19" x14ac:dyDescent="0.25">
      <c r="S203" s="193" t="s">
        <v>451</v>
      </c>
    </row>
    <row r="204" spans="19:19" x14ac:dyDescent="0.25">
      <c r="S204" s="193" t="s">
        <v>452</v>
      </c>
    </row>
    <row r="205" spans="19:19" x14ac:dyDescent="0.25">
      <c r="S205" s="193" t="s">
        <v>453</v>
      </c>
    </row>
    <row r="206" spans="19:19" x14ac:dyDescent="0.25">
      <c r="S206" s="193" t="s">
        <v>454</v>
      </c>
    </row>
    <row r="207" spans="19:19" x14ac:dyDescent="0.25">
      <c r="S207" s="193" t="s">
        <v>455</v>
      </c>
    </row>
    <row r="208" spans="19:19" x14ac:dyDescent="0.25">
      <c r="S208" s="193" t="s">
        <v>456</v>
      </c>
    </row>
    <row r="209" spans="19:19" x14ac:dyDescent="0.25">
      <c r="S209" s="193" t="s">
        <v>457</v>
      </c>
    </row>
    <row r="210" spans="19:19" x14ac:dyDescent="0.25">
      <c r="S210" s="228" t="s">
        <v>458</v>
      </c>
    </row>
    <row r="211" spans="19:19" x14ac:dyDescent="0.25">
      <c r="S211" s="228" t="s">
        <v>459</v>
      </c>
    </row>
    <row r="212" spans="19:19" x14ac:dyDescent="0.25">
      <c r="S212" s="228" t="s">
        <v>460</v>
      </c>
    </row>
    <row r="213" spans="19:19" x14ac:dyDescent="0.25">
      <c r="S213" s="228" t="s">
        <v>461</v>
      </c>
    </row>
    <row r="214" spans="19:19" x14ac:dyDescent="0.25">
      <c r="S214" s="228" t="s">
        <v>462</v>
      </c>
    </row>
    <row r="215" spans="19:19" x14ac:dyDescent="0.25">
      <c r="S215" s="228" t="s">
        <v>463</v>
      </c>
    </row>
    <row r="216" spans="19:19" x14ac:dyDescent="0.25">
      <c r="S216" s="228" t="s">
        <v>464</v>
      </c>
    </row>
    <row r="217" spans="19:19" x14ac:dyDescent="0.25">
      <c r="S217" s="228" t="s">
        <v>465</v>
      </c>
    </row>
    <row r="218" spans="19:19" x14ac:dyDescent="0.25">
      <c r="S218" s="228" t="s">
        <v>466</v>
      </c>
    </row>
    <row r="219" spans="19:19" x14ac:dyDescent="0.25">
      <c r="S219" s="228" t="s">
        <v>467</v>
      </c>
    </row>
    <row r="220" spans="19:19" x14ac:dyDescent="0.25">
      <c r="S220" s="228"/>
    </row>
    <row r="221" spans="19:19" x14ac:dyDescent="0.25">
      <c r="S221" s="228"/>
    </row>
    <row r="222" spans="19:19" x14ac:dyDescent="0.25">
      <c r="S222" s="228"/>
    </row>
    <row r="223" spans="19:19" x14ac:dyDescent="0.25">
      <c r="S223" s="228" t="s">
        <v>468</v>
      </c>
    </row>
    <row r="224" spans="19:19" x14ac:dyDescent="0.25">
      <c r="S224" s="228" t="s">
        <v>469</v>
      </c>
    </row>
    <row r="225" spans="19:19" x14ac:dyDescent="0.25">
      <c r="S225" s="228" t="s">
        <v>470</v>
      </c>
    </row>
    <row r="226" spans="19:19" x14ac:dyDescent="0.25">
      <c r="S226" s="228" t="s">
        <v>471</v>
      </c>
    </row>
    <row r="227" spans="19:19" x14ac:dyDescent="0.25">
      <c r="S227" s="228" t="s">
        <v>472</v>
      </c>
    </row>
    <row r="228" spans="19:19" x14ac:dyDescent="0.25">
      <c r="S228" s="228" t="s">
        <v>473</v>
      </c>
    </row>
    <row r="229" spans="19:19" x14ac:dyDescent="0.25">
      <c r="S229" s="228" t="s">
        <v>474</v>
      </c>
    </row>
    <row r="231" spans="19:19" x14ac:dyDescent="0.25">
      <c r="S231" s="193" t="s">
        <v>475</v>
      </c>
    </row>
    <row r="232" spans="19:19" x14ac:dyDescent="0.25">
      <c r="S232" s="193" t="s">
        <v>476</v>
      </c>
    </row>
    <row r="233" spans="19:19" x14ac:dyDescent="0.25">
      <c r="S233" s="228" t="s">
        <v>477</v>
      </c>
    </row>
    <row r="234" spans="19:19" x14ac:dyDescent="0.25">
      <c r="S234" s="228"/>
    </row>
    <row r="235" spans="19:19" x14ac:dyDescent="0.25">
      <c r="S235" s="228" t="s">
        <v>10</v>
      </c>
    </row>
    <row r="236" spans="19:19" x14ac:dyDescent="0.25">
      <c r="S236" s="228" t="s">
        <v>478</v>
      </c>
    </row>
    <row r="237" spans="19:19" x14ac:dyDescent="0.25">
      <c r="S237" s="228" t="s">
        <v>63</v>
      </c>
    </row>
    <row r="238" spans="19:19" x14ac:dyDescent="0.25">
      <c r="S238" s="228" t="s">
        <v>128</v>
      </c>
    </row>
    <row r="239" spans="19:19" x14ac:dyDescent="0.25">
      <c r="S239" s="228"/>
    </row>
    <row r="240" spans="19:19" x14ac:dyDescent="0.25">
      <c r="S240" s="193" t="s">
        <v>479</v>
      </c>
    </row>
    <row r="241" spans="19:19" x14ac:dyDescent="0.25">
      <c r="S241" s="228" t="s">
        <v>37</v>
      </c>
    </row>
    <row r="242" spans="19:19" x14ac:dyDescent="0.25">
      <c r="S242" s="228" t="s">
        <v>480</v>
      </c>
    </row>
    <row r="243" spans="19:19" x14ac:dyDescent="0.25">
      <c r="S243" s="228" t="s">
        <v>481</v>
      </c>
    </row>
    <row r="245" spans="19:19" x14ac:dyDescent="0.25">
      <c r="S245" s="228" t="s">
        <v>433</v>
      </c>
    </row>
    <row r="246" spans="19:19" x14ac:dyDescent="0.25">
      <c r="S246" s="228" t="s">
        <v>482</v>
      </c>
    </row>
    <row r="247" spans="19:19" x14ac:dyDescent="0.25">
      <c r="S247" s="228" t="s">
        <v>483</v>
      </c>
    </row>
    <row r="248" spans="19:19" x14ac:dyDescent="0.25">
      <c r="S248" s="228"/>
    </row>
    <row r="249" spans="19:19" x14ac:dyDescent="0.25">
      <c r="S249" s="193" t="s">
        <v>434</v>
      </c>
    </row>
    <row r="250" spans="19:19" x14ac:dyDescent="0.25">
      <c r="S250" s="228" t="s">
        <v>349</v>
      </c>
    </row>
    <row r="251" spans="19:19" x14ac:dyDescent="0.25">
      <c r="S251" s="228"/>
    </row>
    <row r="252" spans="19:19" x14ac:dyDescent="0.25">
      <c r="S252" s="228"/>
    </row>
    <row r="253" spans="19:19" x14ac:dyDescent="0.25">
      <c r="S253" s="228"/>
    </row>
    <row r="255" spans="19:19" x14ac:dyDescent="0.25">
      <c r="S255" s="228"/>
    </row>
    <row r="256" spans="19:19" x14ac:dyDescent="0.25">
      <c r="S256" s="228"/>
    </row>
    <row r="257" spans="19:19" x14ac:dyDescent="0.25">
      <c r="S257" s="228"/>
    </row>
    <row r="259" spans="19:19" x14ac:dyDescent="0.25">
      <c r="S259" s="228"/>
    </row>
    <row r="260" spans="19:19" x14ac:dyDescent="0.25">
      <c r="S260" s="228"/>
    </row>
  </sheetData>
  <sheetProtection algorithmName="SHA-512" hashValue="7Z8tSALOTBqt85cTMBv0C/9MOIDcIyBTbGtrfD8TUdK1+YnuFyxj6mmAef7BGbpXSpRtzGj90z4Ohn+0k6ZKmA==" saltValue="wnmgkdxiV29Oh9rzbv+WSA==" spinCount="100000" sheet="1" objects="1" scenarios="1"/>
  <mergeCells count="41">
    <mergeCell ref="B5:K5"/>
    <mergeCell ref="L5:N5"/>
    <mergeCell ref="B2:D4"/>
    <mergeCell ref="E2:K4"/>
    <mergeCell ref="L2:N2"/>
    <mergeCell ref="L3:N3"/>
    <mergeCell ref="L4:N4"/>
    <mergeCell ref="B6:K6"/>
    <mergeCell ref="L6:N6"/>
    <mergeCell ref="B7:N7"/>
    <mergeCell ref="B8:N8"/>
    <mergeCell ref="B9:K9"/>
    <mergeCell ref="L9:N9"/>
    <mergeCell ref="P18:R18"/>
    <mergeCell ref="B19:G19"/>
    <mergeCell ref="H19:N19"/>
    <mergeCell ref="B10:K10"/>
    <mergeCell ref="L10:N10"/>
    <mergeCell ref="B12:N12"/>
    <mergeCell ref="B13:G13"/>
    <mergeCell ref="H13:N13"/>
    <mergeCell ref="B15:G15"/>
    <mergeCell ref="H15:N15"/>
    <mergeCell ref="B24:N24"/>
    <mergeCell ref="B16:G16"/>
    <mergeCell ref="H16:N16"/>
    <mergeCell ref="B18:G18"/>
    <mergeCell ref="H18:N18"/>
    <mergeCell ref="B20:G20"/>
    <mergeCell ref="H20:N20"/>
    <mergeCell ref="B21:G21"/>
    <mergeCell ref="H21:N21"/>
    <mergeCell ref="B23:N23"/>
    <mergeCell ref="B59:N59"/>
    <mergeCell ref="B60:N60"/>
    <mergeCell ref="B25:N25"/>
    <mergeCell ref="B26:N26"/>
    <mergeCell ref="B28:N28"/>
    <mergeCell ref="B36:N36"/>
    <mergeCell ref="B57:N57"/>
    <mergeCell ref="B58:N58"/>
  </mergeCells>
  <conditionalFormatting sqref="C33:N33">
    <cfRule type="cellIs" dxfId="5" priority="3" operator="greaterThanOrEqual">
      <formula>C32</formula>
    </cfRule>
  </conditionalFormatting>
  <conditionalFormatting sqref="C33:N33">
    <cfRule type="cellIs" dxfId="4" priority="2" operator="between">
      <formula>C31</formula>
      <formula>C32-0.0001</formula>
    </cfRule>
  </conditionalFormatting>
  <conditionalFormatting sqref="C33:N33">
    <cfRule type="cellIs" dxfId="3" priority="1" operator="between">
      <formula>C30</formula>
      <formula>C31-0.0001</formula>
    </cfRule>
  </conditionalFormatting>
  <dataValidations count="2">
    <dataValidation type="list" allowBlank="1" showInputMessage="1" showErrorMessage="1" sqref="B20:G20">
      <formula1>$S$245:$S$247</formula1>
    </dataValidation>
    <dataValidation type="list" allowBlank="1" showInputMessage="1" showErrorMessage="1" sqref="H20:N20">
      <formula1>$S$249</formula1>
    </dataValidation>
  </dataValidations>
  <pageMargins left="0.75" right="0.75" top="1" bottom="1" header="0.5" footer="0.5"/>
  <pageSetup orientation="portrait" horizontalDpi="4294967292" verticalDpi="429496729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O44"/>
  <sheetViews>
    <sheetView zoomScale="70" zoomScaleNormal="70" workbookViewId="0">
      <selection activeCell="D6" sqref="D6:F6"/>
    </sheetView>
  </sheetViews>
  <sheetFormatPr baseColWidth="10" defaultColWidth="11.42578125" defaultRowHeight="12" x14ac:dyDescent="0.25"/>
  <cols>
    <col min="1" max="1" width="26" style="1" customWidth="1"/>
    <col min="2" max="2" width="14.7109375" style="1" customWidth="1"/>
    <col min="3" max="5" width="9.7109375" style="1" customWidth="1"/>
    <col min="6" max="6" width="58.42578125" style="1" customWidth="1"/>
    <col min="7" max="14" width="9.7109375" style="1" customWidth="1"/>
    <col min="15" max="15" width="12.285156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347" t="s">
        <v>306</v>
      </c>
      <c r="N3" s="348"/>
      <c r="O3" s="349"/>
    </row>
    <row r="4" spans="1:15" ht="11.45" customHeight="1" x14ac:dyDescent="0.25">
      <c r="A4" s="296"/>
      <c r="B4" s="337"/>
      <c r="C4" s="338"/>
      <c r="D4" s="338"/>
      <c r="E4" s="338"/>
      <c r="F4" s="338"/>
      <c r="G4" s="338"/>
      <c r="H4" s="338"/>
      <c r="I4" s="338"/>
      <c r="J4" s="338"/>
      <c r="K4" s="338"/>
      <c r="L4" s="339"/>
      <c r="M4" s="350"/>
      <c r="N4" s="351"/>
      <c r="O4" s="352"/>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20" t="s">
        <v>124</v>
      </c>
      <c r="B6" s="320"/>
      <c r="C6" s="320"/>
      <c r="D6" s="324" t="s">
        <v>51</v>
      </c>
      <c r="E6" s="325"/>
      <c r="F6" s="326"/>
      <c r="G6" s="327" t="s">
        <v>140</v>
      </c>
      <c r="H6" s="328"/>
      <c r="I6" s="329"/>
      <c r="J6" s="324" t="s">
        <v>142</v>
      </c>
      <c r="K6" s="325"/>
      <c r="L6" s="325"/>
      <c r="M6" s="325"/>
      <c r="N6" s="325"/>
      <c r="O6" s="326"/>
    </row>
    <row r="7" spans="1:15" ht="15" customHeight="1" x14ac:dyDescent="0.25">
      <c r="A7" s="320" t="s">
        <v>126</v>
      </c>
      <c r="B7" s="320"/>
      <c r="C7" s="320"/>
      <c r="D7" s="356" t="s">
        <v>52</v>
      </c>
      <c r="E7" s="357"/>
      <c r="F7" s="358"/>
      <c r="G7" s="327" t="s">
        <v>114</v>
      </c>
      <c r="H7" s="328"/>
      <c r="I7" s="329"/>
      <c r="J7" s="324" t="s">
        <v>128</v>
      </c>
      <c r="K7" s="325"/>
      <c r="L7" s="325"/>
      <c r="M7" s="325"/>
      <c r="N7" s="325"/>
      <c r="O7" s="326"/>
    </row>
    <row r="8" spans="1:15" ht="15" customHeight="1" x14ac:dyDescent="0.25">
      <c r="A8" s="306" t="s">
        <v>127</v>
      </c>
      <c r="B8" s="307"/>
      <c r="C8" s="308"/>
      <c r="D8" s="309" t="s">
        <v>53</v>
      </c>
      <c r="E8" s="310"/>
      <c r="F8" s="310"/>
      <c r="G8" s="310"/>
      <c r="H8" s="310"/>
      <c r="I8" s="310"/>
      <c r="J8" s="310"/>
      <c r="K8" s="310"/>
      <c r="L8" s="310"/>
      <c r="M8" s="310"/>
      <c r="N8" s="310"/>
      <c r="O8" s="311"/>
    </row>
    <row r="9" spans="1:15" ht="15" customHeight="1" x14ac:dyDescent="0.25">
      <c r="A9" s="320" t="s">
        <v>115</v>
      </c>
      <c r="B9" s="320"/>
      <c r="C9" s="320"/>
      <c r="D9" s="324" t="s">
        <v>123</v>
      </c>
      <c r="E9" s="325"/>
      <c r="F9" s="326"/>
      <c r="G9" s="327" t="s">
        <v>141</v>
      </c>
      <c r="H9" s="328"/>
      <c r="I9" s="329"/>
      <c r="J9" s="324" t="s">
        <v>143</v>
      </c>
      <c r="K9" s="325"/>
      <c r="L9" s="325"/>
      <c r="M9" s="325"/>
      <c r="N9" s="325"/>
      <c r="O9" s="326"/>
    </row>
    <row r="10" spans="1:15" ht="15" customHeight="1" x14ac:dyDescent="0.25">
      <c r="A10" s="82" t="s">
        <v>129</v>
      </c>
      <c r="B10" s="82"/>
      <c r="C10" s="82"/>
      <c r="D10" s="324" t="s">
        <v>54</v>
      </c>
      <c r="E10" s="325"/>
      <c r="F10" s="325"/>
      <c r="G10" s="301" t="s">
        <v>139</v>
      </c>
      <c r="H10" s="301"/>
      <c r="I10" s="301"/>
      <c r="J10" s="324" t="s">
        <v>55</v>
      </c>
      <c r="K10" s="325"/>
      <c r="L10" s="325"/>
      <c r="M10" s="325"/>
      <c r="N10" s="325"/>
      <c r="O10" s="326"/>
    </row>
    <row r="11" spans="1:15" ht="15" customHeight="1" x14ac:dyDescent="0.25">
      <c r="A11" s="22"/>
      <c r="B11" s="22"/>
      <c r="C11" s="22"/>
      <c r="D11" s="22"/>
      <c r="E11" s="23"/>
      <c r="F11" s="23"/>
      <c r="G11" s="23"/>
      <c r="H11" s="23"/>
      <c r="I11" s="23"/>
      <c r="J11" s="23"/>
      <c r="K11" s="23"/>
      <c r="L11" s="23"/>
      <c r="M11" s="23"/>
      <c r="N11" s="23"/>
      <c r="O11" s="24"/>
    </row>
    <row r="12" spans="1:15" s="2" customFormat="1" ht="21.75" customHeight="1" x14ac:dyDescent="0.25">
      <c r="A12" s="321" t="s">
        <v>116</v>
      </c>
      <c r="B12" s="322"/>
      <c r="C12" s="312" t="s">
        <v>302</v>
      </c>
      <c r="D12" s="313"/>
      <c r="E12" s="313"/>
      <c r="F12" s="313"/>
      <c r="G12" s="313"/>
      <c r="H12" s="313"/>
      <c r="I12" s="313"/>
      <c r="J12" s="313"/>
      <c r="K12" s="313"/>
      <c r="L12" s="313"/>
      <c r="M12" s="313"/>
      <c r="N12" s="314"/>
      <c r="O12" s="25"/>
    </row>
    <row r="13" spans="1:15" s="2" customFormat="1" ht="39" customHeight="1" x14ac:dyDescent="0.25">
      <c r="A13" s="323" t="s">
        <v>55</v>
      </c>
      <c r="B13" s="323"/>
      <c r="C13" s="315" t="s">
        <v>209</v>
      </c>
      <c r="D13" s="316"/>
      <c r="E13" s="316"/>
      <c r="F13" s="316"/>
      <c r="G13" s="316"/>
      <c r="H13" s="317"/>
      <c r="I13" s="315" t="s">
        <v>210</v>
      </c>
      <c r="J13" s="316"/>
      <c r="K13" s="316"/>
      <c r="L13" s="316"/>
      <c r="M13" s="316"/>
      <c r="N13" s="317"/>
      <c r="O13" s="26"/>
    </row>
    <row r="14" spans="1:15" ht="14.25" customHeight="1" x14ac:dyDescent="0.25">
      <c r="A14" s="302" t="s">
        <v>197</v>
      </c>
      <c r="B14" s="302"/>
      <c r="C14" s="303" t="s">
        <v>130</v>
      </c>
      <c r="D14" s="303"/>
      <c r="E14" s="303"/>
      <c r="F14" s="303"/>
      <c r="G14" s="303"/>
      <c r="H14" s="303"/>
      <c r="I14" s="304"/>
      <c r="J14" s="304"/>
      <c r="K14" s="304"/>
      <c r="L14" s="304"/>
      <c r="M14" s="304"/>
      <c r="N14" s="304"/>
    </row>
    <row r="15" spans="1:15" x14ac:dyDescent="0.25">
      <c r="A15" s="302"/>
      <c r="B15" s="302"/>
      <c r="C15" s="303"/>
      <c r="D15" s="303"/>
      <c r="E15" s="303"/>
      <c r="F15" s="303"/>
      <c r="G15" s="303"/>
      <c r="H15" s="303"/>
      <c r="I15" s="304"/>
      <c r="J15" s="304"/>
      <c r="K15" s="304"/>
      <c r="L15" s="304"/>
      <c r="M15" s="304"/>
      <c r="N15" s="304"/>
    </row>
    <row r="16" spans="1:15" x14ac:dyDescent="0.25">
      <c r="A16" s="302"/>
      <c r="B16" s="302"/>
      <c r="C16" s="303"/>
      <c r="D16" s="303"/>
      <c r="E16" s="303"/>
      <c r="F16" s="303"/>
      <c r="G16" s="303"/>
      <c r="H16" s="303"/>
      <c r="I16" s="304"/>
      <c r="J16" s="304"/>
      <c r="K16" s="304"/>
      <c r="L16" s="304"/>
      <c r="M16" s="304"/>
      <c r="N16" s="304"/>
    </row>
    <row r="17" spans="1:14" x14ac:dyDescent="0.25">
      <c r="A17" s="302"/>
      <c r="B17" s="302"/>
      <c r="C17" s="303"/>
      <c r="D17" s="303"/>
      <c r="E17" s="303"/>
      <c r="F17" s="303"/>
      <c r="G17" s="303"/>
      <c r="H17" s="303"/>
      <c r="I17" s="304"/>
      <c r="J17" s="304"/>
      <c r="K17" s="304"/>
      <c r="L17" s="304"/>
      <c r="M17" s="304"/>
      <c r="N17" s="304"/>
    </row>
    <row r="19" spans="1:14" hidden="1" x14ac:dyDescent="0.25"/>
    <row r="20" spans="1:14" hidden="1" x14ac:dyDescent="0.25"/>
    <row r="21" spans="1:14" hidden="1" x14ac:dyDescent="0.25"/>
    <row r="22" spans="1:14" hidden="1" x14ac:dyDescent="0.25"/>
    <row r="23" spans="1:14" hidden="1" x14ac:dyDescent="0.25"/>
    <row r="24" spans="1:14" hidden="1" x14ac:dyDescent="0.25"/>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3" spans="2:13" hidden="1" x14ac:dyDescent="0.25"/>
    <row r="34" spans="2:13" hidden="1" x14ac:dyDescent="0.25">
      <c r="B34" s="318"/>
      <c r="C34" s="319"/>
      <c r="D34" s="319"/>
      <c r="E34" s="319"/>
      <c r="F34" s="319"/>
      <c r="G34" s="319"/>
      <c r="H34" s="319"/>
      <c r="I34" s="319"/>
      <c r="J34" s="319"/>
      <c r="K34" s="319"/>
      <c r="L34" s="319"/>
      <c r="M34" s="319"/>
    </row>
    <row r="35" spans="2:13" x14ac:dyDescent="0.25">
      <c r="B35" s="318"/>
      <c r="C35" s="319"/>
      <c r="D35" s="319"/>
      <c r="E35" s="319"/>
      <c r="F35" s="319"/>
      <c r="G35" s="319"/>
      <c r="H35" s="319"/>
      <c r="I35" s="319"/>
      <c r="J35" s="319"/>
      <c r="K35" s="319"/>
      <c r="L35" s="319"/>
      <c r="M35" s="319"/>
    </row>
    <row r="36" spans="2:13" x14ac:dyDescent="0.25">
      <c r="B36" s="305"/>
      <c r="C36" s="305"/>
      <c r="D36" s="305"/>
      <c r="E36" s="305"/>
      <c r="F36" s="305"/>
      <c r="G36" s="305"/>
      <c r="H36" s="305"/>
      <c r="I36" s="305"/>
      <c r="J36" s="305"/>
      <c r="K36" s="305"/>
      <c r="L36" s="305"/>
      <c r="M36" s="305"/>
    </row>
    <row r="37" spans="2:13" x14ac:dyDescent="0.25">
      <c r="B37" s="330"/>
      <c r="C37" s="305"/>
      <c r="D37" s="305"/>
      <c r="E37" s="305"/>
      <c r="F37" s="305"/>
      <c r="G37" s="305"/>
      <c r="H37" s="305"/>
      <c r="I37" s="305"/>
      <c r="J37" s="305"/>
      <c r="K37" s="305"/>
      <c r="L37" s="305"/>
      <c r="M37" s="305"/>
    </row>
    <row r="38" spans="2:13" x14ac:dyDescent="0.25">
      <c r="B38" s="305"/>
      <c r="C38" s="305"/>
      <c r="D38" s="305"/>
      <c r="E38" s="305"/>
      <c r="F38" s="305"/>
      <c r="G38" s="305"/>
      <c r="H38" s="305"/>
      <c r="I38" s="305"/>
      <c r="J38" s="305"/>
      <c r="K38" s="305"/>
      <c r="L38" s="305"/>
      <c r="M38" s="305"/>
    </row>
    <row r="39" spans="2:13" x14ac:dyDescent="0.25">
      <c r="B39" s="305"/>
      <c r="C39" s="305"/>
      <c r="D39" s="305"/>
      <c r="E39" s="305"/>
      <c r="F39" s="305"/>
      <c r="G39" s="305"/>
      <c r="H39" s="305"/>
      <c r="I39" s="305"/>
      <c r="J39" s="305"/>
      <c r="K39" s="305"/>
      <c r="L39" s="305"/>
      <c r="M39" s="305"/>
    </row>
    <row r="40" spans="2:13" ht="15" customHeight="1" x14ac:dyDescent="0.25">
      <c r="B40" s="340" t="s">
        <v>274</v>
      </c>
      <c r="C40" s="340"/>
      <c r="D40" s="340"/>
      <c r="E40" s="340"/>
      <c r="F40" s="340"/>
      <c r="G40" s="340"/>
      <c r="H40" s="340"/>
      <c r="I40" s="340"/>
      <c r="J40" s="340"/>
      <c r="K40" s="340"/>
      <c r="L40" s="340"/>
      <c r="M40" s="340"/>
    </row>
    <row r="41" spans="2:13" x14ac:dyDescent="0.25">
      <c r="B41" s="340"/>
      <c r="C41" s="340"/>
      <c r="D41" s="340"/>
      <c r="E41" s="340"/>
      <c r="F41" s="340"/>
      <c r="G41" s="340"/>
      <c r="H41" s="340"/>
      <c r="I41" s="340"/>
      <c r="J41" s="340"/>
      <c r="K41" s="340"/>
      <c r="L41" s="340"/>
      <c r="M41" s="340"/>
    </row>
    <row r="42" spans="2:13" x14ac:dyDescent="0.25">
      <c r="B42" s="340"/>
      <c r="C42" s="340"/>
      <c r="D42" s="340"/>
      <c r="E42" s="340"/>
      <c r="F42" s="340"/>
      <c r="G42" s="340"/>
      <c r="H42" s="340"/>
      <c r="I42" s="340"/>
      <c r="J42" s="340"/>
      <c r="K42" s="340"/>
      <c r="L42" s="340"/>
      <c r="M42" s="340"/>
    </row>
    <row r="43" spans="2:13" x14ac:dyDescent="0.25">
      <c r="B43" s="340"/>
      <c r="C43" s="340"/>
      <c r="D43" s="340"/>
      <c r="E43" s="340"/>
      <c r="F43" s="340"/>
      <c r="G43" s="340"/>
      <c r="H43" s="340"/>
      <c r="I43" s="340"/>
      <c r="J43" s="340"/>
      <c r="K43" s="340"/>
      <c r="L43" s="340"/>
      <c r="M43" s="340"/>
    </row>
    <row r="44" spans="2:13" x14ac:dyDescent="0.25">
      <c r="B44" s="340"/>
      <c r="C44" s="340"/>
      <c r="D44" s="340"/>
      <c r="E44" s="340"/>
      <c r="F44" s="340"/>
      <c r="G44" s="340"/>
      <c r="H44" s="340"/>
      <c r="I44" s="340"/>
      <c r="J44" s="340"/>
      <c r="K44" s="340"/>
      <c r="L44" s="340"/>
      <c r="M44" s="340"/>
    </row>
  </sheetData>
  <sheetProtection algorithmName="SHA-512" hashValue="4b52qN3bzdDS9EWRKeS/Yu56AqGVjrlVfwn+X5M8wnyf2sUWSI73O6r6sBfbaGSvcMnpnmjHkHPxeTpJg0y08Q==" saltValue="eH9hvJDm/9Tsu+RYUspJ2A==" spinCount="100000" sheet="1" selectLockedCells="1"/>
  <mergeCells count="37">
    <mergeCell ref="B1:L4"/>
    <mergeCell ref="B40:M44"/>
    <mergeCell ref="A1:A4"/>
    <mergeCell ref="M1:O1"/>
    <mergeCell ref="M2:O2"/>
    <mergeCell ref="M3:O4"/>
    <mergeCell ref="J10:O10"/>
    <mergeCell ref="A5:O5"/>
    <mergeCell ref="A6:C6"/>
    <mergeCell ref="A7:C7"/>
    <mergeCell ref="D7:F7"/>
    <mergeCell ref="G7:I7"/>
    <mergeCell ref="J7:O7"/>
    <mergeCell ref="D6:F6"/>
    <mergeCell ref="G6:I6"/>
    <mergeCell ref="J6:O6"/>
    <mergeCell ref="B38:M39"/>
    <mergeCell ref="A8:C8"/>
    <mergeCell ref="D8:O8"/>
    <mergeCell ref="C12:N12"/>
    <mergeCell ref="C13:H13"/>
    <mergeCell ref="I13:N13"/>
    <mergeCell ref="B34:M34"/>
    <mergeCell ref="B35:M35"/>
    <mergeCell ref="A9:C9"/>
    <mergeCell ref="A12:B12"/>
    <mergeCell ref="A13:B13"/>
    <mergeCell ref="D9:F9"/>
    <mergeCell ref="G9:I9"/>
    <mergeCell ref="J9:O9"/>
    <mergeCell ref="D10:F10"/>
    <mergeCell ref="B37:M37"/>
    <mergeCell ref="G10:I10"/>
    <mergeCell ref="A14:B17"/>
    <mergeCell ref="C14:H17"/>
    <mergeCell ref="I14:N17"/>
    <mergeCell ref="B36:M36"/>
  </mergeCells>
  <pageMargins left="0.11811023622047245" right="0.11811023622047245" top="0.15748031496062992" bottom="0.15748031496062992" header="0.31496062992125984" footer="0.31496062992125984"/>
  <pageSetup scale="7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9"/>
  <sheetViews>
    <sheetView topLeftCell="A55" workbookViewId="0">
      <selection activeCell="B59" sqref="B59:N59"/>
    </sheetView>
  </sheetViews>
  <sheetFormatPr baseColWidth="10" defaultColWidth="10.85546875" defaultRowHeight="15" x14ac:dyDescent="0.25"/>
  <cols>
    <col min="1" max="1" width="2.85546875" style="193" customWidth="1"/>
    <col min="2" max="2" width="10.7109375" style="193" customWidth="1"/>
    <col min="3" max="14" width="9.28515625" style="193" customWidth="1"/>
    <col min="15" max="15" width="2.85546875" style="193" customWidth="1"/>
    <col min="16" max="18" width="10.85546875" style="193"/>
    <col min="19" max="19" width="10.7109375" style="193" customWidth="1"/>
    <col min="20" max="16384" width="10.85546875" style="193"/>
  </cols>
  <sheetData>
    <row r="1" spans="1:18" ht="18" customHeight="1" x14ac:dyDescent="0.25">
      <c r="A1" s="190"/>
      <c r="B1" s="537"/>
      <c r="C1" s="538"/>
      <c r="D1" s="539"/>
      <c r="E1" s="530" t="s">
        <v>500</v>
      </c>
      <c r="F1" s="530"/>
      <c r="G1" s="530"/>
      <c r="H1" s="530"/>
      <c r="I1" s="530"/>
      <c r="J1" s="530"/>
      <c r="K1" s="530"/>
      <c r="L1" s="531" t="s">
        <v>502</v>
      </c>
      <c r="M1" s="531"/>
      <c r="N1" s="531"/>
      <c r="O1" s="541"/>
      <c r="P1" s="541"/>
      <c r="Q1" s="541"/>
    </row>
    <row r="2" spans="1:18" ht="18.75" customHeight="1" x14ac:dyDescent="0.25">
      <c r="A2" s="194"/>
      <c r="B2" s="540"/>
      <c r="C2" s="541"/>
      <c r="D2" s="542"/>
      <c r="E2" s="530"/>
      <c r="F2" s="530"/>
      <c r="G2" s="530"/>
      <c r="H2" s="530"/>
      <c r="I2" s="530"/>
      <c r="J2" s="530"/>
      <c r="K2" s="530"/>
      <c r="L2" s="530" t="s">
        <v>388</v>
      </c>
      <c r="M2" s="530"/>
      <c r="N2" s="530"/>
      <c r="O2" s="541"/>
      <c r="P2" s="541"/>
      <c r="Q2" s="541"/>
    </row>
    <row r="3" spans="1:18" ht="21.75" customHeight="1" x14ac:dyDescent="0.25">
      <c r="A3" s="194"/>
      <c r="B3" s="543"/>
      <c r="C3" s="544"/>
      <c r="D3" s="545"/>
      <c r="E3" s="530"/>
      <c r="F3" s="530"/>
      <c r="G3" s="530"/>
      <c r="H3" s="530"/>
      <c r="I3" s="530"/>
      <c r="J3" s="530"/>
      <c r="K3" s="530"/>
      <c r="L3" s="531" t="s">
        <v>503</v>
      </c>
      <c r="M3" s="531"/>
      <c r="N3" s="531"/>
      <c r="O3" s="541"/>
      <c r="P3" s="541"/>
      <c r="Q3" s="541"/>
    </row>
    <row r="4" spans="1:18" x14ac:dyDescent="0.25">
      <c r="A4" s="195"/>
      <c r="B4" s="533" t="s">
        <v>79</v>
      </c>
      <c r="C4" s="534"/>
      <c r="D4" s="535"/>
      <c r="E4" s="569" t="s">
        <v>497</v>
      </c>
      <c r="F4" s="570"/>
      <c r="G4" s="570"/>
      <c r="H4" s="570"/>
      <c r="I4" s="570"/>
      <c r="J4" s="570"/>
      <c r="K4" s="570"/>
      <c r="L4" s="570"/>
      <c r="M4" s="570"/>
      <c r="N4" s="571"/>
      <c r="O4" s="242"/>
      <c r="P4" s="241"/>
      <c r="Q4" s="241"/>
      <c r="R4" s="241"/>
    </row>
    <row r="5" spans="1:18" x14ac:dyDescent="0.25">
      <c r="A5" s="195"/>
      <c r="B5" s="558" t="s">
        <v>415</v>
      </c>
      <c r="C5" s="559"/>
      <c r="D5" s="559"/>
      <c r="E5" s="559"/>
      <c r="F5" s="559"/>
      <c r="G5" s="559"/>
      <c r="H5" s="559"/>
      <c r="I5" s="559"/>
      <c r="J5" s="559"/>
      <c r="K5" s="559"/>
      <c r="L5" s="558" t="s">
        <v>0</v>
      </c>
      <c r="M5" s="559"/>
      <c r="N5" s="560"/>
      <c r="O5" s="242"/>
      <c r="P5" s="241"/>
      <c r="Q5" s="241"/>
      <c r="R5" s="241"/>
    </row>
    <row r="6" spans="1:18" ht="21.95" customHeight="1" x14ac:dyDescent="0.25">
      <c r="A6" s="195"/>
      <c r="B6" s="561" t="s">
        <v>492</v>
      </c>
      <c r="C6" s="562"/>
      <c r="D6" s="562"/>
      <c r="E6" s="562"/>
      <c r="F6" s="562"/>
      <c r="G6" s="562"/>
      <c r="H6" s="562"/>
      <c r="I6" s="562"/>
      <c r="J6" s="562"/>
      <c r="K6" s="562"/>
      <c r="L6" s="563" t="s">
        <v>9</v>
      </c>
      <c r="M6" s="564"/>
      <c r="N6" s="565"/>
      <c r="O6" s="242"/>
      <c r="P6" s="241"/>
      <c r="Q6" s="241"/>
      <c r="R6" s="241"/>
    </row>
    <row r="7" spans="1:18" x14ac:dyDescent="0.25">
      <c r="A7" s="195"/>
      <c r="B7" s="566" t="s">
        <v>417</v>
      </c>
      <c r="C7" s="567"/>
      <c r="D7" s="567"/>
      <c r="E7" s="567"/>
      <c r="F7" s="567"/>
      <c r="G7" s="567"/>
      <c r="H7" s="567"/>
      <c r="I7" s="567"/>
      <c r="J7" s="567"/>
      <c r="K7" s="567"/>
      <c r="L7" s="567"/>
      <c r="M7" s="567"/>
      <c r="N7" s="568"/>
      <c r="O7" s="242"/>
      <c r="P7" s="241"/>
      <c r="Q7" s="241"/>
      <c r="R7" s="241"/>
    </row>
    <row r="8" spans="1:18" ht="20.100000000000001" customHeight="1" x14ac:dyDescent="0.25">
      <c r="A8" s="195"/>
      <c r="B8" s="555" t="s">
        <v>493</v>
      </c>
      <c r="C8" s="556"/>
      <c r="D8" s="556"/>
      <c r="E8" s="556"/>
      <c r="F8" s="556"/>
      <c r="G8" s="556"/>
      <c r="H8" s="556"/>
      <c r="I8" s="556"/>
      <c r="J8" s="556"/>
      <c r="K8" s="556"/>
      <c r="L8" s="556"/>
      <c r="M8" s="556"/>
      <c r="N8" s="557"/>
      <c r="O8" s="242"/>
      <c r="P8" s="241"/>
      <c r="Q8" s="241"/>
      <c r="R8" s="241"/>
    </row>
    <row r="9" spans="1:18" x14ac:dyDescent="0.25">
      <c r="A9" s="195"/>
      <c r="B9" s="522" t="s">
        <v>419</v>
      </c>
      <c r="C9" s="522"/>
      <c r="D9" s="522"/>
      <c r="E9" s="522"/>
      <c r="F9" s="522"/>
      <c r="G9" s="522"/>
      <c r="H9" s="522"/>
      <c r="I9" s="522"/>
      <c r="J9" s="522"/>
      <c r="K9" s="522"/>
      <c r="L9" s="566" t="s">
        <v>420</v>
      </c>
      <c r="M9" s="567"/>
      <c r="N9" s="568"/>
      <c r="O9" s="242"/>
      <c r="P9" s="241"/>
      <c r="Q9" s="241"/>
      <c r="R9" s="241"/>
    </row>
    <row r="10" spans="1:18" ht="15" customHeight="1" x14ac:dyDescent="0.25">
      <c r="A10" s="195"/>
      <c r="B10" s="549">
        <v>0</v>
      </c>
      <c r="C10" s="556"/>
      <c r="D10" s="556"/>
      <c r="E10" s="556"/>
      <c r="F10" s="556"/>
      <c r="G10" s="556"/>
      <c r="H10" s="556"/>
      <c r="I10" s="556"/>
      <c r="J10" s="556"/>
      <c r="K10" s="557"/>
      <c r="L10" s="523">
        <v>0</v>
      </c>
      <c r="M10" s="525"/>
      <c r="N10" s="525"/>
      <c r="O10" s="242"/>
      <c r="P10" s="241"/>
      <c r="Q10" s="241"/>
      <c r="R10" s="241"/>
    </row>
    <row r="11" spans="1:18" ht="3" customHeight="1" x14ac:dyDescent="0.25">
      <c r="A11" s="195"/>
      <c r="B11" s="196"/>
      <c r="C11" s="197"/>
      <c r="D11" s="197"/>
      <c r="E11" s="197"/>
      <c r="F11" s="197"/>
      <c r="G11" s="197"/>
      <c r="H11" s="197"/>
      <c r="I11" s="197"/>
      <c r="J11" s="197"/>
      <c r="K11" s="197"/>
      <c r="L11" s="198"/>
      <c r="M11" s="199"/>
      <c r="N11" s="200"/>
      <c r="O11" s="242"/>
      <c r="P11" s="241"/>
      <c r="Q11" s="241"/>
      <c r="R11" s="241"/>
    </row>
    <row r="12" spans="1:18" x14ac:dyDescent="0.25">
      <c r="A12" s="195"/>
      <c r="B12" s="558" t="s">
        <v>421</v>
      </c>
      <c r="C12" s="559"/>
      <c r="D12" s="559"/>
      <c r="E12" s="559"/>
      <c r="F12" s="559"/>
      <c r="G12" s="559"/>
      <c r="H12" s="559"/>
      <c r="I12" s="559"/>
      <c r="J12" s="559"/>
      <c r="K12" s="559"/>
      <c r="L12" s="559"/>
      <c r="M12" s="559"/>
      <c r="N12" s="560"/>
      <c r="O12" s="242"/>
      <c r="P12" s="241"/>
      <c r="Q12" s="241"/>
      <c r="R12" s="241"/>
    </row>
    <row r="13" spans="1:18" ht="48" customHeight="1" x14ac:dyDescent="0.25">
      <c r="A13" s="195"/>
      <c r="B13" s="525" t="s">
        <v>494</v>
      </c>
      <c r="C13" s="525"/>
      <c r="D13" s="525"/>
      <c r="E13" s="525"/>
      <c r="F13" s="525"/>
      <c r="G13" s="525"/>
      <c r="H13" s="525" t="s">
        <v>423</v>
      </c>
      <c r="I13" s="525"/>
      <c r="J13" s="525"/>
      <c r="K13" s="525"/>
      <c r="L13" s="525"/>
      <c r="M13" s="525"/>
      <c r="N13" s="525"/>
      <c r="O13" s="242"/>
      <c r="P13" s="241"/>
      <c r="Q13" s="241"/>
      <c r="R13" s="241"/>
    </row>
    <row r="14" spans="1:18" ht="3" customHeight="1" x14ac:dyDescent="0.25">
      <c r="A14" s="195"/>
      <c r="B14" s="201"/>
      <c r="C14" s="202"/>
      <c r="D14" s="202"/>
      <c r="E14" s="202"/>
      <c r="F14" s="202"/>
      <c r="G14" s="202"/>
      <c r="H14" s="202"/>
      <c r="I14" s="202"/>
      <c r="J14" s="202"/>
      <c r="K14" s="202"/>
      <c r="L14" s="202"/>
      <c r="M14" s="202"/>
      <c r="N14" s="203"/>
      <c r="O14" s="242"/>
      <c r="P14" s="241"/>
      <c r="Q14" s="241"/>
      <c r="R14" s="241"/>
    </row>
    <row r="15" spans="1:18" x14ac:dyDescent="0.25">
      <c r="A15" s="195"/>
      <c r="B15" s="558" t="s">
        <v>424</v>
      </c>
      <c r="C15" s="559"/>
      <c r="D15" s="559"/>
      <c r="E15" s="559"/>
      <c r="F15" s="559"/>
      <c r="G15" s="559"/>
      <c r="H15" s="559" t="s">
        <v>425</v>
      </c>
      <c r="I15" s="559"/>
      <c r="J15" s="559"/>
      <c r="K15" s="559"/>
      <c r="L15" s="559"/>
      <c r="M15" s="559"/>
      <c r="N15" s="560"/>
      <c r="O15" s="242"/>
      <c r="P15" s="241"/>
      <c r="Q15" s="241"/>
      <c r="R15" s="241"/>
    </row>
    <row r="16" spans="1:18" ht="48" customHeight="1" x14ac:dyDescent="0.25">
      <c r="A16" s="195"/>
      <c r="B16" s="555" t="s">
        <v>426</v>
      </c>
      <c r="C16" s="556"/>
      <c r="D16" s="556"/>
      <c r="E16" s="556"/>
      <c r="F16" s="556"/>
      <c r="G16" s="557"/>
      <c r="H16" s="555" t="s">
        <v>427</v>
      </c>
      <c r="I16" s="556"/>
      <c r="J16" s="556"/>
      <c r="K16" s="556"/>
      <c r="L16" s="556"/>
      <c r="M16" s="556"/>
      <c r="N16" s="557"/>
      <c r="O16" s="242"/>
      <c r="P16" s="241"/>
      <c r="Q16" s="241"/>
      <c r="R16" s="241"/>
    </row>
    <row r="17" spans="1:18" ht="3" customHeight="1" x14ac:dyDescent="0.25">
      <c r="A17" s="195"/>
      <c r="B17" s="204"/>
      <c r="C17" s="205"/>
      <c r="D17" s="205"/>
      <c r="E17" s="205"/>
      <c r="F17" s="205"/>
      <c r="G17" s="205"/>
      <c r="H17" s="205"/>
      <c r="I17" s="205"/>
      <c r="J17" s="205"/>
      <c r="K17" s="205"/>
      <c r="L17" s="205"/>
      <c r="M17" s="205"/>
      <c r="N17" s="206"/>
      <c r="O17" s="242"/>
      <c r="P17" s="241"/>
      <c r="Q17" s="241"/>
      <c r="R17" s="241"/>
    </row>
    <row r="18" spans="1:18" x14ac:dyDescent="0.25">
      <c r="A18" s="195"/>
      <c r="B18" s="558" t="s">
        <v>428</v>
      </c>
      <c r="C18" s="559"/>
      <c r="D18" s="559"/>
      <c r="E18" s="559"/>
      <c r="F18" s="559"/>
      <c r="G18" s="560"/>
      <c r="H18" s="558" t="s">
        <v>429</v>
      </c>
      <c r="I18" s="559"/>
      <c r="J18" s="559"/>
      <c r="K18" s="559"/>
      <c r="L18" s="559"/>
      <c r="M18" s="559"/>
      <c r="N18" s="560"/>
      <c r="O18" s="242"/>
      <c r="P18" s="528"/>
      <c r="Q18" s="528"/>
      <c r="R18" s="528"/>
    </row>
    <row r="19" spans="1:18" ht="21" customHeight="1" x14ac:dyDescent="0.25">
      <c r="A19" s="195"/>
      <c r="B19" s="549" t="s">
        <v>128</v>
      </c>
      <c r="C19" s="556"/>
      <c r="D19" s="556"/>
      <c r="E19" s="556"/>
      <c r="F19" s="556"/>
      <c r="G19" s="557"/>
      <c r="H19" s="549" t="s">
        <v>495</v>
      </c>
      <c r="I19" s="556"/>
      <c r="J19" s="556"/>
      <c r="K19" s="556"/>
      <c r="L19" s="556"/>
      <c r="M19" s="556"/>
      <c r="N19" s="557"/>
      <c r="O19" s="242"/>
      <c r="P19" s="241"/>
      <c r="Q19" s="241"/>
      <c r="R19" s="241"/>
    </row>
    <row r="20" spans="1:18" x14ac:dyDescent="0.25">
      <c r="A20" s="195"/>
      <c r="B20" s="558" t="s">
        <v>431</v>
      </c>
      <c r="C20" s="559"/>
      <c r="D20" s="559"/>
      <c r="E20" s="559"/>
      <c r="F20" s="559"/>
      <c r="G20" s="560"/>
      <c r="H20" s="558" t="s">
        <v>432</v>
      </c>
      <c r="I20" s="559"/>
      <c r="J20" s="559"/>
      <c r="K20" s="559"/>
      <c r="L20" s="559"/>
      <c r="M20" s="559"/>
      <c r="N20" s="560"/>
      <c r="O20" s="242"/>
      <c r="P20" s="241"/>
      <c r="Q20" s="241"/>
      <c r="R20" s="241"/>
    </row>
    <row r="21" spans="1:18" ht="18" customHeight="1" x14ac:dyDescent="0.25">
      <c r="A21" s="195"/>
      <c r="B21" s="549" t="s">
        <v>483</v>
      </c>
      <c r="C21" s="556"/>
      <c r="D21" s="556"/>
      <c r="E21" s="556"/>
      <c r="F21" s="556"/>
      <c r="G21" s="557"/>
      <c r="H21" s="549" t="s">
        <v>434</v>
      </c>
      <c r="I21" s="556"/>
      <c r="J21" s="556"/>
      <c r="K21" s="556"/>
      <c r="L21" s="556"/>
      <c r="M21" s="556"/>
      <c r="N21" s="557"/>
      <c r="O21" s="242"/>
      <c r="P21" s="241"/>
      <c r="Q21" s="241"/>
      <c r="R21" s="241"/>
    </row>
    <row r="22" spans="1:18" ht="3" customHeight="1" x14ac:dyDescent="0.25">
      <c r="A22" s="195"/>
      <c r="B22" s="204"/>
      <c r="C22" s="205"/>
      <c r="D22" s="205"/>
      <c r="E22" s="205"/>
      <c r="F22" s="205"/>
      <c r="G22" s="205"/>
      <c r="H22" s="205"/>
      <c r="I22" s="205"/>
      <c r="J22" s="205"/>
      <c r="K22" s="205"/>
      <c r="L22" s="205"/>
      <c r="M22" s="205"/>
      <c r="N22" s="206"/>
      <c r="O22" s="242"/>
      <c r="P22" s="241"/>
      <c r="Q22" s="241"/>
      <c r="R22" s="241"/>
    </row>
    <row r="23" spans="1:18" x14ac:dyDescent="0.25">
      <c r="A23" s="195"/>
      <c r="B23" s="546" t="s">
        <v>435</v>
      </c>
      <c r="C23" s="547"/>
      <c r="D23" s="547"/>
      <c r="E23" s="547"/>
      <c r="F23" s="547"/>
      <c r="G23" s="547"/>
      <c r="H23" s="547"/>
      <c r="I23" s="547"/>
      <c r="J23" s="547"/>
      <c r="K23" s="547"/>
      <c r="L23" s="547"/>
      <c r="M23" s="547"/>
      <c r="N23" s="548"/>
      <c r="O23" s="242"/>
      <c r="P23" s="241"/>
      <c r="Q23" s="241"/>
      <c r="R23" s="241"/>
    </row>
    <row r="24" spans="1:18" ht="50.25" customHeight="1" x14ac:dyDescent="0.25">
      <c r="A24" s="195"/>
      <c r="B24" s="549">
        <v>0</v>
      </c>
      <c r="C24" s="550"/>
      <c r="D24" s="550"/>
      <c r="E24" s="550"/>
      <c r="F24" s="550"/>
      <c r="G24" s="550"/>
      <c r="H24" s="550"/>
      <c r="I24" s="550"/>
      <c r="J24" s="550"/>
      <c r="K24" s="550"/>
      <c r="L24" s="550"/>
      <c r="M24" s="550"/>
      <c r="N24" s="551"/>
      <c r="O24" s="242"/>
      <c r="P24" s="241"/>
      <c r="Q24" s="241"/>
      <c r="R24" s="241"/>
    </row>
    <row r="25" spans="1:18" x14ac:dyDescent="0.25">
      <c r="A25" s="195"/>
      <c r="B25" s="546" t="s">
        <v>436</v>
      </c>
      <c r="C25" s="547"/>
      <c r="D25" s="547"/>
      <c r="E25" s="547"/>
      <c r="F25" s="547"/>
      <c r="G25" s="547"/>
      <c r="H25" s="547"/>
      <c r="I25" s="547"/>
      <c r="J25" s="547"/>
      <c r="K25" s="547"/>
      <c r="L25" s="547"/>
      <c r="M25" s="547"/>
      <c r="N25" s="548"/>
      <c r="O25" s="242"/>
      <c r="P25" s="241"/>
      <c r="Q25" s="241"/>
      <c r="R25" s="241"/>
    </row>
    <row r="26" spans="1:18" ht="50.25" customHeight="1" x14ac:dyDescent="0.25">
      <c r="A26" s="195"/>
      <c r="B26" s="549" t="s">
        <v>499</v>
      </c>
      <c r="C26" s="550"/>
      <c r="D26" s="550"/>
      <c r="E26" s="550"/>
      <c r="F26" s="550"/>
      <c r="G26" s="550"/>
      <c r="H26" s="550"/>
      <c r="I26" s="550"/>
      <c r="J26" s="550"/>
      <c r="K26" s="550"/>
      <c r="L26" s="550"/>
      <c r="M26" s="550"/>
      <c r="N26" s="551"/>
      <c r="O26" s="242"/>
      <c r="P26" s="241"/>
      <c r="Q26" s="241"/>
      <c r="R26" s="241"/>
    </row>
    <row r="27" spans="1:18" ht="3" customHeight="1" x14ac:dyDescent="0.25">
      <c r="A27" s="195"/>
      <c r="B27" s="204"/>
      <c r="C27" s="205"/>
      <c r="D27" s="205"/>
      <c r="E27" s="205"/>
      <c r="F27" s="205"/>
      <c r="G27" s="205"/>
      <c r="H27" s="205"/>
      <c r="I27" s="205"/>
      <c r="J27" s="205"/>
      <c r="K27" s="205"/>
      <c r="L27" s="205"/>
      <c r="M27" s="205"/>
      <c r="N27" s="206"/>
      <c r="O27" s="242"/>
      <c r="P27" s="241"/>
      <c r="Q27" s="241"/>
      <c r="R27" s="241"/>
    </row>
    <row r="28" spans="1:18" x14ac:dyDescent="0.25">
      <c r="A28" s="195"/>
      <c r="B28" s="522" t="s">
        <v>437</v>
      </c>
      <c r="C28" s="522"/>
      <c r="D28" s="522"/>
      <c r="E28" s="522"/>
      <c r="F28" s="522"/>
      <c r="G28" s="522"/>
      <c r="H28" s="522"/>
      <c r="I28" s="522"/>
      <c r="J28" s="522"/>
      <c r="K28" s="522"/>
      <c r="L28" s="522"/>
      <c r="M28" s="522"/>
      <c r="N28" s="522"/>
      <c r="O28" s="242"/>
      <c r="P28" s="241"/>
      <c r="Q28" s="241"/>
      <c r="R28" s="241"/>
    </row>
    <row r="29" spans="1:18" ht="24" customHeight="1" x14ac:dyDescent="0.25">
      <c r="A29" s="194"/>
      <c r="B29" s="207"/>
      <c r="C29" s="208" t="s">
        <v>438</v>
      </c>
      <c r="D29" s="208" t="s">
        <v>439</v>
      </c>
      <c r="E29" s="208" t="s">
        <v>440</v>
      </c>
      <c r="F29" s="208"/>
      <c r="G29" s="208"/>
      <c r="H29" s="208"/>
      <c r="I29" s="208"/>
      <c r="J29" s="208"/>
      <c r="K29" s="208"/>
      <c r="L29" s="208"/>
      <c r="M29" s="208"/>
      <c r="N29" s="231"/>
      <c r="O29" s="247"/>
      <c r="P29" s="241"/>
      <c r="Q29" s="241"/>
      <c r="R29" s="241"/>
    </row>
    <row r="30" spans="1:18" ht="24" customHeight="1" x14ac:dyDescent="0.25">
      <c r="A30" s="194"/>
      <c r="B30" s="209" t="s">
        <v>441</v>
      </c>
      <c r="C30" s="210">
        <v>0</v>
      </c>
      <c r="D30" s="210">
        <v>0</v>
      </c>
      <c r="E30" s="210">
        <v>0</v>
      </c>
      <c r="F30" s="210"/>
      <c r="G30" s="210"/>
      <c r="H30" s="210"/>
      <c r="I30" s="210"/>
      <c r="J30" s="210"/>
      <c r="K30" s="210"/>
      <c r="L30" s="210"/>
      <c r="M30" s="210"/>
      <c r="N30" s="210"/>
      <c r="O30" s="247"/>
      <c r="P30" s="241"/>
      <c r="Q30" s="241"/>
      <c r="R30" s="241"/>
    </row>
    <row r="31" spans="1:18" ht="24" customHeight="1" x14ac:dyDescent="0.25">
      <c r="A31" s="194"/>
      <c r="B31" s="211" t="s">
        <v>442</v>
      </c>
      <c r="C31" s="210">
        <v>0.02</v>
      </c>
      <c r="D31" s="210">
        <v>0.02</v>
      </c>
      <c r="E31" s="210">
        <v>0.02</v>
      </c>
      <c r="F31" s="210"/>
      <c r="G31" s="210"/>
      <c r="H31" s="210"/>
      <c r="I31" s="210"/>
      <c r="J31" s="210"/>
      <c r="K31" s="210"/>
      <c r="L31" s="210"/>
      <c r="M31" s="210"/>
      <c r="N31" s="210"/>
      <c r="O31" s="247"/>
      <c r="P31" s="241"/>
      <c r="Q31" s="241"/>
      <c r="R31" s="241"/>
    </row>
    <row r="32" spans="1:18" ht="24" customHeight="1" x14ac:dyDescent="0.25">
      <c r="A32" s="194"/>
      <c r="B32" s="212" t="s">
        <v>443</v>
      </c>
      <c r="C32" s="210">
        <v>0.5</v>
      </c>
      <c r="D32" s="210">
        <v>0.5</v>
      </c>
      <c r="E32" s="210">
        <v>0.5</v>
      </c>
      <c r="F32" s="210"/>
      <c r="G32" s="210"/>
      <c r="H32" s="210"/>
      <c r="I32" s="210"/>
      <c r="J32" s="210"/>
      <c r="K32" s="210"/>
      <c r="L32" s="210"/>
      <c r="M32" s="210"/>
      <c r="N32" s="210"/>
      <c r="O32" s="247"/>
      <c r="P32" s="241"/>
      <c r="Q32" s="241"/>
      <c r="R32" s="241"/>
    </row>
    <row r="33" spans="1:18" ht="24" customHeight="1" x14ac:dyDescent="0.25">
      <c r="A33" s="194"/>
      <c r="B33" s="213" t="s">
        <v>444</v>
      </c>
      <c r="C33" s="210">
        <v>0</v>
      </c>
      <c r="D33" s="210">
        <v>0</v>
      </c>
      <c r="E33" s="210">
        <v>0</v>
      </c>
      <c r="F33" s="210"/>
      <c r="G33" s="210"/>
      <c r="H33" s="210"/>
      <c r="I33" s="210"/>
      <c r="J33" s="210"/>
      <c r="K33" s="210"/>
      <c r="L33" s="210"/>
      <c r="M33" s="210"/>
      <c r="N33" s="210"/>
      <c r="O33" s="247"/>
      <c r="P33" s="241"/>
      <c r="Q33" s="241"/>
      <c r="R33" s="249"/>
    </row>
    <row r="34" spans="1:18" x14ac:dyDescent="0.25">
      <c r="A34" s="220"/>
      <c r="B34" s="221"/>
      <c r="C34" s="222"/>
      <c r="D34" s="222"/>
      <c r="E34" s="222"/>
      <c r="F34" s="222"/>
      <c r="G34" s="222"/>
      <c r="H34" s="222"/>
      <c r="I34" s="222"/>
      <c r="J34" s="222"/>
      <c r="K34" s="222"/>
      <c r="L34" s="222"/>
      <c r="M34" s="222"/>
      <c r="N34" s="222"/>
      <c r="O34" s="221"/>
      <c r="P34" s="241"/>
      <c r="Q34" s="241"/>
      <c r="R34" s="241"/>
    </row>
    <row r="35" spans="1:18" x14ac:dyDescent="0.25">
      <c r="A35" s="223"/>
      <c r="B35" s="522" t="s">
        <v>437</v>
      </c>
      <c r="C35" s="522"/>
      <c r="D35" s="522"/>
      <c r="E35" s="522"/>
      <c r="F35" s="522"/>
      <c r="G35" s="522"/>
      <c r="H35" s="522"/>
      <c r="I35" s="522"/>
      <c r="J35" s="522"/>
      <c r="K35" s="522"/>
      <c r="L35" s="522"/>
      <c r="M35" s="522"/>
      <c r="N35" s="522"/>
      <c r="O35" s="241"/>
      <c r="P35" s="241"/>
      <c r="Q35" s="241"/>
      <c r="R35" s="241"/>
    </row>
    <row r="36" spans="1:18" x14ac:dyDescent="0.25">
      <c r="A36" s="223"/>
      <c r="B36" s="223"/>
      <c r="N36" s="224"/>
      <c r="O36" s="241"/>
      <c r="P36" s="241"/>
      <c r="Q36" s="241"/>
      <c r="R36" s="241"/>
    </row>
    <row r="37" spans="1:18" x14ac:dyDescent="0.25">
      <c r="A37" s="223"/>
      <c r="B37" s="223"/>
      <c r="N37" s="224"/>
      <c r="O37" s="241"/>
      <c r="P37" s="241"/>
      <c r="Q37" s="241"/>
      <c r="R37" s="241"/>
    </row>
    <row r="38" spans="1:18" x14ac:dyDescent="0.25">
      <c r="A38" s="223"/>
      <c r="B38" s="223"/>
      <c r="N38" s="224"/>
      <c r="O38" s="241"/>
      <c r="P38" s="241"/>
      <c r="Q38" s="241"/>
      <c r="R38" s="241"/>
    </row>
    <row r="39" spans="1:18" x14ac:dyDescent="0.25">
      <c r="A39" s="223"/>
      <c r="B39" s="223"/>
      <c r="N39" s="224"/>
      <c r="O39" s="241"/>
      <c r="P39" s="241"/>
      <c r="Q39" s="241"/>
      <c r="R39" s="241"/>
    </row>
    <row r="40" spans="1:18" x14ac:dyDescent="0.25">
      <c r="A40" s="223"/>
      <c r="B40" s="223"/>
      <c r="N40" s="224"/>
      <c r="O40" s="241"/>
      <c r="P40" s="241"/>
      <c r="Q40" s="241"/>
      <c r="R40" s="241"/>
    </row>
    <row r="41" spans="1:18" x14ac:dyDescent="0.25">
      <c r="A41" s="223"/>
      <c r="B41" s="223"/>
      <c r="N41" s="224"/>
      <c r="O41" s="241"/>
      <c r="P41" s="241"/>
      <c r="Q41" s="241"/>
      <c r="R41" s="241"/>
    </row>
    <row r="42" spans="1:18" x14ac:dyDescent="0.25">
      <c r="A42" s="223"/>
      <c r="B42" s="223"/>
      <c r="N42" s="224"/>
      <c r="O42" s="241"/>
      <c r="P42" s="241"/>
      <c r="Q42" s="241"/>
      <c r="R42" s="241"/>
    </row>
    <row r="43" spans="1:18" x14ac:dyDescent="0.25">
      <c r="A43" s="223"/>
      <c r="B43" s="223"/>
      <c r="N43" s="224"/>
      <c r="O43" s="241"/>
      <c r="P43" s="241"/>
      <c r="Q43" s="241"/>
      <c r="R43" s="241"/>
    </row>
    <row r="44" spans="1:18" x14ac:dyDescent="0.25">
      <c r="A44" s="223"/>
      <c r="B44" s="223"/>
      <c r="N44" s="224"/>
      <c r="O44" s="241"/>
      <c r="P44" s="241"/>
      <c r="Q44" s="241"/>
      <c r="R44" s="241"/>
    </row>
    <row r="45" spans="1:18" x14ac:dyDescent="0.25">
      <c r="A45" s="223"/>
      <c r="B45" s="223"/>
      <c r="N45" s="224"/>
      <c r="O45" s="241"/>
      <c r="P45" s="241"/>
      <c r="Q45" s="241"/>
      <c r="R45" s="241"/>
    </row>
    <row r="46" spans="1:18" x14ac:dyDescent="0.25">
      <c r="A46" s="223"/>
      <c r="B46" s="223"/>
      <c r="N46" s="224"/>
      <c r="O46" s="241"/>
      <c r="P46" s="241"/>
      <c r="Q46" s="241"/>
      <c r="R46" s="241"/>
    </row>
    <row r="47" spans="1:18" x14ac:dyDescent="0.25">
      <c r="A47" s="223"/>
      <c r="B47" s="223"/>
      <c r="N47" s="224"/>
      <c r="O47" s="241"/>
      <c r="P47" s="241"/>
      <c r="Q47" s="241"/>
      <c r="R47" s="241"/>
    </row>
    <row r="48" spans="1:18" x14ac:dyDescent="0.25">
      <c r="A48" s="223"/>
      <c r="B48" s="223"/>
      <c r="N48" s="224"/>
      <c r="O48" s="241"/>
      <c r="P48" s="241"/>
      <c r="Q48" s="241"/>
      <c r="R48" s="241"/>
    </row>
    <row r="49" spans="1:18" x14ac:dyDescent="0.25">
      <c r="A49" s="223"/>
      <c r="B49" s="223"/>
      <c r="N49" s="224"/>
      <c r="O49" s="241"/>
      <c r="P49" s="241"/>
      <c r="Q49" s="241"/>
      <c r="R49" s="241"/>
    </row>
    <row r="50" spans="1:18" x14ac:dyDescent="0.25">
      <c r="A50" s="223"/>
      <c r="B50" s="223"/>
      <c r="N50" s="224"/>
      <c r="O50" s="241"/>
      <c r="P50" s="241"/>
      <c r="Q50" s="241"/>
      <c r="R50" s="241"/>
    </row>
    <row r="51" spans="1:18" x14ac:dyDescent="0.25">
      <c r="A51" s="223"/>
      <c r="B51" s="223"/>
      <c r="N51" s="224"/>
      <c r="O51" s="241"/>
      <c r="P51" s="241"/>
      <c r="Q51" s="241"/>
      <c r="R51" s="241"/>
    </row>
    <row r="52" spans="1:18" x14ac:dyDescent="0.25">
      <c r="A52" s="223"/>
      <c r="B52" s="223"/>
      <c r="N52" s="224"/>
      <c r="O52" s="241"/>
      <c r="P52" s="241"/>
      <c r="Q52" s="241"/>
      <c r="R52" s="241"/>
    </row>
    <row r="53" spans="1:18" x14ac:dyDescent="0.25">
      <c r="A53" s="223"/>
      <c r="B53" s="223"/>
      <c r="N53" s="224"/>
      <c r="O53" s="241"/>
      <c r="P53" s="241"/>
      <c r="Q53" s="241"/>
      <c r="R53" s="241"/>
    </row>
    <row r="54" spans="1:18" x14ac:dyDescent="0.25">
      <c r="A54" s="223"/>
      <c r="B54" s="223"/>
      <c r="N54" s="224"/>
      <c r="O54" s="241"/>
      <c r="P54" s="241"/>
      <c r="Q54" s="241"/>
      <c r="R54" s="241"/>
    </row>
    <row r="55" spans="1:18" x14ac:dyDescent="0.25">
      <c r="A55" s="223"/>
      <c r="B55" s="225"/>
      <c r="C55" s="226"/>
      <c r="D55" s="226"/>
      <c r="E55" s="226"/>
      <c r="F55" s="226"/>
      <c r="G55" s="226"/>
      <c r="H55" s="226"/>
      <c r="I55" s="226"/>
      <c r="J55" s="226"/>
      <c r="K55" s="226"/>
      <c r="L55" s="226"/>
      <c r="M55" s="226"/>
      <c r="N55" s="227"/>
      <c r="O55" s="241"/>
      <c r="P55" s="241"/>
      <c r="Q55" s="241"/>
      <c r="R55" s="241"/>
    </row>
    <row r="56" spans="1:18" x14ac:dyDescent="0.25">
      <c r="A56" s="223"/>
      <c r="B56" s="546" t="s">
        <v>445</v>
      </c>
      <c r="C56" s="547"/>
      <c r="D56" s="547"/>
      <c r="E56" s="547"/>
      <c r="F56" s="547"/>
      <c r="G56" s="547"/>
      <c r="H56" s="547"/>
      <c r="I56" s="547"/>
      <c r="J56" s="547"/>
      <c r="K56" s="547"/>
      <c r="L56" s="547"/>
      <c r="M56" s="547"/>
      <c r="N56" s="548"/>
      <c r="O56" s="241"/>
      <c r="P56" s="241"/>
      <c r="Q56" s="241"/>
      <c r="R56" s="241"/>
    </row>
    <row r="57" spans="1:18" ht="154.5" customHeight="1" x14ac:dyDescent="0.25">
      <c r="A57" s="223"/>
      <c r="B57" s="552" t="s">
        <v>496</v>
      </c>
      <c r="C57" s="553"/>
      <c r="D57" s="553"/>
      <c r="E57" s="553"/>
      <c r="F57" s="553"/>
      <c r="G57" s="553"/>
      <c r="H57" s="553"/>
      <c r="I57" s="553"/>
      <c r="J57" s="553"/>
      <c r="K57" s="553"/>
      <c r="L57" s="553"/>
      <c r="M57" s="553"/>
      <c r="N57" s="554"/>
      <c r="O57" s="241"/>
      <c r="P57" s="241"/>
      <c r="Q57" s="241"/>
      <c r="R57" s="241"/>
    </row>
    <row r="58" spans="1:18" x14ac:dyDescent="0.25">
      <c r="A58" s="223"/>
      <c r="B58" s="546" t="s">
        <v>447</v>
      </c>
      <c r="C58" s="547"/>
      <c r="D58" s="547"/>
      <c r="E58" s="547"/>
      <c r="F58" s="547"/>
      <c r="G58" s="547"/>
      <c r="H58" s="547"/>
      <c r="I58" s="547"/>
      <c r="J58" s="547"/>
      <c r="K58" s="547"/>
      <c r="L58" s="547"/>
      <c r="M58" s="547"/>
      <c r="N58" s="548"/>
      <c r="O58" s="241"/>
      <c r="P58" s="241"/>
      <c r="Q58" s="241"/>
      <c r="R58" s="241"/>
    </row>
    <row r="59" spans="1:18" ht="154.5" customHeight="1" x14ac:dyDescent="0.25">
      <c r="A59" s="223"/>
      <c r="B59" s="549"/>
      <c r="C59" s="550"/>
      <c r="D59" s="550"/>
      <c r="E59" s="550"/>
      <c r="F59" s="550"/>
      <c r="G59" s="550"/>
      <c r="H59" s="550"/>
      <c r="I59" s="550"/>
      <c r="J59" s="550"/>
      <c r="K59" s="550"/>
      <c r="L59" s="550"/>
      <c r="M59" s="550"/>
      <c r="N59" s="551"/>
      <c r="O59" s="241"/>
      <c r="P59" s="241"/>
      <c r="Q59" s="241"/>
      <c r="R59" s="241"/>
    </row>
    <row r="60" spans="1:18" x14ac:dyDescent="0.25">
      <c r="A60" s="223"/>
      <c r="B60" s="241"/>
      <c r="C60" s="241"/>
      <c r="D60" s="241"/>
      <c r="E60" s="241"/>
      <c r="F60" s="241"/>
      <c r="G60" s="241"/>
      <c r="H60" s="241"/>
      <c r="I60" s="241"/>
      <c r="J60" s="241"/>
      <c r="K60" s="241"/>
      <c r="L60" s="241"/>
      <c r="M60" s="241"/>
      <c r="N60" s="241"/>
      <c r="O60" s="241"/>
      <c r="P60" s="241"/>
      <c r="Q60" s="241"/>
      <c r="R60" s="241"/>
    </row>
    <row r="61" spans="1:18" x14ac:dyDescent="0.25">
      <c r="A61" s="241"/>
      <c r="B61" s="241"/>
      <c r="C61" s="241"/>
      <c r="D61" s="241"/>
      <c r="E61" s="241"/>
      <c r="F61" s="241"/>
      <c r="G61" s="241"/>
      <c r="H61" s="241"/>
      <c r="I61" s="241"/>
      <c r="J61" s="241"/>
      <c r="K61" s="241"/>
      <c r="L61" s="241"/>
      <c r="M61" s="241"/>
      <c r="N61" s="241"/>
      <c r="O61" s="241"/>
      <c r="P61" s="241"/>
    </row>
    <row r="199" spans="19:19" x14ac:dyDescent="0.25">
      <c r="S199" s="193" t="s">
        <v>448</v>
      </c>
    </row>
    <row r="200" spans="19:19" x14ac:dyDescent="0.25">
      <c r="S200" s="193" t="s">
        <v>449</v>
      </c>
    </row>
    <row r="201" spans="19:19" x14ac:dyDescent="0.25">
      <c r="S201" s="193" t="s">
        <v>450</v>
      </c>
    </row>
    <row r="202" spans="19:19" x14ac:dyDescent="0.25">
      <c r="S202" s="193" t="s">
        <v>451</v>
      </c>
    </row>
    <row r="203" spans="19:19" x14ac:dyDescent="0.25">
      <c r="S203" s="193" t="s">
        <v>452</v>
      </c>
    </row>
    <row r="204" spans="19:19" x14ac:dyDescent="0.25">
      <c r="S204" s="193" t="s">
        <v>453</v>
      </c>
    </row>
    <row r="205" spans="19:19" x14ac:dyDescent="0.25">
      <c r="S205" s="193" t="s">
        <v>454</v>
      </c>
    </row>
    <row r="206" spans="19:19" x14ac:dyDescent="0.25">
      <c r="S206" s="193" t="s">
        <v>455</v>
      </c>
    </row>
    <row r="207" spans="19:19" x14ac:dyDescent="0.25">
      <c r="S207" s="193" t="s">
        <v>456</v>
      </c>
    </row>
    <row r="208" spans="19:19" x14ac:dyDescent="0.25">
      <c r="S208" s="193" t="s">
        <v>457</v>
      </c>
    </row>
    <row r="209" spans="19:19" x14ac:dyDescent="0.25">
      <c r="S209" s="228" t="s">
        <v>458</v>
      </c>
    </row>
    <row r="210" spans="19:19" x14ac:dyDescent="0.25">
      <c r="S210" s="228" t="s">
        <v>459</v>
      </c>
    </row>
    <row r="211" spans="19:19" x14ac:dyDescent="0.25">
      <c r="S211" s="228" t="s">
        <v>460</v>
      </c>
    </row>
    <row r="212" spans="19:19" x14ac:dyDescent="0.25">
      <c r="S212" s="228" t="s">
        <v>461</v>
      </c>
    </row>
    <row r="213" spans="19:19" x14ac:dyDescent="0.25">
      <c r="S213" s="228" t="s">
        <v>462</v>
      </c>
    </row>
    <row r="214" spans="19:19" x14ac:dyDescent="0.25">
      <c r="S214" s="228" t="s">
        <v>463</v>
      </c>
    </row>
    <row r="215" spans="19:19" x14ac:dyDescent="0.25">
      <c r="S215" s="228" t="s">
        <v>464</v>
      </c>
    </row>
    <row r="216" spans="19:19" x14ac:dyDescent="0.25">
      <c r="S216" s="228" t="s">
        <v>465</v>
      </c>
    </row>
    <row r="217" spans="19:19" x14ac:dyDescent="0.25">
      <c r="S217" s="228" t="s">
        <v>466</v>
      </c>
    </row>
    <row r="218" spans="19:19" x14ac:dyDescent="0.25">
      <c r="S218" s="228" t="s">
        <v>467</v>
      </c>
    </row>
    <row r="219" spans="19:19" x14ac:dyDescent="0.25">
      <c r="S219" s="228"/>
    </row>
    <row r="220" spans="19:19" x14ac:dyDescent="0.25">
      <c r="S220" s="228"/>
    </row>
    <row r="221" spans="19:19" x14ac:dyDescent="0.25">
      <c r="S221" s="228"/>
    </row>
    <row r="222" spans="19:19" x14ac:dyDescent="0.25">
      <c r="S222" s="228" t="s">
        <v>468</v>
      </c>
    </row>
    <row r="223" spans="19:19" x14ac:dyDescent="0.25">
      <c r="S223" s="228" t="s">
        <v>469</v>
      </c>
    </row>
    <row r="224" spans="19:19" x14ac:dyDescent="0.25">
      <c r="S224" s="228" t="s">
        <v>470</v>
      </c>
    </row>
    <row r="225" spans="19:19" x14ac:dyDescent="0.25">
      <c r="S225" s="228" t="s">
        <v>471</v>
      </c>
    </row>
    <row r="226" spans="19:19" x14ac:dyDescent="0.25">
      <c r="S226" s="228" t="s">
        <v>472</v>
      </c>
    </row>
    <row r="227" spans="19:19" x14ac:dyDescent="0.25">
      <c r="S227" s="228" t="s">
        <v>473</v>
      </c>
    </row>
    <row r="228" spans="19:19" x14ac:dyDescent="0.25">
      <c r="S228" s="228" t="s">
        <v>474</v>
      </c>
    </row>
    <row r="230" spans="19:19" x14ac:dyDescent="0.25">
      <c r="S230" s="193" t="s">
        <v>475</v>
      </c>
    </row>
    <row r="231" spans="19:19" x14ac:dyDescent="0.25">
      <c r="S231" s="193" t="s">
        <v>476</v>
      </c>
    </row>
    <row r="232" spans="19:19" x14ac:dyDescent="0.25">
      <c r="S232" s="228" t="s">
        <v>477</v>
      </c>
    </row>
    <row r="233" spans="19:19" x14ac:dyDescent="0.25">
      <c r="S233" s="228"/>
    </row>
    <row r="234" spans="19:19" x14ac:dyDescent="0.25">
      <c r="S234" s="228" t="s">
        <v>10</v>
      </c>
    </row>
    <row r="235" spans="19:19" x14ac:dyDescent="0.25">
      <c r="S235" s="228" t="s">
        <v>478</v>
      </c>
    </row>
    <row r="236" spans="19:19" x14ac:dyDescent="0.25">
      <c r="S236" s="228" t="s">
        <v>63</v>
      </c>
    </row>
    <row r="237" spans="19:19" x14ac:dyDescent="0.25">
      <c r="S237" s="228" t="s">
        <v>128</v>
      </c>
    </row>
    <row r="238" spans="19:19" x14ac:dyDescent="0.25">
      <c r="S238" s="228"/>
    </row>
    <row r="239" spans="19:19" x14ac:dyDescent="0.25">
      <c r="S239" s="193" t="s">
        <v>479</v>
      </c>
    </row>
    <row r="240" spans="19:19" x14ac:dyDescent="0.25">
      <c r="S240" s="228" t="s">
        <v>37</v>
      </c>
    </row>
    <row r="241" spans="19:19" x14ac:dyDescent="0.25">
      <c r="S241" s="228" t="s">
        <v>480</v>
      </c>
    </row>
    <row r="242" spans="19:19" x14ac:dyDescent="0.25">
      <c r="S242" s="228" t="s">
        <v>481</v>
      </c>
    </row>
    <row r="244" spans="19:19" x14ac:dyDescent="0.25">
      <c r="S244" s="228" t="s">
        <v>433</v>
      </c>
    </row>
    <row r="245" spans="19:19" x14ac:dyDescent="0.25">
      <c r="S245" s="228" t="s">
        <v>482</v>
      </c>
    </row>
    <row r="246" spans="19:19" x14ac:dyDescent="0.25">
      <c r="S246" s="228" t="s">
        <v>483</v>
      </c>
    </row>
    <row r="247" spans="19:19" x14ac:dyDescent="0.25">
      <c r="S247" s="228"/>
    </row>
    <row r="248" spans="19:19" x14ac:dyDescent="0.25">
      <c r="S248" s="193" t="s">
        <v>434</v>
      </c>
    </row>
    <row r="249" spans="19:19" x14ac:dyDescent="0.25">
      <c r="S249" s="228" t="s">
        <v>349</v>
      </c>
    </row>
    <row r="250" spans="19:19" x14ac:dyDescent="0.25">
      <c r="S250" s="228"/>
    </row>
    <row r="251" spans="19:19" x14ac:dyDescent="0.25">
      <c r="S251" s="228"/>
    </row>
    <row r="252" spans="19:19" x14ac:dyDescent="0.25">
      <c r="S252" s="228"/>
    </row>
    <row r="254" spans="19:19" x14ac:dyDescent="0.25">
      <c r="S254" s="228"/>
    </row>
    <row r="255" spans="19:19" x14ac:dyDescent="0.25">
      <c r="S255" s="228"/>
    </row>
    <row r="256" spans="19:19" x14ac:dyDescent="0.25">
      <c r="S256" s="228"/>
    </row>
    <row r="258" spans="19:19" x14ac:dyDescent="0.25">
      <c r="S258" s="228"/>
    </row>
    <row r="259" spans="19:19" x14ac:dyDescent="0.25">
      <c r="S259" s="228"/>
    </row>
  </sheetData>
  <sheetProtection algorithmName="SHA-512" hashValue="DCeAKHiQcJvB6nEvR4QGYtiukhWGma6f+DIXXetOlJE+Oljk7iaBovOwpLqj+adak1QiTTDJYZm7zTZIeY29kQ==" saltValue="6iZmOQk4Q2nflkxkwVwLJg==" spinCount="100000" sheet="1" objects="1" scenarios="1"/>
  <mergeCells count="46">
    <mergeCell ref="O1:Q1"/>
    <mergeCell ref="O2:Q2"/>
    <mergeCell ref="O3:Q3"/>
    <mergeCell ref="B1:D3"/>
    <mergeCell ref="E1:K3"/>
    <mergeCell ref="L1:N1"/>
    <mergeCell ref="L2:N2"/>
    <mergeCell ref="L3:N3"/>
    <mergeCell ref="B4:D4"/>
    <mergeCell ref="E4:N4"/>
    <mergeCell ref="B5:K5"/>
    <mergeCell ref="L5:N5"/>
    <mergeCell ref="B6:K6"/>
    <mergeCell ref="L6:N6"/>
    <mergeCell ref="B7:N7"/>
    <mergeCell ref="B8:N8"/>
    <mergeCell ref="B9:K9"/>
    <mergeCell ref="L9:N9"/>
    <mergeCell ref="B10:K10"/>
    <mergeCell ref="L10:N10"/>
    <mergeCell ref="H20:N20"/>
    <mergeCell ref="B12:N12"/>
    <mergeCell ref="B13:G13"/>
    <mergeCell ref="H13:N13"/>
    <mergeCell ref="B15:G15"/>
    <mergeCell ref="H15:N15"/>
    <mergeCell ref="B16:G16"/>
    <mergeCell ref="H16:N16"/>
    <mergeCell ref="B18:G18"/>
    <mergeCell ref="H18:N18"/>
    <mergeCell ref="P18:R18"/>
    <mergeCell ref="B19:G19"/>
    <mergeCell ref="H19:N19"/>
    <mergeCell ref="B59:N59"/>
    <mergeCell ref="B21:G21"/>
    <mergeCell ref="H21:N21"/>
    <mergeCell ref="B23:N23"/>
    <mergeCell ref="B24:N24"/>
    <mergeCell ref="B25:N25"/>
    <mergeCell ref="B26:N26"/>
    <mergeCell ref="B28:N28"/>
    <mergeCell ref="B35:N35"/>
    <mergeCell ref="B56:N56"/>
    <mergeCell ref="B57:N57"/>
    <mergeCell ref="B58:N58"/>
    <mergeCell ref="B20:G20"/>
  </mergeCells>
  <conditionalFormatting sqref="F33:N33">
    <cfRule type="cellIs" dxfId="2" priority="3" operator="greaterThanOrEqual">
      <formula>F32</formula>
    </cfRule>
  </conditionalFormatting>
  <conditionalFormatting sqref="F33:N33">
    <cfRule type="cellIs" dxfId="1" priority="2" operator="between">
      <formula>F31</formula>
      <formula>F32-0.0001</formula>
    </cfRule>
  </conditionalFormatting>
  <conditionalFormatting sqref="F33:N33">
    <cfRule type="cellIs" dxfId="0" priority="1" operator="between">
      <formula>F30</formula>
      <formula>F31-0.0001</formula>
    </cfRule>
  </conditionalFormatting>
  <dataValidations count="3">
    <dataValidation showDropDown="1" showInputMessage="1" showErrorMessage="1" sqref="E4:N4"/>
    <dataValidation type="list" allowBlank="1" showInputMessage="1" showErrorMessage="1" sqref="H20:N20">
      <formula1>$S$248</formula1>
    </dataValidation>
    <dataValidation type="list" allowBlank="1" showInputMessage="1" showErrorMessage="1" sqref="B20:G20">
      <formula1>$S$244:$S$246</formula1>
    </dataValidation>
  </dataValidations>
  <pageMargins left="0.75" right="0.75" top="1" bottom="1" header="0.5" footer="0.5"/>
  <pageSetup orientation="portrait" horizontalDpi="4294967292" verticalDpi="4294967292"/>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O40"/>
  <sheetViews>
    <sheetView zoomScale="70" zoomScaleNormal="70" workbookViewId="0">
      <selection activeCell="D6" sqref="D6:F6"/>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21.42578125" style="1" customWidth="1"/>
    <col min="7" max="14" width="9.7109375" style="1" customWidth="1"/>
    <col min="15" max="15" width="15.425781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453" t="s">
        <v>306</v>
      </c>
      <c r="N3" s="454"/>
      <c r="O3" s="455"/>
    </row>
    <row r="4" spans="1:15" ht="11.45" customHeight="1" x14ac:dyDescent="0.25">
      <c r="A4" s="296"/>
      <c r="B4" s="337"/>
      <c r="C4" s="338"/>
      <c r="D4" s="338"/>
      <c r="E4" s="338"/>
      <c r="F4" s="338"/>
      <c r="G4" s="338"/>
      <c r="H4" s="338"/>
      <c r="I4" s="338"/>
      <c r="J4" s="338"/>
      <c r="K4" s="338"/>
      <c r="L4" s="339"/>
      <c r="M4" s="456"/>
      <c r="N4" s="457"/>
      <c r="O4" s="458"/>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324" t="s">
        <v>109</v>
      </c>
      <c r="E6" s="325"/>
      <c r="F6" s="326"/>
      <c r="G6" s="377" t="s">
        <v>140</v>
      </c>
      <c r="H6" s="378"/>
      <c r="I6" s="379"/>
      <c r="J6" s="356">
        <v>0.6</v>
      </c>
      <c r="K6" s="325"/>
      <c r="L6" s="325"/>
      <c r="M6" s="325"/>
      <c r="N6" s="325"/>
      <c r="O6" s="326"/>
    </row>
    <row r="7" spans="1:15" ht="15" customHeight="1" x14ac:dyDescent="0.25">
      <c r="A7" s="387" t="s">
        <v>126</v>
      </c>
      <c r="B7" s="387"/>
      <c r="C7" s="387"/>
      <c r="D7" s="356" t="s">
        <v>110</v>
      </c>
      <c r="E7" s="357"/>
      <c r="F7" s="358"/>
      <c r="G7" s="377" t="s">
        <v>114</v>
      </c>
      <c r="H7" s="378"/>
      <c r="I7" s="379"/>
      <c r="J7" s="324" t="s">
        <v>63</v>
      </c>
      <c r="K7" s="325"/>
      <c r="L7" s="325"/>
      <c r="M7" s="325"/>
      <c r="N7" s="325"/>
      <c r="O7" s="326"/>
    </row>
    <row r="8" spans="1:15" ht="15" customHeight="1" x14ac:dyDescent="0.25">
      <c r="A8" s="384" t="s">
        <v>127</v>
      </c>
      <c r="B8" s="385"/>
      <c r="C8" s="386"/>
      <c r="D8" s="309" t="s">
        <v>111</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150</v>
      </c>
      <c r="K9" s="325"/>
      <c r="L9" s="325"/>
      <c r="M9" s="325"/>
      <c r="N9" s="325"/>
      <c r="O9" s="326"/>
    </row>
    <row r="10" spans="1:15" ht="15" customHeight="1" x14ac:dyDescent="0.25">
      <c r="A10" s="69" t="s">
        <v>129</v>
      </c>
      <c r="B10" s="69"/>
      <c r="C10" s="69"/>
      <c r="D10" s="324" t="s">
        <v>37</v>
      </c>
      <c r="E10" s="325"/>
      <c r="F10" s="325"/>
      <c r="G10" s="393" t="s">
        <v>139</v>
      </c>
      <c r="H10" s="393"/>
      <c r="I10" s="393"/>
      <c r="J10" s="324" t="s">
        <v>113</v>
      </c>
      <c r="K10" s="325"/>
      <c r="L10" s="325"/>
      <c r="M10" s="325"/>
      <c r="N10" s="325"/>
      <c r="O10" s="326"/>
    </row>
    <row r="11" spans="1:15" ht="15" customHeight="1" x14ac:dyDescent="0.25">
      <c r="A11" s="22"/>
      <c r="B11" s="413"/>
      <c r="C11" s="413"/>
      <c r="D11" s="413"/>
      <c r="E11" s="413"/>
      <c r="F11" s="413"/>
      <c r="G11" s="413"/>
      <c r="H11" s="413"/>
      <c r="I11" s="413"/>
      <c r="J11" s="413"/>
      <c r="K11" s="413"/>
      <c r="L11" s="413"/>
      <c r="M11" s="413"/>
      <c r="N11" s="413"/>
      <c r="O11" s="399"/>
    </row>
    <row r="12" spans="1:15" s="2" customFormat="1" ht="14.1" customHeight="1" x14ac:dyDescent="0.25">
      <c r="A12" s="388" t="s">
        <v>116</v>
      </c>
      <c r="B12" s="389"/>
      <c r="C12" s="441" t="s">
        <v>132</v>
      </c>
      <c r="D12" s="442"/>
      <c r="E12" s="442"/>
      <c r="F12" s="442"/>
      <c r="G12" s="442"/>
      <c r="H12" s="443"/>
      <c r="I12" s="441" t="s">
        <v>133</v>
      </c>
      <c r="J12" s="442"/>
      <c r="K12" s="442"/>
      <c r="L12" s="442"/>
      <c r="M12" s="442"/>
      <c r="N12" s="443"/>
      <c r="O12" s="81" t="s">
        <v>117</v>
      </c>
    </row>
    <row r="13" spans="1:15" s="2" customFormat="1" ht="17.25" customHeight="1" x14ac:dyDescent="0.25">
      <c r="A13" s="323" t="str">
        <f>J9</f>
        <v>Plan anual de trabajo</v>
      </c>
      <c r="B13" s="323"/>
      <c r="C13" s="315"/>
      <c r="D13" s="316"/>
      <c r="E13" s="316"/>
      <c r="F13" s="316"/>
      <c r="G13" s="316"/>
      <c r="H13" s="317"/>
      <c r="I13" s="315">
        <f>1/1</f>
        <v>1</v>
      </c>
      <c r="J13" s="316"/>
      <c r="K13" s="316"/>
      <c r="L13" s="316"/>
      <c r="M13" s="316"/>
      <c r="N13" s="317"/>
      <c r="O13" s="32">
        <f>SUM(C13:N13)</f>
        <v>1</v>
      </c>
    </row>
    <row r="14" spans="1:15" x14ac:dyDescent="0.25">
      <c r="A14" s="4"/>
      <c r="C14" s="5"/>
      <c r="D14" s="6"/>
      <c r="E14" s="6"/>
      <c r="F14" s="6"/>
      <c r="G14" s="6"/>
      <c r="H14" s="6"/>
      <c r="I14" s="6"/>
      <c r="J14" s="6"/>
      <c r="K14" s="6"/>
      <c r="L14" s="6"/>
      <c r="M14" s="6"/>
      <c r="N14" s="6"/>
      <c r="O14" s="6"/>
    </row>
    <row r="15" spans="1:15" x14ac:dyDescent="0.25">
      <c r="A15" s="7"/>
      <c r="C15" s="8"/>
      <c r="D15" s="8"/>
      <c r="E15" s="8"/>
      <c r="F15" s="8"/>
      <c r="G15" s="8"/>
      <c r="H15" s="8"/>
      <c r="I15" s="8"/>
      <c r="J15" s="8"/>
      <c r="K15" s="8"/>
      <c r="L15" s="8"/>
      <c r="M15" s="8"/>
      <c r="N15" s="8"/>
    </row>
    <row r="16" spans="1:15" ht="15.75" x14ac:dyDescent="0.25">
      <c r="A16" s="418" t="s">
        <v>116</v>
      </c>
      <c r="B16" s="321"/>
    </row>
    <row r="17" spans="1:2" ht="15" x14ac:dyDescent="0.25">
      <c r="A17" s="65" t="s">
        <v>258</v>
      </c>
      <c r="B17" s="64">
        <v>1</v>
      </c>
    </row>
    <row r="18" spans="1:2" ht="15" x14ac:dyDescent="0.25">
      <c r="A18" s="65" t="s">
        <v>259</v>
      </c>
      <c r="B18" s="64">
        <v>1</v>
      </c>
    </row>
    <row r="34" spans="3:14" x14ac:dyDescent="0.25">
      <c r="C34" s="444" t="s">
        <v>279</v>
      </c>
      <c r="D34" s="445"/>
      <c r="E34" s="445"/>
      <c r="F34" s="445"/>
      <c r="G34" s="445"/>
      <c r="H34" s="445"/>
      <c r="I34" s="445"/>
      <c r="J34" s="445"/>
      <c r="K34" s="445"/>
      <c r="L34" s="445"/>
      <c r="M34" s="445"/>
      <c r="N34" s="446"/>
    </row>
    <row r="35" spans="3:14" x14ac:dyDescent="0.25">
      <c r="C35" s="447"/>
      <c r="D35" s="448"/>
      <c r="E35" s="448"/>
      <c r="F35" s="448"/>
      <c r="G35" s="448"/>
      <c r="H35" s="448"/>
      <c r="I35" s="448"/>
      <c r="J35" s="448"/>
      <c r="K35" s="448"/>
      <c r="L35" s="448"/>
      <c r="M35" s="448"/>
      <c r="N35" s="449"/>
    </row>
    <row r="36" spans="3:14" x14ac:dyDescent="0.25">
      <c r="C36" s="447"/>
      <c r="D36" s="448"/>
      <c r="E36" s="448"/>
      <c r="F36" s="448"/>
      <c r="G36" s="448"/>
      <c r="H36" s="448"/>
      <c r="I36" s="448"/>
      <c r="J36" s="448"/>
      <c r="K36" s="448"/>
      <c r="L36" s="448"/>
      <c r="M36" s="448"/>
      <c r="N36" s="449"/>
    </row>
    <row r="37" spans="3:14" x14ac:dyDescent="0.25">
      <c r="C37" s="447"/>
      <c r="D37" s="448"/>
      <c r="E37" s="448"/>
      <c r="F37" s="448"/>
      <c r="G37" s="448"/>
      <c r="H37" s="448"/>
      <c r="I37" s="448"/>
      <c r="J37" s="448"/>
      <c r="K37" s="448"/>
      <c r="L37" s="448"/>
      <c r="M37" s="448"/>
      <c r="N37" s="449"/>
    </row>
    <row r="38" spans="3:14" x14ac:dyDescent="0.25">
      <c r="C38" s="447"/>
      <c r="D38" s="448"/>
      <c r="E38" s="448"/>
      <c r="F38" s="448"/>
      <c r="G38" s="448"/>
      <c r="H38" s="448"/>
      <c r="I38" s="448"/>
      <c r="J38" s="448"/>
      <c r="K38" s="448"/>
      <c r="L38" s="448"/>
      <c r="M38" s="448"/>
      <c r="N38" s="449"/>
    </row>
    <row r="39" spans="3:14" x14ac:dyDescent="0.25">
      <c r="C39" s="447"/>
      <c r="D39" s="448"/>
      <c r="E39" s="448"/>
      <c r="F39" s="448"/>
      <c r="G39" s="448"/>
      <c r="H39" s="448"/>
      <c r="I39" s="448"/>
      <c r="J39" s="448"/>
      <c r="K39" s="448"/>
      <c r="L39" s="448"/>
      <c r="M39" s="448"/>
      <c r="N39" s="449"/>
    </row>
    <row r="40" spans="3:14" x14ac:dyDescent="0.25">
      <c r="C40" s="450"/>
      <c r="D40" s="451"/>
      <c r="E40" s="451"/>
      <c r="F40" s="451"/>
      <c r="G40" s="451"/>
      <c r="H40" s="451"/>
      <c r="I40" s="451"/>
      <c r="J40" s="451"/>
      <c r="K40" s="451"/>
      <c r="L40" s="451"/>
      <c r="M40" s="451"/>
      <c r="N40" s="452"/>
    </row>
  </sheetData>
  <sheetProtection algorithmName="SHA-512" hashValue="GD+rH1QmH10BT3NmFFE/JeIU/kWl/MfeYS5WiN4rsf0M3OXPn3LC9CNJG3lNBmHKny1470FhDlWfvFYbVnzl5A==" saltValue="+dKv4yJDzHE1E64yrza4Tw==" spinCount="100000" sheet="1" selectLockedCells="1"/>
  <mergeCells count="32">
    <mergeCell ref="C34:N40"/>
    <mergeCell ref="B1:L4"/>
    <mergeCell ref="A16:B16"/>
    <mergeCell ref="A1:A4"/>
    <mergeCell ref="M1:O1"/>
    <mergeCell ref="M2:O2"/>
    <mergeCell ref="M3:O4"/>
    <mergeCell ref="A5:O5"/>
    <mergeCell ref="A6:C6"/>
    <mergeCell ref="A7:C7"/>
    <mergeCell ref="D7:F7"/>
    <mergeCell ref="G7:I7"/>
    <mergeCell ref="J7:O7"/>
    <mergeCell ref="D6:F6"/>
    <mergeCell ref="G6:I6"/>
    <mergeCell ref="J6:O6"/>
    <mergeCell ref="A8:C8"/>
    <mergeCell ref="D8:O8"/>
    <mergeCell ref="A9:C9"/>
    <mergeCell ref="A12:B12"/>
    <mergeCell ref="A13:B13"/>
    <mergeCell ref="D9:F9"/>
    <mergeCell ref="G9:I9"/>
    <mergeCell ref="J9:O9"/>
    <mergeCell ref="D10:F10"/>
    <mergeCell ref="G10:I10"/>
    <mergeCell ref="J10:O10"/>
    <mergeCell ref="B11:O11"/>
    <mergeCell ref="C12:H12"/>
    <mergeCell ref="I12:N12"/>
    <mergeCell ref="C13:H13"/>
    <mergeCell ref="I13:N13"/>
  </mergeCells>
  <pageMargins left="0.11811023622047245" right="0.11811023622047245" top="0.15748031496062992" bottom="0.15748031496062992" header="0.31496062992125984" footer="0.31496062992125984"/>
  <pageSetup scale="7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O44"/>
  <sheetViews>
    <sheetView zoomScale="60" zoomScaleNormal="60" workbookViewId="0">
      <selection activeCell="G6" sqref="G6:I6"/>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37.5703125" style="1" customWidth="1"/>
    <col min="7" max="14" width="9.7109375" style="1" customWidth="1"/>
    <col min="15" max="15" width="14.285156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453" t="s">
        <v>306</v>
      </c>
      <c r="N3" s="454"/>
      <c r="O3" s="455"/>
    </row>
    <row r="4" spans="1:15" ht="11.45" customHeight="1" x14ac:dyDescent="0.25">
      <c r="A4" s="296"/>
      <c r="B4" s="337"/>
      <c r="C4" s="338"/>
      <c r="D4" s="338"/>
      <c r="E4" s="338"/>
      <c r="F4" s="338"/>
      <c r="G4" s="338"/>
      <c r="H4" s="338"/>
      <c r="I4" s="338"/>
      <c r="J4" s="338"/>
      <c r="K4" s="338"/>
      <c r="L4" s="339"/>
      <c r="M4" s="456"/>
      <c r="N4" s="457"/>
      <c r="O4" s="458"/>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579"/>
      <c r="E6" s="580"/>
      <c r="F6" s="581"/>
      <c r="G6" s="377" t="s">
        <v>140</v>
      </c>
      <c r="H6" s="378"/>
      <c r="I6" s="379"/>
      <c r="J6" s="356">
        <v>0.1</v>
      </c>
      <c r="K6" s="325"/>
      <c r="L6" s="325"/>
      <c r="M6" s="325"/>
      <c r="N6" s="325"/>
      <c r="O6" s="326"/>
    </row>
    <row r="7" spans="1:15" ht="24.95" customHeight="1" x14ac:dyDescent="0.25">
      <c r="A7" s="387" t="s">
        <v>126</v>
      </c>
      <c r="B7" s="387"/>
      <c r="C7" s="387"/>
      <c r="D7" s="579" t="s">
        <v>33</v>
      </c>
      <c r="E7" s="580"/>
      <c r="F7" s="581"/>
      <c r="G7" s="377" t="s">
        <v>114</v>
      </c>
      <c r="H7" s="378"/>
      <c r="I7" s="379"/>
      <c r="J7" s="324" t="s">
        <v>128</v>
      </c>
      <c r="K7" s="325"/>
      <c r="L7" s="325"/>
      <c r="M7" s="325"/>
      <c r="N7" s="325"/>
      <c r="O7" s="326"/>
    </row>
    <row r="8" spans="1:15" ht="15" customHeight="1" x14ac:dyDescent="0.25">
      <c r="A8" s="384" t="s">
        <v>127</v>
      </c>
      <c r="B8" s="385"/>
      <c r="C8" s="386"/>
      <c r="D8" s="309" t="s">
        <v>175</v>
      </c>
      <c r="E8" s="310"/>
      <c r="F8" s="310"/>
      <c r="G8" s="310"/>
      <c r="H8" s="310"/>
      <c r="I8" s="310"/>
      <c r="J8" s="310"/>
      <c r="K8" s="310"/>
      <c r="L8" s="310"/>
      <c r="M8" s="310"/>
      <c r="N8" s="310"/>
      <c r="O8" s="311"/>
    </row>
    <row r="9" spans="1:15" ht="15" customHeight="1" x14ac:dyDescent="0.25">
      <c r="A9" s="387" t="s">
        <v>115</v>
      </c>
      <c r="B9" s="387"/>
      <c r="C9" s="387"/>
      <c r="D9" s="572" t="s">
        <v>123</v>
      </c>
      <c r="E9" s="573"/>
      <c r="F9" s="574"/>
      <c r="G9" s="377" t="s">
        <v>141</v>
      </c>
      <c r="H9" s="378"/>
      <c r="I9" s="379"/>
      <c r="J9" s="572" t="s">
        <v>125</v>
      </c>
      <c r="K9" s="573"/>
      <c r="L9" s="573"/>
      <c r="M9" s="573"/>
      <c r="N9" s="573"/>
      <c r="O9" s="574"/>
    </row>
    <row r="10" spans="1:15" ht="15" customHeight="1" x14ac:dyDescent="0.25">
      <c r="A10" s="69" t="s">
        <v>129</v>
      </c>
      <c r="B10" s="69"/>
      <c r="C10" s="69"/>
      <c r="D10" s="572" t="s">
        <v>37</v>
      </c>
      <c r="E10" s="573"/>
      <c r="F10" s="573"/>
      <c r="G10" s="393" t="s">
        <v>139</v>
      </c>
      <c r="H10" s="393"/>
      <c r="I10" s="393"/>
      <c r="J10" s="572" t="s">
        <v>165</v>
      </c>
      <c r="K10" s="573"/>
      <c r="L10" s="573"/>
      <c r="M10" s="573"/>
      <c r="N10" s="573"/>
      <c r="O10" s="574"/>
    </row>
    <row r="11" spans="1:15" ht="15" customHeight="1" x14ac:dyDescent="0.25">
      <c r="A11" s="575"/>
      <c r="B11" s="575"/>
      <c r="C11" s="575"/>
      <c r="D11" s="575"/>
      <c r="E11" s="575"/>
      <c r="F11" s="575"/>
      <c r="G11" s="575"/>
      <c r="H11" s="575"/>
      <c r="I11" s="575"/>
      <c r="J11" s="575"/>
      <c r="K11" s="575"/>
      <c r="L11" s="575"/>
      <c r="M11" s="575"/>
      <c r="N11" s="575"/>
      <c r="O11" s="388"/>
    </row>
    <row r="12" spans="1:15" s="2" customFormat="1" ht="14.1" customHeight="1" x14ac:dyDescent="0.25">
      <c r="A12" s="388" t="s">
        <v>116</v>
      </c>
      <c r="B12" s="389"/>
      <c r="C12" s="390">
        <v>2021</v>
      </c>
      <c r="D12" s="391"/>
      <c r="E12" s="391"/>
      <c r="F12" s="391"/>
      <c r="G12" s="391"/>
      <c r="H12" s="391"/>
      <c r="I12" s="391"/>
      <c r="J12" s="391"/>
      <c r="K12" s="391"/>
      <c r="L12" s="391"/>
      <c r="M12" s="391"/>
      <c r="N12" s="392"/>
      <c r="O12" s="73" t="s">
        <v>117</v>
      </c>
    </row>
    <row r="13" spans="1:15" s="2" customFormat="1" ht="15" customHeight="1" x14ac:dyDescent="0.25">
      <c r="A13" s="323" t="s">
        <v>116</v>
      </c>
      <c r="B13" s="323"/>
      <c r="C13" s="576">
        <f>120/2880</f>
        <v>4.1666666666666664E-2</v>
      </c>
      <c r="D13" s="577"/>
      <c r="E13" s="577"/>
      <c r="F13" s="577"/>
      <c r="G13" s="577"/>
      <c r="H13" s="577"/>
      <c r="I13" s="577"/>
      <c r="J13" s="577"/>
      <c r="K13" s="577"/>
      <c r="L13" s="577"/>
      <c r="M13" s="577"/>
      <c r="N13" s="578"/>
      <c r="O13" s="32">
        <f>SUM(C13:N13)</f>
        <v>4.1666666666666664E-2</v>
      </c>
    </row>
    <row r="14" spans="1:15" x14ac:dyDescent="0.25">
      <c r="A14" s="4"/>
      <c r="C14" s="5"/>
      <c r="D14" s="6"/>
      <c r="E14" s="6"/>
      <c r="F14" s="6"/>
      <c r="G14" s="6"/>
      <c r="H14" s="6"/>
      <c r="I14" s="6"/>
      <c r="J14" s="6"/>
      <c r="K14" s="6"/>
      <c r="L14" s="6"/>
      <c r="M14" s="6"/>
      <c r="N14" s="6"/>
      <c r="O14" s="6"/>
    </row>
    <row r="15" spans="1:15" x14ac:dyDescent="0.25">
      <c r="A15" s="7"/>
      <c r="C15" s="8"/>
      <c r="D15" s="8"/>
      <c r="E15" s="8"/>
      <c r="F15" s="8"/>
      <c r="G15" s="8"/>
      <c r="H15" s="8"/>
      <c r="I15" s="8"/>
      <c r="J15" s="8"/>
      <c r="K15" s="8"/>
      <c r="L15" s="8"/>
      <c r="M15" s="8"/>
      <c r="N15" s="8"/>
    </row>
    <row r="16" spans="1:15" ht="15.75" x14ac:dyDescent="0.25">
      <c r="A16" s="418" t="s">
        <v>116</v>
      </c>
      <c r="B16" s="321"/>
    </row>
    <row r="17" spans="1:2" ht="15" x14ac:dyDescent="0.25">
      <c r="A17" s="65" t="s">
        <v>261</v>
      </c>
      <c r="B17" s="64">
        <v>120</v>
      </c>
    </row>
    <row r="18" spans="1:2" ht="30" x14ac:dyDescent="0.25">
      <c r="A18" s="65" t="s">
        <v>260</v>
      </c>
      <c r="B18" s="64">
        <v>2280</v>
      </c>
    </row>
    <row r="38" spans="4:15" x14ac:dyDescent="0.25">
      <c r="D38" s="444" t="s">
        <v>280</v>
      </c>
      <c r="E38" s="445"/>
      <c r="F38" s="445"/>
      <c r="G38" s="445"/>
      <c r="H38" s="445"/>
      <c r="I38" s="445"/>
      <c r="J38" s="445"/>
      <c r="K38" s="445"/>
      <c r="L38" s="445"/>
      <c r="M38" s="445"/>
      <c r="N38" s="445"/>
      <c r="O38" s="446"/>
    </row>
    <row r="39" spans="4:15" x14ac:dyDescent="0.25">
      <c r="D39" s="447"/>
      <c r="E39" s="448"/>
      <c r="F39" s="448"/>
      <c r="G39" s="448"/>
      <c r="H39" s="448"/>
      <c r="I39" s="448"/>
      <c r="J39" s="448"/>
      <c r="K39" s="448"/>
      <c r="L39" s="448"/>
      <c r="M39" s="448"/>
      <c r="N39" s="448"/>
      <c r="O39" s="449"/>
    </row>
    <row r="40" spans="4:15" x14ac:dyDescent="0.25">
      <c r="D40" s="447"/>
      <c r="E40" s="448"/>
      <c r="F40" s="448"/>
      <c r="G40" s="448"/>
      <c r="H40" s="448"/>
      <c r="I40" s="448"/>
      <c r="J40" s="448"/>
      <c r="K40" s="448"/>
      <c r="L40" s="448"/>
      <c r="M40" s="448"/>
      <c r="N40" s="448"/>
      <c r="O40" s="449"/>
    </row>
    <row r="41" spans="4:15" x14ac:dyDescent="0.25">
      <c r="D41" s="447"/>
      <c r="E41" s="448"/>
      <c r="F41" s="448"/>
      <c r="G41" s="448"/>
      <c r="H41" s="448"/>
      <c r="I41" s="448"/>
      <c r="J41" s="448"/>
      <c r="K41" s="448"/>
      <c r="L41" s="448"/>
      <c r="M41" s="448"/>
      <c r="N41" s="448"/>
      <c r="O41" s="449"/>
    </row>
    <row r="42" spans="4:15" x14ac:dyDescent="0.25">
      <c r="D42" s="447"/>
      <c r="E42" s="448"/>
      <c r="F42" s="448"/>
      <c r="G42" s="448"/>
      <c r="H42" s="448"/>
      <c r="I42" s="448"/>
      <c r="J42" s="448"/>
      <c r="K42" s="448"/>
      <c r="L42" s="448"/>
      <c r="M42" s="448"/>
      <c r="N42" s="448"/>
      <c r="O42" s="449"/>
    </row>
    <row r="43" spans="4:15" x14ac:dyDescent="0.25">
      <c r="D43" s="447"/>
      <c r="E43" s="448"/>
      <c r="F43" s="448"/>
      <c r="G43" s="448"/>
      <c r="H43" s="448"/>
      <c r="I43" s="448"/>
      <c r="J43" s="448"/>
      <c r="K43" s="448"/>
      <c r="L43" s="448"/>
      <c r="M43" s="448"/>
      <c r="N43" s="448"/>
      <c r="O43" s="449"/>
    </row>
    <row r="44" spans="4:15" x14ac:dyDescent="0.25">
      <c r="D44" s="450"/>
      <c r="E44" s="451"/>
      <c r="F44" s="451"/>
      <c r="G44" s="451"/>
      <c r="H44" s="451"/>
      <c r="I44" s="451"/>
      <c r="J44" s="451"/>
      <c r="K44" s="451"/>
      <c r="L44" s="451"/>
      <c r="M44" s="451"/>
      <c r="N44" s="451"/>
      <c r="O44" s="452"/>
    </row>
  </sheetData>
  <sheetProtection algorithmName="SHA-512" hashValue="l6m1mlON2US7pTEvc9GKohGth3hAkdCgU9NdNT2IsSLduHRGp2rGaw959c4oLlxLKUQNEyvXuKVTpzvFw59ebw==" saltValue="qorTvLjibs//6iBTIVF6oQ==" spinCount="100000" sheet="1" selectLockedCells="1"/>
  <mergeCells count="30">
    <mergeCell ref="D38:O44"/>
    <mergeCell ref="B1:L4"/>
    <mergeCell ref="A16:B16"/>
    <mergeCell ref="A1:A4"/>
    <mergeCell ref="M1:O1"/>
    <mergeCell ref="M2:O2"/>
    <mergeCell ref="M3:O4"/>
    <mergeCell ref="A5:O5"/>
    <mergeCell ref="A6:C6"/>
    <mergeCell ref="A7:C7"/>
    <mergeCell ref="D7:F7"/>
    <mergeCell ref="G7:I7"/>
    <mergeCell ref="J7:O7"/>
    <mergeCell ref="D6:F6"/>
    <mergeCell ref="G6:I6"/>
    <mergeCell ref="J6:O6"/>
    <mergeCell ref="A8:C8"/>
    <mergeCell ref="D8:O8"/>
    <mergeCell ref="A9:C9"/>
    <mergeCell ref="A12:B12"/>
    <mergeCell ref="A13:B13"/>
    <mergeCell ref="D9:F9"/>
    <mergeCell ref="G9:I9"/>
    <mergeCell ref="J9:O9"/>
    <mergeCell ref="D10:F10"/>
    <mergeCell ref="G10:I10"/>
    <mergeCell ref="J10:O10"/>
    <mergeCell ref="A11:O11"/>
    <mergeCell ref="C12:N12"/>
    <mergeCell ref="C13:N13"/>
  </mergeCells>
  <pageMargins left="0.11811023622047245" right="0.11811023622047245" top="0.15748031496062992" bottom="0.15748031496062992" header="0.31496062992125984" footer="0.31496062992125984"/>
  <pageSetup scale="7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O39"/>
  <sheetViews>
    <sheetView zoomScale="80" zoomScaleNormal="80" workbookViewId="0">
      <selection activeCell="G6" sqref="G6:I6"/>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28.42578125" style="1" customWidth="1"/>
    <col min="7" max="14" width="9.7109375" style="1" customWidth="1"/>
    <col min="15" max="15" width="16"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453" t="s">
        <v>306</v>
      </c>
      <c r="N3" s="454"/>
      <c r="O3" s="455"/>
    </row>
    <row r="4" spans="1:15" ht="11.45" customHeight="1" x14ac:dyDescent="0.25">
      <c r="A4" s="296"/>
      <c r="B4" s="337"/>
      <c r="C4" s="338"/>
      <c r="D4" s="338"/>
      <c r="E4" s="338"/>
      <c r="F4" s="338"/>
      <c r="G4" s="338"/>
      <c r="H4" s="338"/>
      <c r="I4" s="338"/>
      <c r="J4" s="338"/>
      <c r="K4" s="338"/>
      <c r="L4" s="339"/>
      <c r="M4" s="456"/>
      <c r="N4" s="457"/>
      <c r="O4" s="458"/>
    </row>
    <row r="5" spans="1:15" ht="15" customHeight="1" x14ac:dyDescent="0.25">
      <c r="A5" s="400"/>
      <c r="B5" s="401"/>
      <c r="C5" s="401"/>
      <c r="D5" s="401"/>
      <c r="E5" s="401"/>
      <c r="F5" s="401"/>
      <c r="G5" s="401"/>
      <c r="H5" s="401"/>
      <c r="I5" s="401"/>
      <c r="J5" s="401"/>
      <c r="K5" s="401"/>
      <c r="L5" s="401"/>
      <c r="M5" s="401"/>
      <c r="N5" s="401"/>
      <c r="O5" s="402"/>
    </row>
    <row r="6" spans="1:15" ht="15" customHeight="1" x14ac:dyDescent="0.25">
      <c r="A6" s="387" t="s">
        <v>124</v>
      </c>
      <c r="B6" s="387"/>
      <c r="C6" s="387"/>
      <c r="D6" s="579" t="s">
        <v>35</v>
      </c>
      <c r="E6" s="580"/>
      <c r="F6" s="581"/>
      <c r="G6" s="377" t="s">
        <v>140</v>
      </c>
      <c r="H6" s="378"/>
      <c r="I6" s="379"/>
      <c r="J6" s="356">
        <v>0.7</v>
      </c>
      <c r="K6" s="325"/>
      <c r="L6" s="325"/>
      <c r="M6" s="325"/>
      <c r="N6" s="325"/>
      <c r="O6" s="326"/>
    </row>
    <row r="7" spans="1:15" ht="27" customHeight="1" x14ac:dyDescent="0.25">
      <c r="A7" s="387" t="s">
        <v>126</v>
      </c>
      <c r="B7" s="387"/>
      <c r="C7" s="387"/>
      <c r="D7" s="579" t="s">
        <v>36</v>
      </c>
      <c r="E7" s="580"/>
      <c r="F7" s="581"/>
      <c r="G7" s="377" t="s">
        <v>114</v>
      </c>
      <c r="H7" s="378"/>
      <c r="I7" s="379"/>
      <c r="J7" s="324" t="s">
        <v>10</v>
      </c>
      <c r="K7" s="325"/>
      <c r="L7" s="325"/>
      <c r="M7" s="325"/>
      <c r="N7" s="325"/>
      <c r="O7" s="326"/>
    </row>
    <row r="8" spans="1:15" ht="28.5" customHeight="1" x14ac:dyDescent="0.25">
      <c r="A8" s="384" t="s">
        <v>127</v>
      </c>
      <c r="B8" s="385"/>
      <c r="C8" s="386"/>
      <c r="D8" s="356" t="s">
        <v>176</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153</v>
      </c>
      <c r="K9" s="325"/>
      <c r="L9" s="325"/>
      <c r="M9" s="325"/>
      <c r="N9" s="325"/>
      <c r="O9" s="326"/>
    </row>
    <row r="10" spans="1:15" ht="15" customHeight="1" x14ac:dyDescent="0.25">
      <c r="A10" s="69" t="s">
        <v>129</v>
      </c>
      <c r="B10" s="69"/>
      <c r="C10" s="69"/>
      <c r="D10" s="324" t="s">
        <v>37</v>
      </c>
      <c r="E10" s="325"/>
      <c r="F10" s="325"/>
      <c r="G10" s="393" t="s">
        <v>139</v>
      </c>
      <c r="H10" s="393"/>
      <c r="I10" s="393"/>
      <c r="J10" s="324" t="s">
        <v>38</v>
      </c>
      <c r="K10" s="325"/>
      <c r="L10" s="325"/>
      <c r="M10" s="325"/>
      <c r="N10" s="325"/>
      <c r="O10" s="326"/>
    </row>
    <row r="11" spans="1:15" ht="15" customHeight="1" x14ac:dyDescent="0.25">
      <c r="A11" s="413"/>
      <c r="B11" s="413"/>
      <c r="C11" s="413"/>
      <c r="D11" s="413"/>
      <c r="E11" s="413"/>
      <c r="F11" s="413"/>
      <c r="G11" s="413"/>
      <c r="H11" s="413"/>
      <c r="I11" s="413"/>
      <c r="J11" s="413"/>
      <c r="K11" s="413"/>
      <c r="L11" s="413"/>
      <c r="M11" s="413"/>
      <c r="N11" s="413"/>
      <c r="O11" s="399"/>
    </row>
    <row r="12" spans="1:15" s="2" customFormat="1" ht="14.1" customHeight="1" x14ac:dyDescent="0.25">
      <c r="A12" s="388" t="s">
        <v>116</v>
      </c>
      <c r="B12" s="389"/>
      <c r="C12" s="74">
        <v>44197</v>
      </c>
      <c r="D12" s="74">
        <v>44228</v>
      </c>
      <c r="E12" s="74">
        <v>44256</v>
      </c>
      <c r="F12" s="74">
        <v>44287</v>
      </c>
      <c r="G12" s="74">
        <v>44317</v>
      </c>
      <c r="H12" s="74">
        <v>44348</v>
      </c>
      <c r="I12" s="74">
        <v>44378</v>
      </c>
      <c r="J12" s="74">
        <v>44409</v>
      </c>
      <c r="K12" s="74">
        <v>44440</v>
      </c>
      <c r="L12" s="74">
        <v>44470</v>
      </c>
      <c r="M12" s="74">
        <v>44501</v>
      </c>
      <c r="N12" s="74">
        <v>44531</v>
      </c>
      <c r="O12" s="74">
        <v>44562</v>
      </c>
    </row>
    <row r="13" spans="1:15" s="2" customFormat="1" ht="14.1" customHeight="1" x14ac:dyDescent="0.25">
      <c r="A13" s="323" t="str">
        <f>J9</f>
        <v>Formato Induccion-Reinduccion</v>
      </c>
      <c r="B13" s="323"/>
      <c r="C13" s="35"/>
      <c r="D13" s="35"/>
      <c r="E13" s="35"/>
      <c r="F13" s="35"/>
      <c r="G13" s="35"/>
      <c r="H13" s="35"/>
      <c r="I13" s="35"/>
      <c r="J13" s="35">
        <v>2</v>
      </c>
      <c r="K13" s="35"/>
      <c r="L13" s="35"/>
      <c r="M13" s="35"/>
      <c r="N13" s="35"/>
      <c r="O13" s="32">
        <f>SUM(C13:N13)</f>
        <v>2</v>
      </c>
    </row>
    <row r="14" spans="1:15" s="2" customFormat="1" ht="14.1" customHeight="1" x14ac:dyDescent="0.25">
      <c r="A14" s="37"/>
      <c r="B14" s="37"/>
      <c r="C14" s="48"/>
      <c r="D14" s="48"/>
      <c r="E14" s="48"/>
      <c r="F14" s="48"/>
      <c r="G14" s="48"/>
      <c r="H14" s="48"/>
      <c r="I14" s="48"/>
      <c r="J14" s="48"/>
      <c r="K14" s="48"/>
      <c r="L14" s="48"/>
      <c r="M14" s="48"/>
      <c r="N14" s="48"/>
      <c r="O14" s="49"/>
    </row>
    <row r="15" spans="1:15" ht="15.75" x14ac:dyDescent="0.25">
      <c r="A15" s="418" t="s">
        <v>116</v>
      </c>
      <c r="B15" s="321"/>
      <c r="C15" s="5"/>
      <c r="D15" s="6"/>
      <c r="E15" s="6"/>
      <c r="F15" s="6"/>
      <c r="G15" s="6"/>
      <c r="H15" s="6"/>
      <c r="I15" s="6"/>
      <c r="J15" s="6"/>
      <c r="K15" s="6"/>
      <c r="L15" s="6"/>
      <c r="M15" s="6"/>
      <c r="N15" s="6"/>
      <c r="O15" s="6"/>
    </row>
    <row r="16" spans="1:15" ht="30" x14ac:dyDescent="0.25">
      <c r="A16" s="65" t="s">
        <v>262</v>
      </c>
      <c r="B16" s="64">
        <v>2</v>
      </c>
      <c r="C16" s="8"/>
      <c r="D16" s="8"/>
      <c r="E16" s="8"/>
      <c r="F16" s="8"/>
      <c r="G16" s="8"/>
      <c r="H16" s="8"/>
      <c r="I16" s="8"/>
      <c r="J16" s="8"/>
      <c r="K16" s="8"/>
      <c r="L16" s="8"/>
      <c r="M16" s="8"/>
      <c r="N16" s="8"/>
    </row>
    <row r="17" spans="1:2" ht="30" x14ac:dyDescent="0.25">
      <c r="A17" s="65" t="s">
        <v>263</v>
      </c>
      <c r="B17" s="64">
        <v>2</v>
      </c>
    </row>
    <row r="18" spans="1:2" ht="15" x14ac:dyDescent="0.25">
      <c r="A18" s="65" t="s">
        <v>215</v>
      </c>
      <c r="B18" s="64">
        <v>2</v>
      </c>
    </row>
    <row r="33" spans="3:14" x14ac:dyDescent="0.25">
      <c r="C33" s="444" t="s">
        <v>281</v>
      </c>
      <c r="D33" s="445"/>
      <c r="E33" s="445"/>
      <c r="F33" s="445"/>
      <c r="G33" s="445"/>
      <c r="H33" s="445"/>
      <c r="I33" s="445"/>
      <c r="J33" s="445"/>
      <c r="K33" s="445"/>
      <c r="L33" s="445"/>
      <c r="M33" s="445"/>
      <c r="N33" s="446"/>
    </row>
    <row r="34" spans="3:14" x14ac:dyDescent="0.25">
      <c r="C34" s="447"/>
      <c r="D34" s="448"/>
      <c r="E34" s="448"/>
      <c r="F34" s="448"/>
      <c r="G34" s="448"/>
      <c r="H34" s="448"/>
      <c r="I34" s="448"/>
      <c r="J34" s="448"/>
      <c r="K34" s="448"/>
      <c r="L34" s="448"/>
      <c r="M34" s="448"/>
      <c r="N34" s="449"/>
    </row>
    <row r="35" spans="3:14" x14ac:dyDescent="0.25">
      <c r="C35" s="447"/>
      <c r="D35" s="448"/>
      <c r="E35" s="448"/>
      <c r="F35" s="448"/>
      <c r="G35" s="448"/>
      <c r="H35" s="448"/>
      <c r="I35" s="448"/>
      <c r="J35" s="448"/>
      <c r="K35" s="448"/>
      <c r="L35" s="448"/>
      <c r="M35" s="448"/>
      <c r="N35" s="449"/>
    </row>
    <row r="36" spans="3:14" x14ac:dyDescent="0.25">
      <c r="C36" s="447"/>
      <c r="D36" s="448"/>
      <c r="E36" s="448"/>
      <c r="F36" s="448"/>
      <c r="G36" s="448"/>
      <c r="H36" s="448"/>
      <c r="I36" s="448"/>
      <c r="J36" s="448"/>
      <c r="K36" s="448"/>
      <c r="L36" s="448"/>
      <c r="M36" s="448"/>
      <c r="N36" s="449"/>
    </row>
    <row r="37" spans="3:14" x14ac:dyDescent="0.25">
      <c r="C37" s="447"/>
      <c r="D37" s="448"/>
      <c r="E37" s="448"/>
      <c r="F37" s="448"/>
      <c r="G37" s="448"/>
      <c r="H37" s="448"/>
      <c r="I37" s="448"/>
      <c r="J37" s="448"/>
      <c r="K37" s="448"/>
      <c r="L37" s="448"/>
      <c r="M37" s="448"/>
      <c r="N37" s="449"/>
    </row>
    <row r="38" spans="3:14" x14ac:dyDescent="0.25">
      <c r="C38" s="447"/>
      <c r="D38" s="448"/>
      <c r="E38" s="448"/>
      <c r="F38" s="448"/>
      <c r="G38" s="448"/>
      <c r="H38" s="448"/>
      <c r="I38" s="448"/>
      <c r="J38" s="448"/>
      <c r="K38" s="448"/>
      <c r="L38" s="448"/>
      <c r="M38" s="448"/>
      <c r="N38" s="449"/>
    </row>
    <row r="39" spans="3:14" x14ac:dyDescent="0.25">
      <c r="C39" s="450"/>
      <c r="D39" s="451"/>
      <c r="E39" s="451"/>
      <c r="F39" s="451"/>
      <c r="G39" s="451"/>
      <c r="H39" s="451"/>
      <c r="I39" s="451"/>
      <c r="J39" s="451"/>
      <c r="K39" s="451"/>
      <c r="L39" s="451"/>
      <c r="M39" s="451"/>
      <c r="N39" s="452"/>
    </row>
  </sheetData>
  <sheetProtection algorithmName="SHA-512" hashValue="ghC6dWSLU8J/LYXKKFVJDIp/s1RGVluxDVz2CG1HvyaALQNlBQD/lKeK+ASvVuu0M5X6o3JSbeYIDyZbjy8PYg==" saltValue="fPZmuLU6k3PfyHgtthKKdQ==" spinCount="100000" sheet="1" selectLockedCells="1"/>
  <mergeCells count="28">
    <mergeCell ref="C33:N39"/>
    <mergeCell ref="A15:B15"/>
    <mergeCell ref="D6:F6"/>
    <mergeCell ref="J10:O10"/>
    <mergeCell ref="A11:O11"/>
    <mergeCell ref="G6:I6"/>
    <mergeCell ref="J6:O6"/>
    <mergeCell ref="D9:F9"/>
    <mergeCell ref="G9:I9"/>
    <mergeCell ref="J9:O9"/>
    <mergeCell ref="D8:O8"/>
    <mergeCell ref="A8:C8"/>
    <mergeCell ref="A9:C9"/>
    <mergeCell ref="A12:B12"/>
    <mergeCell ref="A13:B13"/>
    <mergeCell ref="D10:F10"/>
    <mergeCell ref="G10:I10"/>
    <mergeCell ref="A1:A4"/>
    <mergeCell ref="A5:O5"/>
    <mergeCell ref="A6:C6"/>
    <mergeCell ref="A7:C7"/>
    <mergeCell ref="G7:I7"/>
    <mergeCell ref="J7:O7"/>
    <mergeCell ref="D7:F7"/>
    <mergeCell ref="M3:O4"/>
    <mergeCell ref="M1:O1"/>
    <mergeCell ref="M2:O2"/>
    <mergeCell ref="B1:L4"/>
  </mergeCells>
  <pageMargins left="0.11811023622047245" right="0.11811023622047245" top="0.15748031496062992" bottom="0.15748031496062992" header="0.31496062992125984" footer="0.31496062992125984"/>
  <pageSetup scale="7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O47"/>
  <sheetViews>
    <sheetView topLeftCell="A4" zoomScale="80" zoomScaleNormal="80" workbookViewId="0">
      <selection activeCell="B35" sqref="B35:M38"/>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22.85546875" style="1" customWidth="1"/>
    <col min="7" max="14" width="9.7109375" style="1" customWidth="1"/>
    <col min="15" max="15" width="16.285156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453" t="s">
        <v>306</v>
      </c>
      <c r="N3" s="454"/>
      <c r="O3" s="455"/>
    </row>
    <row r="4" spans="1:15" ht="11.45" customHeight="1" x14ac:dyDescent="0.25">
      <c r="A4" s="296"/>
      <c r="B4" s="337"/>
      <c r="C4" s="338"/>
      <c r="D4" s="338"/>
      <c r="E4" s="338"/>
      <c r="F4" s="338"/>
      <c r="G4" s="338"/>
      <c r="H4" s="338"/>
      <c r="I4" s="338"/>
      <c r="J4" s="338"/>
      <c r="K4" s="338"/>
      <c r="L4" s="339"/>
      <c r="M4" s="456"/>
      <c r="N4" s="457"/>
      <c r="O4" s="458"/>
    </row>
    <row r="5" spans="1:15" ht="15" customHeight="1" x14ac:dyDescent="0.25">
      <c r="A5" s="400"/>
      <c r="B5" s="401"/>
      <c r="C5" s="401"/>
      <c r="D5" s="401"/>
      <c r="E5" s="401"/>
      <c r="F5" s="401"/>
      <c r="G5" s="401"/>
      <c r="H5" s="401"/>
      <c r="I5" s="401"/>
      <c r="J5" s="401"/>
      <c r="K5" s="401"/>
      <c r="L5" s="401"/>
      <c r="M5" s="401"/>
      <c r="N5" s="401"/>
      <c r="O5" s="402"/>
    </row>
    <row r="6" spans="1:15" ht="15" customHeight="1" x14ac:dyDescent="0.25">
      <c r="A6" s="387" t="s">
        <v>124</v>
      </c>
      <c r="B6" s="387"/>
      <c r="C6" s="387"/>
      <c r="D6" s="324" t="s">
        <v>39</v>
      </c>
      <c r="E6" s="325"/>
      <c r="F6" s="326"/>
      <c r="G6" s="377" t="s">
        <v>140</v>
      </c>
      <c r="H6" s="378"/>
      <c r="I6" s="379"/>
      <c r="J6" s="356">
        <v>0.8</v>
      </c>
      <c r="K6" s="325"/>
      <c r="L6" s="325"/>
      <c r="M6" s="325"/>
      <c r="N6" s="325"/>
      <c r="O6" s="326"/>
    </row>
    <row r="7" spans="1:15" ht="30.6" customHeight="1" x14ac:dyDescent="0.25">
      <c r="A7" s="387" t="s">
        <v>126</v>
      </c>
      <c r="B7" s="387"/>
      <c r="C7" s="387"/>
      <c r="D7" s="356" t="s">
        <v>40</v>
      </c>
      <c r="E7" s="357"/>
      <c r="F7" s="358"/>
      <c r="G7" s="377" t="s">
        <v>114</v>
      </c>
      <c r="H7" s="378"/>
      <c r="I7" s="379"/>
      <c r="J7" s="324" t="s">
        <v>10</v>
      </c>
      <c r="K7" s="325"/>
      <c r="L7" s="325"/>
      <c r="M7" s="325"/>
      <c r="N7" s="325"/>
      <c r="O7" s="326"/>
    </row>
    <row r="8" spans="1:15" ht="29.45" customHeight="1" x14ac:dyDescent="0.25">
      <c r="A8" s="384" t="s">
        <v>127</v>
      </c>
      <c r="B8" s="385"/>
      <c r="C8" s="386"/>
      <c r="D8" s="356" t="s">
        <v>177</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157</v>
      </c>
      <c r="K9" s="325"/>
      <c r="L9" s="325"/>
      <c r="M9" s="325"/>
      <c r="N9" s="325"/>
      <c r="O9" s="326"/>
    </row>
    <row r="10" spans="1:15" ht="15" customHeight="1" x14ac:dyDescent="0.25">
      <c r="A10" s="69" t="s">
        <v>129</v>
      </c>
      <c r="B10" s="69"/>
      <c r="C10" s="69"/>
      <c r="D10" s="324" t="s">
        <v>37</v>
      </c>
      <c r="E10" s="325"/>
      <c r="F10" s="325"/>
      <c r="G10" s="393" t="s">
        <v>139</v>
      </c>
      <c r="H10" s="393"/>
      <c r="I10" s="393"/>
      <c r="J10" s="324" t="s">
        <v>41</v>
      </c>
      <c r="K10" s="325"/>
      <c r="L10" s="325"/>
      <c r="M10" s="325"/>
      <c r="N10" s="325"/>
      <c r="O10" s="326"/>
    </row>
    <row r="11" spans="1:15" ht="15" customHeight="1" x14ac:dyDescent="0.25">
      <c r="A11" s="413"/>
      <c r="B11" s="413"/>
      <c r="C11" s="413"/>
      <c r="D11" s="413"/>
      <c r="E11" s="413"/>
      <c r="F11" s="413"/>
      <c r="G11" s="413"/>
      <c r="H11" s="413"/>
      <c r="I11" s="413"/>
      <c r="J11" s="413"/>
      <c r="K11" s="413"/>
      <c r="L11" s="413"/>
      <c r="M11" s="413"/>
      <c r="N11" s="413"/>
      <c r="O11" s="399"/>
    </row>
    <row r="12" spans="1:15" s="2" customFormat="1" ht="14.1" customHeight="1" x14ac:dyDescent="0.25">
      <c r="A12" s="388" t="s">
        <v>116</v>
      </c>
      <c r="B12" s="389"/>
      <c r="C12" s="74">
        <v>44197</v>
      </c>
      <c r="D12" s="74">
        <v>44228</v>
      </c>
      <c r="E12" s="74">
        <v>44256</v>
      </c>
      <c r="F12" s="74">
        <v>44287</v>
      </c>
      <c r="G12" s="74">
        <v>44317</v>
      </c>
      <c r="H12" s="74">
        <v>44348</v>
      </c>
      <c r="I12" s="74">
        <v>44378</v>
      </c>
      <c r="J12" s="74">
        <v>44409</v>
      </c>
      <c r="K12" s="74">
        <v>44440</v>
      </c>
      <c r="L12" s="74">
        <v>44470</v>
      </c>
      <c r="M12" s="74">
        <v>44501</v>
      </c>
      <c r="N12" s="74">
        <v>44531</v>
      </c>
      <c r="O12" s="73" t="s">
        <v>117</v>
      </c>
    </row>
    <row r="13" spans="1:15" s="2" customFormat="1" ht="26.25" customHeight="1" x14ac:dyDescent="0.25">
      <c r="A13" s="323" t="str">
        <f>J9</f>
        <v>Entrega EPP</v>
      </c>
      <c r="B13" s="323"/>
      <c r="C13" s="35"/>
      <c r="D13" s="35"/>
      <c r="E13" s="35"/>
      <c r="F13" s="35">
        <v>0</v>
      </c>
      <c r="G13" s="35">
        <v>0</v>
      </c>
      <c r="H13" s="35"/>
      <c r="I13" s="75">
        <f>B17/B18*100</f>
        <v>89.230769230769241</v>
      </c>
      <c r="J13" s="75">
        <f>B17/B18*100</f>
        <v>89.230769230769241</v>
      </c>
      <c r="K13" s="75">
        <f>B17/B18*100</f>
        <v>89.230769230769241</v>
      </c>
      <c r="L13" s="36"/>
      <c r="M13" s="35"/>
      <c r="N13" s="35"/>
      <c r="O13" s="32">
        <f>SUM(C13:N13)</f>
        <v>267.69230769230774</v>
      </c>
    </row>
    <row r="14" spans="1:15" x14ac:dyDescent="0.25">
      <c r="A14" s="4"/>
      <c r="C14" s="5"/>
      <c r="D14" s="6"/>
      <c r="E14" s="6"/>
      <c r="F14" s="6"/>
      <c r="G14" s="6"/>
      <c r="H14" s="6"/>
      <c r="I14" s="6"/>
      <c r="J14" s="6"/>
      <c r="K14" s="6"/>
      <c r="L14" s="6"/>
      <c r="M14" s="6"/>
      <c r="N14" s="6"/>
      <c r="O14" s="6"/>
    </row>
    <row r="15" spans="1:15" x14ac:dyDescent="0.25">
      <c r="A15" s="7"/>
      <c r="C15" s="8"/>
      <c r="D15" s="8"/>
      <c r="E15" s="8"/>
      <c r="F15" s="8"/>
      <c r="G15" s="8"/>
      <c r="H15" s="8"/>
      <c r="I15" s="8"/>
      <c r="J15" s="8"/>
      <c r="K15" s="8"/>
      <c r="L15" s="8"/>
      <c r="M15" s="8"/>
      <c r="N15" s="8"/>
    </row>
    <row r="16" spans="1:15" ht="15.75" x14ac:dyDescent="0.25">
      <c r="A16" s="418" t="s">
        <v>116</v>
      </c>
      <c r="B16" s="321"/>
    </row>
    <row r="17" spans="1:2" ht="15" x14ac:dyDescent="0.25">
      <c r="A17" s="65" t="s">
        <v>264</v>
      </c>
      <c r="B17" s="64">
        <v>58</v>
      </c>
    </row>
    <row r="18" spans="1:2" ht="15" x14ac:dyDescent="0.25">
      <c r="A18" s="65" t="s">
        <v>265</v>
      </c>
      <c r="B18" s="64">
        <v>65</v>
      </c>
    </row>
    <row r="33" spans="2:13" x14ac:dyDescent="0.25">
      <c r="B33" s="54"/>
    </row>
    <row r="34" spans="2:13" x14ac:dyDescent="0.25">
      <c r="B34" s="54" t="s">
        <v>118</v>
      </c>
      <c r="C34" s="55"/>
      <c r="D34" s="55"/>
      <c r="E34" s="55"/>
      <c r="F34" s="55"/>
      <c r="G34" s="55"/>
      <c r="H34" s="55"/>
      <c r="I34" s="55"/>
      <c r="J34" s="55"/>
      <c r="K34" s="55"/>
      <c r="L34" s="55"/>
      <c r="M34" s="55"/>
    </row>
    <row r="35" spans="2:13" ht="11.45" customHeight="1" x14ac:dyDescent="0.25">
      <c r="B35" s="582" t="s">
        <v>282</v>
      </c>
      <c r="C35" s="360"/>
      <c r="D35" s="360"/>
      <c r="E35" s="360"/>
      <c r="F35" s="360"/>
      <c r="G35" s="360"/>
      <c r="H35" s="360"/>
      <c r="I35" s="360"/>
      <c r="J35" s="360"/>
      <c r="K35" s="360"/>
      <c r="L35" s="360"/>
      <c r="M35" s="360"/>
    </row>
    <row r="36" spans="2:13" x14ac:dyDescent="0.25">
      <c r="B36" s="360"/>
      <c r="C36" s="360"/>
      <c r="D36" s="360"/>
      <c r="E36" s="360"/>
      <c r="F36" s="360"/>
      <c r="G36" s="360"/>
      <c r="H36" s="360"/>
      <c r="I36" s="360"/>
      <c r="J36" s="360"/>
      <c r="K36" s="360"/>
      <c r="L36" s="360"/>
      <c r="M36" s="360"/>
    </row>
    <row r="37" spans="2:13" x14ac:dyDescent="0.25">
      <c r="B37" s="360"/>
      <c r="C37" s="360"/>
      <c r="D37" s="360"/>
      <c r="E37" s="360"/>
      <c r="F37" s="360"/>
      <c r="G37" s="360"/>
      <c r="H37" s="360"/>
      <c r="I37" s="360"/>
      <c r="J37" s="360"/>
      <c r="K37" s="360"/>
      <c r="L37" s="360"/>
      <c r="M37" s="360"/>
    </row>
    <row r="38" spans="2:13" x14ac:dyDescent="0.25">
      <c r="B38" s="360"/>
      <c r="C38" s="360"/>
      <c r="D38" s="360"/>
      <c r="E38" s="360"/>
      <c r="F38" s="360"/>
      <c r="G38" s="360"/>
      <c r="H38" s="360"/>
      <c r="I38" s="360"/>
      <c r="J38" s="360"/>
      <c r="K38" s="360"/>
      <c r="L38" s="360"/>
      <c r="M38" s="360"/>
    </row>
    <row r="39" spans="2:13" x14ac:dyDescent="0.25">
      <c r="C39" s="53"/>
      <c r="D39" s="53"/>
      <c r="E39" s="53"/>
      <c r="F39" s="53"/>
      <c r="G39" s="53"/>
      <c r="H39" s="53"/>
      <c r="I39" s="53"/>
      <c r="J39" s="53"/>
      <c r="K39" s="53"/>
      <c r="L39" s="53"/>
      <c r="M39" s="53"/>
    </row>
    <row r="43" spans="2:13" ht="11.45" customHeight="1" x14ac:dyDescent="0.25"/>
    <row r="44" spans="2:13" ht="11.45" customHeight="1" x14ac:dyDescent="0.25"/>
    <row r="45" spans="2:13" ht="11.45" customHeight="1" x14ac:dyDescent="0.25"/>
    <row r="46" spans="2:13" ht="11.45" customHeight="1" x14ac:dyDescent="0.25"/>
    <row r="47" spans="2:13" ht="11.45" customHeight="1" x14ac:dyDescent="0.25"/>
  </sheetData>
  <sheetProtection algorithmName="SHA-512" hashValue="Ngemp8f9BCyxIjy21eSxSpCx3z9kRQi1vK/Mr69pvLhJxPkOByc9qQNsVBnXkVdEVBkvxTz2VwLSqBVaZmQQlQ==" saltValue="9Ku9h3WgrFzcT2WukjmNrw==" spinCount="100000" sheet="1" selectLockedCells="1"/>
  <mergeCells count="28">
    <mergeCell ref="B35:M38"/>
    <mergeCell ref="B1:L4"/>
    <mergeCell ref="A16:B16"/>
    <mergeCell ref="A8:C8"/>
    <mergeCell ref="D8:O8"/>
    <mergeCell ref="A1:A4"/>
    <mergeCell ref="A5:O5"/>
    <mergeCell ref="A6:C6"/>
    <mergeCell ref="A7:C7"/>
    <mergeCell ref="G7:I7"/>
    <mergeCell ref="J7:O7"/>
    <mergeCell ref="D7:F7"/>
    <mergeCell ref="M1:O1"/>
    <mergeCell ref="M2:O2"/>
    <mergeCell ref="M3:O4"/>
    <mergeCell ref="D6:F6"/>
    <mergeCell ref="G6:I6"/>
    <mergeCell ref="J6:O6"/>
    <mergeCell ref="A9:C9"/>
    <mergeCell ref="D9:F9"/>
    <mergeCell ref="G9:I9"/>
    <mergeCell ref="J9:O9"/>
    <mergeCell ref="A12:B12"/>
    <mergeCell ref="A13:B13"/>
    <mergeCell ref="D10:F10"/>
    <mergeCell ref="G10:I10"/>
    <mergeCell ref="J10:O10"/>
    <mergeCell ref="A11:O11"/>
  </mergeCells>
  <pageMargins left="0.11811023622047245" right="0.11811023622047245" top="0.15748031496062992" bottom="0.15748031496062992" header="0.31496062992125984" footer="0.31496062992125984"/>
  <pageSetup scale="7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O39"/>
  <sheetViews>
    <sheetView topLeftCell="A4" zoomScale="70" zoomScaleNormal="70" workbookViewId="0">
      <selection activeCell="B36" sqref="B36:M39"/>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23.42578125" style="1" customWidth="1"/>
    <col min="7" max="14" width="9.7109375" style="1" customWidth="1"/>
    <col min="15" max="15" width="15.710937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453" t="s">
        <v>306</v>
      </c>
      <c r="N3" s="454"/>
      <c r="O3" s="455"/>
    </row>
    <row r="4" spans="1:15" ht="11.45" customHeight="1" x14ac:dyDescent="0.25">
      <c r="A4" s="296"/>
      <c r="B4" s="337"/>
      <c r="C4" s="338"/>
      <c r="D4" s="338"/>
      <c r="E4" s="338"/>
      <c r="F4" s="338"/>
      <c r="G4" s="338"/>
      <c r="H4" s="338"/>
      <c r="I4" s="338"/>
      <c r="J4" s="338"/>
      <c r="K4" s="338"/>
      <c r="L4" s="339"/>
      <c r="M4" s="456"/>
      <c r="N4" s="457"/>
      <c r="O4" s="458"/>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579" t="s">
        <v>147</v>
      </c>
      <c r="E6" s="580"/>
      <c r="F6" s="581"/>
      <c r="G6" s="377" t="s">
        <v>140</v>
      </c>
      <c r="H6" s="378"/>
      <c r="I6" s="379"/>
      <c r="J6" s="356">
        <v>0.7</v>
      </c>
      <c r="K6" s="325"/>
      <c r="L6" s="325"/>
      <c r="M6" s="325"/>
      <c r="N6" s="325"/>
      <c r="O6" s="326"/>
    </row>
    <row r="7" spans="1:15" ht="26.45" customHeight="1" x14ac:dyDescent="0.25">
      <c r="A7" s="387" t="s">
        <v>126</v>
      </c>
      <c r="B7" s="387"/>
      <c r="C7" s="387"/>
      <c r="D7" s="579" t="s">
        <v>170</v>
      </c>
      <c r="E7" s="580"/>
      <c r="F7" s="581"/>
      <c r="G7" s="377" t="s">
        <v>114</v>
      </c>
      <c r="H7" s="378"/>
      <c r="I7" s="379"/>
      <c r="J7" s="324" t="s">
        <v>10</v>
      </c>
      <c r="K7" s="325"/>
      <c r="L7" s="325"/>
      <c r="M7" s="325"/>
      <c r="N7" s="325"/>
      <c r="O7" s="326"/>
    </row>
    <row r="8" spans="1:15" ht="24.6" customHeight="1" x14ac:dyDescent="0.25">
      <c r="A8" s="384" t="s">
        <v>127</v>
      </c>
      <c r="B8" s="385"/>
      <c r="C8" s="386"/>
      <c r="D8" s="356" t="s">
        <v>178</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158</v>
      </c>
      <c r="K9" s="325"/>
      <c r="L9" s="325"/>
      <c r="M9" s="325"/>
      <c r="N9" s="325"/>
      <c r="O9" s="326"/>
    </row>
    <row r="10" spans="1:15" ht="15" customHeight="1" x14ac:dyDescent="0.25">
      <c r="A10" s="69" t="s">
        <v>129</v>
      </c>
      <c r="B10" s="69"/>
      <c r="C10" s="69"/>
      <c r="D10" s="324" t="s">
        <v>37</v>
      </c>
      <c r="E10" s="325"/>
      <c r="F10" s="325"/>
      <c r="G10" s="393" t="s">
        <v>139</v>
      </c>
      <c r="H10" s="393"/>
      <c r="I10" s="393"/>
      <c r="J10" s="324" t="s">
        <v>166</v>
      </c>
      <c r="K10" s="325"/>
      <c r="L10" s="325"/>
      <c r="M10" s="325"/>
      <c r="N10" s="325"/>
      <c r="O10" s="326"/>
    </row>
    <row r="11" spans="1:15" ht="15" customHeight="1" x14ac:dyDescent="0.25">
      <c r="A11" s="413"/>
      <c r="B11" s="413"/>
      <c r="C11" s="413"/>
      <c r="D11" s="413"/>
      <c r="E11" s="413"/>
      <c r="F11" s="413"/>
      <c r="G11" s="413"/>
      <c r="H11" s="413"/>
      <c r="I11" s="413"/>
      <c r="J11" s="413"/>
      <c r="K11" s="413"/>
      <c r="L11" s="413"/>
      <c r="M11" s="413"/>
      <c r="N11" s="413"/>
      <c r="O11" s="399"/>
    </row>
    <row r="12" spans="1:15" s="2" customFormat="1" ht="14.1" customHeight="1" x14ac:dyDescent="0.25">
      <c r="A12" s="388" t="s">
        <v>116</v>
      </c>
      <c r="B12" s="389"/>
      <c r="C12" s="74">
        <v>44197</v>
      </c>
      <c r="D12" s="74">
        <v>44228</v>
      </c>
      <c r="E12" s="74">
        <v>44256</v>
      </c>
      <c r="F12" s="74">
        <v>44287</v>
      </c>
      <c r="G12" s="74">
        <v>44317</v>
      </c>
      <c r="H12" s="74">
        <v>44348</v>
      </c>
      <c r="I12" s="74">
        <v>44378</v>
      </c>
      <c r="J12" s="74">
        <v>44409</v>
      </c>
      <c r="K12" s="74">
        <v>44440</v>
      </c>
      <c r="L12" s="74">
        <v>44470</v>
      </c>
      <c r="M12" s="74">
        <v>44501</v>
      </c>
      <c r="N12" s="74">
        <v>44531</v>
      </c>
      <c r="O12" s="81" t="s">
        <v>117</v>
      </c>
    </row>
    <row r="13" spans="1:15" s="2" customFormat="1" ht="14.1" customHeight="1" x14ac:dyDescent="0.25">
      <c r="A13" s="323" t="s">
        <v>122</v>
      </c>
      <c r="B13" s="323"/>
      <c r="C13" s="35"/>
      <c r="D13" s="35"/>
      <c r="E13" s="35"/>
      <c r="F13" s="35"/>
      <c r="G13" s="35"/>
      <c r="H13" s="35"/>
      <c r="I13" s="36">
        <f>B16/B17</f>
        <v>0.90909090909090906</v>
      </c>
      <c r="J13" s="36">
        <f>B16/B17</f>
        <v>0.90909090909090906</v>
      </c>
      <c r="K13" s="36">
        <f>B16/B17</f>
        <v>0.90909090909090906</v>
      </c>
      <c r="L13" s="36">
        <f>B16/B17</f>
        <v>0.90909090909090906</v>
      </c>
      <c r="M13" s="36">
        <f>B16/B17</f>
        <v>0.90909090909090906</v>
      </c>
      <c r="N13" s="36"/>
      <c r="O13" s="32">
        <f>SUM(C13:N13)</f>
        <v>4.545454545454545</v>
      </c>
    </row>
    <row r="14" spans="1:15" x14ac:dyDescent="0.25">
      <c r="A14" s="4"/>
      <c r="C14" s="5"/>
      <c r="D14" s="6"/>
      <c r="E14" s="6"/>
      <c r="F14" s="6"/>
      <c r="G14" s="6"/>
      <c r="H14" s="6"/>
      <c r="I14" s="6"/>
      <c r="J14" s="6"/>
      <c r="K14" s="6"/>
      <c r="L14" s="6"/>
      <c r="M14" s="6"/>
      <c r="N14" s="6"/>
      <c r="O14" s="6"/>
    </row>
    <row r="15" spans="1:15" ht="15.75" x14ac:dyDescent="0.25">
      <c r="A15" s="418" t="s">
        <v>116</v>
      </c>
      <c r="B15" s="321"/>
      <c r="C15" s="8"/>
      <c r="D15" s="8"/>
      <c r="E15" s="8"/>
      <c r="F15" s="8"/>
      <c r="G15" s="8"/>
      <c r="H15" s="8"/>
      <c r="I15" s="8"/>
      <c r="J15" s="8"/>
      <c r="K15" s="8"/>
      <c r="L15" s="8"/>
      <c r="M15" s="8"/>
      <c r="N15" s="8"/>
    </row>
    <row r="16" spans="1:15" ht="15" x14ac:dyDescent="0.25">
      <c r="A16" s="65" t="s">
        <v>266</v>
      </c>
      <c r="B16" s="64">
        <v>20</v>
      </c>
    </row>
    <row r="17" spans="1:2" ht="15" x14ac:dyDescent="0.25">
      <c r="A17" s="65" t="s">
        <v>267</v>
      </c>
      <c r="B17" s="64">
        <v>22</v>
      </c>
    </row>
    <row r="34" spans="2:13" x14ac:dyDescent="0.25">
      <c r="B34" s="318"/>
      <c r="C34" s="319"/>
      <c r="D34" s="319"/>
      <c r="E34" s="319"/>
      <c r="F34" s="319"/>
      <c r="G34" s="319"/>
      <c r="H34" s="319"/>
      <c r="I34" s="319"/>
      <c r="J34" s="319"/>
      <c r="K34" s="319"/>
      <c r="L34" s="319"/>
      <c r="M34" s="319"/>
    </row>
    <row r="36" spans="2:13" x14ac:dyDescent="0.25">
      <c r="B36" s="582" t="s">
        <v>283</v>
      </c>
      <c r="C36" s="360"/>
      <c r="D36" s="360"/>
      <c r="E36" s="360"/>
      <c r="F36" s="360"/>
      <c r="G36" s="360"/>
      <c r="H36" s="360"/>
      <c r="I36" s="360"/>
      <c r="J36" s="360"/>
      <c r="K36" s="360"/>
      <c r="L36" s="360"/>
      <c r="M36" s="360"/>
    </row>
    <row r="37" spans="2:13" x14ac:dyDescent="0.25">
      <c r="B37" s="360"/>
      <c r="C37" s="360"/>
      <c r="D37" s="360"/>
      <c r="E37" s="360"/>
      <c r="F37" s="360"/>
      <c r="G37" s="360"/>
      <c r="H37" s="360"/>
      <c r="I37" s="360"/>
      <c r="J37" s="360"/>
      <c r="K37" s="360"/>
      <c r="L37" s="360"/>
      <c r="M37" s="360"/>
    </row>
    <row r="38" spans="2:13" x14ac:dyDescent="0.25">
      <c r="B38" s="360"/>
      <c r="C38" s="360"/>
      <c r="D38" s="360"/>
      <c r="E38" s="360"/>
      <c r="F38" s="360"/>
      <c r="G38" s="360"/>
      <c r="H38" s="360"/>
      <c r="I38" s="360"/>
      <c r="J38" s="360"/>
      <c r="K38" s="360"/>
      <c r="L38" s="360"/>
      <c r="M38" s="360"/>
    </row>
    <row r="39" spans="2:13" x14ac:dyDescent="0.25">
      <c r="B39" s="360"/>
      <c r="C39" s="360"/>
      <c r="D39" s="360"/>
      <c r="E39" s="360"/>
      <c r="F39" s="360"/>
      <c r="G39" s="360"/>
      <c r="H39" s="360"/>
      <c r="I39" s="360"/>
      <c r="J39" s="360"/>
      <c r="K39" s="360"/>
      <c r="L39" s="360"/>
      <c r="M39" s="360"/>
    </row>
  </sheetData>
  <sheetProtection algorithmName="SHA-512" hashValue="9k8g2DRVTey88d9IU3Cy23jkHNARvedur5JxZs0+eou6yrDBWmUwYufkG2oy82aNqiDNmzgVtlw8FYiJlTjN7w==" saltValue="bO+lO7zBlWaJ75LsfpiLig==" spinCount="100000" sheet="1" selectLockedCells="1"/>
  <mergeCells count="29">
    <mergeCell ref="B36:M39"/>
    <mergeCell ref="A1:A4"/>
    <mergeCell ref="M1:O1"/>
    <mergeCell ref="M2:O2"/>
    <mergeCell ref="M3:O4"/>
    <mergeCell ref="B1:L4"/>
    <mergeCell ref="A5:O5"/>
    <mergeCell ref="A6:C6"/>
    <mergeCell ref="A7:C7"/>
    <mergeCell ref="D7:F7"/>
    <mergeCell ref="G7:I7"/>
    <mergeCell ref="J7:O7"/>
    <mergeCell ref="D6:F6"/>
    <mergeCell ref="G6:I6"/>
    <mergeCell ref="J6:O6"/>
    <mergeCell ref="B34:M34"/>
    <mergeCell ref="A15:B15"/>
    <mergeCell ref="A8:C8"/>
    <mergeCell ref="D8:O8"/>
    <mergeCell ref="A9:C9"/>
    <mergeCell ref="A12:B12"/>
    <mergeCell ref="A13:B13"/>
    <mergeCell ref="D9:F9"/>
    <mergeCell ref="G9:I9"/>
    <mergeCell ref="J9:O9"/>
    <mergeCell ref="D10:F10"/>
    <mergeCell ref="G10:I10"/>
    <mergeCell ref="J10:O10"/>
    <mergeCell ref="A11:O11"/>
  </mergeCells>
  <pageMargins left="0.11811023622047245" right="0.11811023622047245" top="0.15748031496062992" bottom="0.15748031496062992" header="0.31496062992125984" footer="0.31496062992125984"/>
  <pageSetup scale="7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O37"/>
  <sheetViews>
    <sheetView zoomScale="80" zoomScaleNormal="80" workbookViewId="0">
      <selection activeCell="B34" sqref="B34:M37"/>
    </sheetView>
  </sheetViews>
  <sheetFormatPr baseColWidth="10" defaultColWidth="11.42578125" defaultRowHeight="12" x14ac:dyDescent="0.25"/>
  <cols>
    <col min="1" max="1" width="28.28515625" style="1" customWidth="1"/>
    <col min="2" max="2" width="14.7109375" style="1" customWidth="1"/>
    <col min="3" max="5" width="9.7109375" style="1" customWidth="1"/>
    <col min="6" max="6" width="28.85546875" style="1" customWidth="1"/>
    <col min="7" max="14" width="9.7109375" style="1" customWidth="1"/>
    <col min="15" max="15" width="14.57031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453" t="s">
        <v>306</v>
      </c>
      <c r="N3" s="454"/>
      <c r="O3" s="455"/>
    </row>
    <row r="4" spans="1:15" ht="11.45" customHeight="1" x14ac:dyDescent="0.25">
      <c r="A4" s="296"/>
      <c r="B4" s="337"/>
      <c r="C4" s="338"/>
      <c r="D4" s="338"/>
      <c r="E4" s="338"/>
      <c r="F4" s="338"/>
      <c r="G4" s="338"/>
      <c r="H4" s="338"/>
      <c r="I4" s="338"/>
      <c r="J4" s="338"/>
      <c r="K4" s="338"/>
      <c r="L4" s="339"/>
      <c r="M4" s="456"/>
      <c r="N4" s="457"/>
      <c r="O4" s="458"/>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579" t="s">
        <v>42</v>
      </c>
      <c r="E6" s="580"/>
      <c r="F6" s="581"/>
      <c r="G6" s="377" t="s">
        <v>140</v>
      </c>
      <c r="H6" s="378"/>
      <c r="I6" s="379"/>
      <c r="J6" s="356">
        <v>0.8</v>
      </c>
      <c r="K6" s="325"/>
      <c r="L6" s="325"/>
      <c r="M6" s="325"/>
      <c r="N6" s="325"/>
      <c r="O6" s="326"/>
    </row>
    <row r="7" spans="1:15" ht="15" customHeight="1" x14ac:dyDescent="0.25">
      <c r="A7" s="387" t="s">
        <v>126</v>
      </c>
      <c r="B7" s="387"/>
      <c r="C7" s="387"/>
      <c r="D7" s="579" t="s">
        <v>43</v>
      </c>
      <c r="E7" s="580"/>
      <c r="F7" s="581"/>
      <c r="G7" s="377" t="s">
        <v>114</v>
      </c>
      <c r="H7" s="378"/>
      <c r="I7" s="379"/>
      <c r="J7" s="324" t="s">
        <v>10</v>
      </c>
      <c r="K7" s="325"/>
      <c r="L7" s="325"/>
      <c r="M7" s="325"/>
      <c r="N7" s="325"/>
      <c r="O7" s="326"/>
    </row>
    <row r="8" spans="1:15" ht="33.6" customHeight="1" x14ac:dyDescent="0.25">
      <c r="A8" s="384" t="s">
        <v>127</v>
      </c>
      <c r="B8" s="385"/>
      <c r="C8" s="386"/>
      <c r="D8" s="356" t="s">
        <v>179</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159</v>
      </c>
      <c r="K9" s="325"/>
      <c r="L9" s="325"/>
      <c r="M9" s="325"/>
      <c r="N9" s="325"/>
      <c r="O9" s="326"/>
    </row>
    <row r="10" spans="1:15" ht="15" customHeight="1" x14ac:dyDescent="0.25">
      <c r="A10" s="69" t="s">
        <v>129</v>
      </c>
      <c r="B10" s="69"/>
      <c r="C10" s="69"/>
      <c r="D10" s="324" t="s">
        <v>37</v>
      </c>
      <c r="E10" s="325"/>
      <c r="F10" s="325"/>
      <c r="G10" s="393" t="s">
        <v>139</v>
      </c>
      <c r="H10" s="393"/>
      <c r="I10" s="393"/>
      <c r="J10" s="324" t="s">
        <v>44</v>
      </c>
      <c r="K10" s="325"/>
      <c r="L10" s="325"/>
      <c r="M10" s="325"/>
      <c r="N10" s="325"/>
      <c r="O10" s="326"/>
    </row>
    <row r="11" spans="1:15" ht="15" customHeight="1" x14ac:dyDescent="0.25">
      <c r="A11" s="413"/>
      <c r="B11" s="413"/>
      <c r="C11" s="413"/>
      <c r="D11" s="413"/>
      <c r="E11" s="413"/>
      <c r="F11" s="413"/>
      <c r="G11" s="413"/>
      <c r="H11" s="413"/>
      <c r="I11" s="413"/>
      <c r="J11" s="413"/>
      <c r="K11" s="413"/>
      <c r="L11" s="413"/>
      <c r="M11" s="413"/>
      <c r="N11" s="413"/>
      <c r="O11" s="399"/>
    </row>
    <row r="12" spans="1:15" s="2" customFormat="1" ht="24" customHeight="1" x14ac:dyDescent="0.25">
      <c r="A12" s="388" t="s">
        <v>116</v>
      </c>
      <c r="B12" s="389"/>
      <c r="C12" s="74">
        <v>44197</v>
      </c>
      <c r="D12" s="74">
        <v>44228</v>
      </c>
      <c r="E12" s="74">
        <v>44256</v>
      </c>
      <c r="F12" s="74">
        <v>44287</v>
      </c>
      <c r="G12" s="74">
        <v>44317</v>
      </c>
      <c r="H12" s="74">
        <v>44348</v>
      </c>
      <c r="I12" s="74">
        <v>44378</v>
      </c>
      <c r="J12" s="74">
        <v>44409</v>
      </c>
      <c r="K12" s="74">
        <v>44440</v>
      </c>
      <c r="L12" s="74">
        <v>44470</v>
      </c>
      <c r="M12" s="74">
        <v>44501</v>
      </c>
      <c r="N12" s="74">
        <v>44531</v>
      </c>
      <c r="O12" s="73" t="s">
        <v>117</v>
      </c>
    </row>
    <row r="13" spans="1:15" s="2" customFormat="1" ht="17.25" customHeight="1" x14ac:dyDescent="0.25">
      <c r="A13" s="323" t="str">
        <f>J9</f>
        <v>Inspecciones</v>
      </c>
      <c r="B13" s="323"/>
      <c r="C13" s="35">
        <v>5</v>
      </c>
      <c r="D13" s="35"/>
      <c r="E13" s="35"/>
      <c r="F13" s="35"/>
      <c r="G13" s="35"/>
      <c r="H13" s="35"/>
      <c r="I13" s="35"/>
      <c r="J13" s="36">
        <v>0.1</v>
      </c>
      <c r="K13" s="35"/>
      <c r="L13" s="36">
        <v>0.1</v>
      </c>
      <c r="M13" s="35"/>
      <c r="N13" s="36">
        <v>0.1</v>
      </c>
      <c r="O13" s="32">
        <f>SUM(C13:N13)</f>
        <v>5.2999999999999989</v>
      </c>
    </row>
    <row r="14" spans="1:15" x14ac:dyDescent="0.25">
      <c r="A14" s="4"/>
      <c r="C14" s="5"/>
      <c r="D14" s="6"/>
      <c r="E14" s="6"/>
      <c r="F14" s="6"/>
      <c r="G14" s="6"/>
      <c r="H14" s="6"/>
      <c r="I14" s="6"/>
      <c r="J14" s="6"/>
      <c r="K14" s="6"/>
      <c r="L14" s="6"/>
      <c r="M14" s="6"/>
      <c r="N14" s="6"/>
      <c r="O14" s="6"/>
    </row>
    <row r="15" spans="1:15" ht="15.75" x14ac:dyDescent="0.25">
      <c r="A15" s="418" t="s">
        <v>116</v>
      </c>
      <c r="B15" s="321"/>
      <c r="C15" s="8"/>
      <c r="D15" s="8"/>
      <c r="E15" s="8"/>
      <c r="F15" s="8"/>
      <c r="G15" s="8"/>
      <c r="H15" s="8"/>
      <c r="I15" s="8"/>
      <c r="J15" s="8"/>
      <c r="K15" s="8"/>
      <c r="L15" s="8"/>
      <c r="M15" s="8"/>
      <c r="N15" s="8"/>
    </row>
    <row r="16" spans="1:15" ht="30" x14ac:dyDescent="0.25">
      <c r="A16" s="65" t="s">
        <v>268</v>
      </c>
      <c r="B16" s="64">
        <v>2</v>
      </c>
    </row>
    <row r="17" spans="1:2" ht="30" x14ac:dyDescent="0.25">
      <c r="A17" s="65" t="s">
        <v>269</v>
      </c>
      <c r="B17" s="64">
        <v>3</v>
      </c>
    </row>
    <row r="34" spans="2:13" x14ac:dyDescent="0.25">
      <c r="B34" s="582" t="s">
        <v>283</v>
      </c>
      <c r="C34" s="360"/>
      <c r="D34" s="360"/>
      <c r="E34" s="360"/>
      <c r="F34" s="360"/>
      <c r="G34" s="360"/>
      <c r="H34" s="360"/>
      <c r="I34" s="360"/>
      <c r="J34" s="360"/>
      <c r="K34" s="360"/>
      <c r="L34" s="360"/>
      <c r="M34" s="360"/>
    </row>
    <row r="35" spans="2:13" x14ac:dyDescent="0.25">
      <c r="B35" s="360"/>
      <c r="C35" s="360"/>
      <c r="D35" s="360"/>
      <c r="E35" s="360"/>
      <c r="F35" s="360"/>
      <c r="G35" s="360"/>
      <c r="H35" s="360"/>
      <c r="I35" s="360"/>
      <c r="J35" s="360"/>
      <c r="K35" s="360"/>
      <c r="L35" s="360"/>
      <c r="M35" s="360"/>
    </row>
    <row r="36" spans="2:13" x14ac:dyDescent="0.25">
      <c r="B36" s="360"/>
      <c r="C36" s="360"/>
      <c r="D36" s="360"/>
      <c r="E36" s="360"/>
      <c r="F36" s="360"/>
      <c r="G36" s="360"/>
      <c r="H36" s="360"/>
      <c r="I36" s="360"/>
      <c r="J36" s="360"/>
      <c r="K36" s="360"/>
      <c r="L36" s="360"/>
      <c r="M36" s="360"/>
    </row>
    <row r="37" spans="2:13" x14ac:dyDescent="0.25">
      <c r="B37" s="360"/>
      <c r="C37" s="360"/>
      <c r="D37" s="360"/>
      <c r="E37" s="360"/>
      <c r="F37" s="360"/>
      <c r="G37" s="360"/>
      <c r="H37" s="360"/>
      <c r="I37" s="360"/>
      <c r="J37" s="360"/>
      <c r="K37" s="360"/>
      <c r="L37" s="360"/>
      <c r="M37" s="360"/>
    </row>
  </sheetData>
  <sheetProtection algorithmName="SHA-512" hashValue="NBf7oK1GcbuZBvRW+JJAxKfvYNpPZrXaPingTN5pqA5C+IhSfz68h3XNal7mnl0sTHQxULMsKiWyp3FExeugWg==" saltValue="zJ80EFrPUozMAylsMUe8fw==" spinCount="100000" sheet="1" selectLockedCells="1"/>
  <mergeCells count="28">
    <mergeCell ref="B1:L4"/>
    <mergeCell ref="A15:B15"/>
    <mergeCell ref="A1:A4"/>
    <mergeCell ref="M1:O1"/>
    <mergeCell ref="M2:O2"/>
    <mergeCell ref="M3:O4"/>
    <mergeCell ref="A5:O5"/>
    <mergeCell ref="A6:C6"/>
    <mergeCell ref="A7:C7"/>
    <mergeCell ref="D7:F7"/>
    <mergeCell ref="G7:I7"/>
    <mergeCell ref="J7:O7"/>
    <mergeCell ref="D6:F6"/>
    <mergeCell ref="G6:I6"/>
    <mergeCell ref="J6:O6"/>
    <mergeCell ref="A8:C8"/>
    <mergeCell ref="B34:M37"/>
    <mergeCell ref="D8:O8"/>
    <mergeCell ref="A9:C9"/>
    <mergeCell ref="A12:B12"/>
    <mergeCell ref="A13:B13"/>
    <mergeCell ref="D9:F9"/>
    <mergeCell ref="G9:I9"/>
    <mergeCell ref="J9:O9"/>
    <mergeCell ref="D10:F10"/>
    <mergeCell ref="G10:I10"/>
    <mergeCell ref="J10:O10"/>
    <mergeCell ref="A11:O11"/>
  </mergeCells>
  <pageMargins left="0.11811023622047245" right="0.11811023622047245" top="0.15748031496062992" bottom="0.15748031496062992" header="0.31496062992125984" footer="0.31496062992125984"/>
  <pageSetup scale="7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O41"/>
  <sheetViews>
    <sheetView zoomScale="60" zoomScaleNormal="60" workbookViewId="0">
      <selection activeCell="B38" sqref="B38:M41"/>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21.7109375" style="1" customWidth="1"/>
    <col min="7" max="14" width="9.7109375" style="1" customWidth="1"/>
    <col min="15" max="15" width="15.425781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453" t="s">
        <v>306</v>
      </c>
      <c r="N3" s="454"/>
      <c r="O3" s="455"/>
    </row>
    <row r="4" spans="1:15" ht="11.45" customHeight="1" x14ac:dyDescent="0.25">
      <c r="A4" s="296"/>
      <c r="B4" s="337"/>
      <c r="C4" s="338"/>
      <c r="D4" s="338"/>
      <c r="E4" s="338"/>
      <c r="F4" s="338"/>
      <c r="G4" s="338"/>
      <c r="H4" s="338"/>
      <c r="I4" s="338"/>
      <c r="J4" s="338"/>
      <c r="K4" s="338"/>
      <c r="L4" s="339"/>
      <c r="M4" s="456"/>
      <c r="N4" s="457"/>
      <c r="O4" s="458"/>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579" t="s">
        <v>45</v>
      </c>
      <c r="E6" s="580"/>
      <c r="F6" s="581"/>
      <c r="G6" s="377" t="s">
        <v>140</v>
      </c>
      <c r="H6" s="378"/>
      <c r="I6" s="379"/>
      <c r="J6" s="356">
        <v>0.8</v>
      </c>
      <c r="K6" s="325"/>
      <c r="L6" s="325"/>
      <c r="M6" s="325"/>
      <c r="N6" s="325"/>
      <c r="O6" s="326"/>
    </row>
    <row r="7" spans="1:15" ht="36" customHeight="1" x14ac:dyDescent="0.25">
      <c r="A7" s="387" t="s">
        <v>126</v>
      </c>
      <c r="B7" s="387"/>
      <c r="C7" s="387"/>
      <c r="D7" s="579" t="s">
        <v>46</v>
      </c>
      <c r="E7" s="580"/>
      <c r="F7" s="581"/>
      <c r="G7" s="377" t="s">
        <v>114</v>
      </c>
      <c r="H7" s="378"/>
      <c r="I7" s="379"/>
      <c r="J7" s="324" t="s">
        <v>128</v>
      </c>
      <c r="K7" s="325"/>
      <c r="L7" s="325"/>
      <c r="M7" s="325"/>
      <c r="N7" s="325"/>
      <c r="O7" s="326"/>
    </row>
    <row r="8" spans="1:15" ht="36.6" customHeight="1" x14ac:dyDescent="0.25">
      <c r="A8" s="384" t="s">
        <v>127</v>
      </c>
      <c r="B8" s="385"/>
      <c r="C8" s="386"/>
      <c r="D8" s="356" t="s">
        <v>180</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160</v>
      </c>
      <c r="K9" s="325"/>
      <c r="L9" s="325"/>
      <c r="M9" s="325"/>
      <c r="N9" s="325"/>
      <c r="O9" s="326"/>
    </row>
    <row r="10" spans="1:15" ht="15" customHeight="1" x14ac:dyDescent="0.25">
      <c r="A10" s="69" t="s">
        <v>129</v>
      </c>
      <c r="B10" s="69"/>
      <c r="C10" s="69"/>
      <c r="D10" s="324" t="s">
        <v>37</v>
      </c>
      <c r="E10" s="325"/>
      <c r="F10" s="325"/>
      <c r="G10" s="393" t="s">
        <v>139</v>
      </c>
      <c r="H10" s="393"/>
      <c r="I10" s="393"/>
      <c r="J10" s="324" t="s">
        <v>47</v>
      </c>
      <c r="K10" s="325"/>
      <c r="L10" s="325"/>
      <c r="M10" s="325"/>
      <c r="N10" s="325"/>
      <c r="O10" s="326"/>
    </row>
    <row r="11" spans="1:15" ht="15" customHeight="1" x14ac:dyDescent="0.25">
      <c r="A11" s="413"/>
      <c r="B11" s="413"/>
      <c r="C11" s="413"/>
      <c r="D11" s="413"/>
      <c r="E11" s="413"/>
      <c r="F11" s="413"/>
      <c r="G11" s="413"/>
      <c r="H11" s="413"/>
      <c r="I11" s="413"/>
      <c r="J11" s="413"/>
      <c r="K11" s="413"/>
      <c r="L11" s="413"/>
      <c r="M11" s="413"/>
      <c r="N11" s="413"/>
      <c r="O11" s="399"/>
    </row>
    <row r="12" spans="1:15" s="2" customFormat="1" ht="14.1" customHeight="1" x14ac:dyDescent="0.25">
      <c r="A12" s="388" t="s">
        <v>116</v>
      </c>
      <c r="B12" s="389"/>
      <c r="C12" s="583">
        <v>2021</v>
      </c>
      <c r="D12" s="584"/>
      <c r="E12" s="584"/>
      <c r="F12" s="584"/>
      <c r="G12" s="584"/>
      <c r="H12" s="584"/>
      <c r="I12" s="584"/>
      <c r="J12" s="584"/>
      <c r="K12" s="584"/>
      <c r="L12" s="584"/>
      <c r="M12" s="584"/>
      <c r="N12" s="585"/>
      <c r="O12" s="73" t="s">
        <v>117</v>
      </c>
    </row>
    <row r="13" spans="1:15" s="2" customFormat="1" ht="17.25" customHeight="1" x14ac:dyDescent="0.25">
      <c r="A13" s="323" t="str">
        <f>J9</f>
        <v>Plan de trabajo</v>
      </c>
      <c r="B13" s="323"/>
      <c r="C13" s="315">
        <f>3/5</f>
        <v>0.6</v>
      </c>
      <c r="D13" s="316"/>
      <c r="E13" s="316"/>
      <c r="F13" s="316"/>
      <c r="G13" s="316"/>
      <c r="H13" s="316"/>
      <c r="I13" s="316"/>
      <c r="J13" s="316"/>
      <c r="K13" s="316"/>
      <c r="L13" s="316"/>
      <c r="M13" s="316"/>
      <c r="N13" s="317"/>
      <c r="O13" s="32">
        <f>SUM(C13:N13)</f>
        <v>0.6</v>
      </c>
    </row>
    <row r="14" spans="1:15" x14ac:dyDescent="0.25">
      <c r="A14" s="4"/>
      <c r="C14" s="5"/>
      <c r="D14" s="6"/>
      <c r="E14" s="6"/>
      <c r="F14" s="6"/>
      <c r="G14" s="6"/>
      <c r="H14" s="6"/>
      <c r="I14" s="6"/>
      <c r="J14" s="6"/>
      <c r="K14" s="6"/>
      <c r="L14" s="6"/>
      <c r="M14" s="6"/>
      <c r="N14" s="6"/>
      <c r="O14" s="6"/>
    </row>
    <row r="15" spans="1:15" ht="15.75" x14ac:dyDescent="0.25">
      <c r="A15" s="418" t="s">
        <v>116</v>
      </c>
      <c r="B15" s="321"/>
      <c r="C15" s="8"/>
      <c r="D15" s="8"/>
      <c r="E15" s="8"/>
      <c r="F15" s="8"/>
      <c r="G15" s="8"/>
      <c r="H15" s="8"/>
      <c r="I15" s="8"/>
      <c r="J15" s="8"/>
      <c r="K15" s="8"/>
      <c r="L15" s="8"/>
      <c r="M15" s="8"/>
      <c r="N15" s="8"/>
    </row>
    <row r="16" spans="1:15" ht="15" x14ac:dyDescent="0.25">
      <c r="A16" s="65" t="s">
        <v>270</v>
      </c>
      <c r="B16" s="64">
        <v>3</v>
      </c>
    </row>
    <row r="17" spans="1:2" ht="30" x14ac:dyDescent="0.25">
      <c r="A17" s="65" t="s">
        <v>271</v>
      </c>
      <c r="B17" s="64">
        <v>5</v>
      </c>
    </row>
    <row r="38" spans="2:13" x14ac:dyDescent="0.25">
      <c r="B38" s="582" t="s">
        <v>283</v>
      </c>
      <c r="C38" s="360"/>
      <c r="D38" s="360"/>
      <c r="E38" s="360"/>
      <c r="F38" s="360"/>
      <c r="G38" s="360"/>
      <c r="H38" s="360"/>
      <c r="I38" s="360"/>
      <c r="J38" s="360"/>
      <c r="K38" s="360"/>
      <c r="L38" s="360"/>
      <c r="M38" s="360"/>
    </row>
    <row r="39" spans="2:13" x14ac:dyDescent="0.25">
      <c r="B39" s="360"/>
      <c r="C39" s="360"/>
      <c r="D39" s="360"/>
      <c r="E39" s="360"/>
      <c r="F39" s="360"/>
      <c r="G39" s="360"/>
      <c r="H39" s="360"/>
      <c r="I39" s="360"/>
      <c r="J39" s="360"/>
      <c r="K39" s="360"/>
      <c r="L39" s="360"/>
      <c r="M39" s="360"/>
    </row>
    <row r="40" spans="2:13" x14ac:dyDescent="0.25">
      <c r="B40" s="360"/>
      <c r="C40" s="360"/>
      <c r="D40" s="360"/>
      <c r="E40" s="360"/>
      <c r="F40" s="360"/>
      <c r="G40" s="360"/>
      <c r="H40" s="360"/>
      <c r="I40" s="360"/>
      <c r="J40" s="360"/>
      <c r="K40" s="360"/>
      <c r="L40" s="360"/>
      <c r="M40" s="360"/>
    </row>
    <row r="41" spans="2:13" x14ac:dyDescent="0.25">
      <c r="B41" s="360"/>
      <c r="C41" s="360"/>
      <c r="D41" s="360"/>
      <c r="E41" s="360"/>
      <c r="F41" s="360"/>
      <c r="G41" s="360"/>
      <c r="H41" s="360"/>
      <c r="I41" s="360"/>
      <c r="J41" s="360"/>
      <c r="K41" s="360"/>
      <c r="L41" s="360"/>
      <c r="M41" s="360"/>
    </row>
  </sheetData>
  <sheetProtection algorithmName="SHA-512" hashValue="CtqJco0D0/2LhPxkYONSEKFHlsFT0YQD/z7sBOi+xS3vSuDCatf8AqlICx2/Sx5CxN4/3vNrkC/TLzibN5I/Lg==" saltValue="Q0eRwNCLhZpLhF0wC1wc5Q==" spinCount="100000" sheet="1" selectLockedCells="1"/>
  <mergeCells count="30">
    <mergeCell ref="B1:L4"/>
    <mergeCell ref="A15:B15"/>
    <mergeCell ref="A1:A4"/>
    <mergeCell ref="M1:O1"/>
    <mergeCell ref="M2:O2"/>
    <mergeCell ref="M3:O4"/>
    <mergeCell ref="A5:O5"/>
    <mergeCell ref="A6:C6"/>
    <mergeCell ref="A7:C7"/>
    <mergeCell ref="D7:F7"/>
    <mergeCell ref="G7:I7"/>
    <mergeCell ref="J7:O7"/>
    <mergeCell ref="D6:F6"/>
    <mergeCell ref="G6:I6"/>
    <mergeCell ref="J6:O6"/>
    <mergeCell ref="A8:C8"/>
    <mergeCell ref="B38:M41"/>
    <mergeCell ref="D8:O8"/>
    <mergeCell ref="A9:C9"/>
    <mergeCell ref="A12:B12"/>
    <mergeCell ref="A13:B13"/>
    <mergeCell ref="D9:F9"/>
    <mergeCell ref="G9:I9"/>
    <mergeCell ref="J9:O9"/>
    <mergeCell ref="D10:F10"/>
    <mergeCell ref="G10:I10"/>
    <mergeCell ref="J10:O10"/>
    <mergeCell ref="A11:O11"/>
    <mergeCell ref="C12:N12"/>
    <mergeCell ref="C13:N13"/>
  </mergeCells>
  <pageMargins left="0.11811023622047245" right="0.11811023622047245" top="0.15748031496062992" bottom="0.15748031496062992" header="0.31496062992125984" footer="0.31496062992125984"/>
  <pageSetup scale="7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O38"/>
  <sheetViews>
    <sheetView zoomScale="80" zoomScaleNormal="80" workbookViewId="0">
      <selection activeCell="C35" sqref="C35:N38"/>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17.42578125" style="1" customWidth="1"/>
    <col min="7" max="14" width="9.7109375" style="1" customWidth="1"/>
    <col min="15" max="15" width="17.1406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453" t="s">
        <v>306</v>
      </c>
      <c r="N3" s="454"/>
      <c r="O3" s="455"/>
    </row>
    <row r="4" spans="1:15" ht="11.45" customHeight="1" x14ac:dyDescent="0.25">
      <c r="A4" s="296"/>
      <c r="B4" s="337"/>
      <c r="C4" s="338"/>
      <c r="D4" s="338"/>
      <c r="E4" s="338"/>
      <c r="F4" s="338"/>
      <c r="G4" s="338"/>
      <c r="H4" s="338"/>
      <c r="I4" s="338"/>
      <c r="J4" s="338"/>
      <c r="K4" s="338"/>
      <c r="L4" s="339"/>
      <c r="M4" s="456"/>
      <c r="N4" s="457"/>
      <c r="O4" s="458"/>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579" t="s">
        <v>48</v>
      </c>
      <c r="E6" s="580"/>
      <c r="F6" s="581"/>
      <c r="G6" s="377" t="s">
        <v>140</v>
      </c>
      <c r="H6" s="378"/>
      <c r="I6" s="379"/>
      <c r="J6" s="356">
        <v>0.2</v>
      </c>
      <c r="K6" s="325"/>
      <c r="L6" s="325"/>
      <c r="M6" s="325"/>
      <c r="N6" s="325"/>
      <c r="O6" s="326"/>
    </row>
    <row r="7" spans="1:15" ht="15" customHeight="1" x14ac:dyDescent="0.25">
      <c r="A7" s="387" t="s">
        <v>126</v>
      </c>
      <c r="B7" s="387"/>
      <c r="C7" s="387"/>
      <c r="D7" s="579" t="s">
        <v>121</v>
      </c>
      <c r="E7" s="580"/>
      <c r="F7" s="581"/>
      <c r="G7" s="377" t="s">
        <v>114</v>
      </c>
      <c r="H7" s="378"/>
      <c r="I7" s="379"/>
      <c r="J7" s="324" t="s">
        <v>128</v>
      </c>
      <c r="K7" s="325"/>
      <c r="L7" s="325"/>
      <c r="M7" s="325"/>
      <c r="N7" s="325"/>
      <c r="O7" s="326"/>
    </row>
    <row r="8" spans="1:15" ht="30.6" customHeight="1" x14ac:dyDescent="0.25">
      <c r="A8" s="384" t="s">
        <v>127</v>
      </c>
      <c r="B8" s="385"/>
      <c r="C8" s="386"/>
      <c r="D8" s="356" t="s">
        <v>181</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161</v>
      </c>
      <c r="K9" s="325"/>
      <c r="L9" s="325"/>
      <c r="M9" s="325"/>
      <c r="N9" s="325"/>
      <c r="O9" s="326"/>
    </row>
    <row r="10" spans="1:15" ht="15" customHeight="1" x14ac:dyDescent="0.25">
      <c r="A10" s="69" t="s">
        <v>129</v>
      </c>
      <c r="B10" s="69"/>
      <c r="C10" s="69"/>
      <c r="D10" s="324" t="s">
        <v>37</v>
      </c>
      <c r="E10" s="325"/>
      <c r="F10" s="325"/>
      <c r="G10" s="393" t="s">
        <v>139</v>
      </c>
      <c r="H10" s="393"/>
      <c r="I10" s="393"/>
      <c r="J10" s="324" t="s">
        <v>49</v>
      </c>
      <c r="K10" s="325"/>
      <c r="L10" s="325"/>
      <c r="M10" s="325"/>
      <c r="N10" s="325"/>
      <c r="O10" s="326"/>
    </row>
    <row r="11" spans="1:15" ht="15" customHeight="1" x14ac:dyDescent="0.25">
      <c r="A11" s="413"/>
      <c r="B11" s="413"/>
      <c r="C11" s="413"/>
      <c r="D11" s="413"/>
      <c r="E11" s="413"/>
      <c r="F11" s="413"/>
      <c r="G11" s="413"/>
      <c r="H11" s="413"/>
      <c r="I11" s="413"/>
      <c r="J11" s="413"/>
      <c r="K11" s="413"/>
      <c r="L11" s="413"/>
      <c r="M11" s="413"/>
      <c r="N11" s="413"/>
      <c r="O11" s="399"/>
    </row>
    <row r="12" spans="1:15" s="2" customFormat="1" ht="14.1" customHeight="1" x14ac:dyDescent="0.25">
      <c r="A12" s="388" t="s">
        <v>116</v>
      </c>
      <c r="B12" s="389"/>
      <c r="C12" s="390">
        <v>2021</v>
      </c>
      <c r="D12" s="391"/>
      <c r="E12" s="391"/>
      <c r="F12" s="391"/>
      <c r="G12" s="391"/>
      <c r="H12" s="391"/>
      <c r="I12" s="391"/>
      <c r="J12" s="391"/>
      <c r="K12" s="391"/>
      <c r="L12" s="391"/>
      <c r="M12" s="391"/>
      <c r="N12" s="392"/>
      <c r="O12" s="73" t="s">
        <v>117</v>
      </c>
    </row>
    <row r="13" spans="1:15" s="2" customFormat="1" ht="14.1" customHeight="1" x14ac:dyDescent="0.25">
      <c r="A13" s="323" t="s">
        <v>121</v>
      </c>
      <c r="B13" s="323"/>
      <c r="C13" s="315">
        <f>1/4</f>
        <v>0.25</v>
      </c>
      <c r="D13" s="316"/>
      <c r="E13" s="316"/>
      <c r="F13" s="316"/>
      <c r="G13" s="316"/>
      <c r="H13" s="316"/>
      <c r="I13" s="316"/>
      <c r="J13" s="316"/>
      <c r="K13" s="316"/>
      <c r="L13" s="316"/>
      <c r="M13" s="316"/>
      <c r="N13" s="317"/>
      <c r="O13" s="32">
        <f>SUM(C13:N13)</f>
        <v>0.25</v>
      </c>
    </row>
    <row r="14" spans="1:15" x14ac:dyDescent="0.25">
      <c r="A14" s="4"/>
      <c r="C14" s="5"/>
      <c r="D14" s="6"/>
      <c r="E14" s="6"/>
      <c r="F14" s="6"/>
      <c r="G14" s="6"/>
      <c r="H14" s="6"/>
      <c r="I14" s="6"/>
      <c r="J14" s="6"/>
      <c r="K14" s="6"/>
      <c r="L14" s="6"/>
      <c r="M14" s="6"/>
      <c r="N14" s="6"/>
      <c r="O14" s="6"/>
    </row>
    <row r="15" spans="1:15" ht="15.75" x14ac:dyDescent="0.25">
      <c r="A15" s="418" t="s">
        <v>116</v>
      </c>
      <c r="B15" s="321"/>
      <c r="C15" s="8"/>
      <c r="D15" s="8"/>
      <c r="E15" s="8"/>
      <c r="F15" s="8"/>
      <c r="G15" s="8"/>
      <c r="H15" s="8"/>
      <c r="I15" s="8"/>
      <c r="J15" s="8"/>
      <c r="K15" s="8"/>
      <c r="L15" s="8"/>
      <c r="M15" s="8"/>
      <c r="N15" s="8"/>
    </row>
    <row r="16" spans="1:15" ht="30" x14ac:dyDescent="0.25">
      <c r="A16" s="65" t="s">
        <v>272</v>
      </c>
      <c r="B16" s="64">
        <v>4</v>
      </c>
    </row>
    <row r="17" spans="1:2" ht="30" x14ac:dyDescent="0.25">
      <c r="A17" s="65" t="s">
        <v>273</v>
      </c>
      <c r="B17" s="64">
        <v>4</v>
      </c>
    </row>
    <row r="18" spans="1:2" ht="15" x14ac:dyDescent="0.25">
      <c r="A18" s="65" t="s">
        <v>215</v>
      </c>
      <c r="B18" s="64">
        <v>2</v>
      </c>
    </row>
    <row r="35" spans="3:14" x14ac:dyDescent="0.25">
      <c r="C35" s="582" t="s">
        <v>284</v>
      </c>
      <c r="D35" s="360"/>
      <c r="E35" s="360"/>
      <c r="F35" s="360"/>
      <c r="G35" s="360"/>
      <c r="H35" s="360"/>
      <c r="I35" s="360"/>
      <c r="J35" s="360"/>
      <c r="K35" s="360"/>
      <c r="L35" s="360"/>
      <c r="M35" s="360"/>
      <c r="N35" s="360"/>
    </row>
    <row r="36" spans="3:14" x14ac:dyDescent="0.25">
      <c r="C36" s="360"/>
      <c r="D36" s="360"/>
      <c r="E36" s="360"/>
      <c r="F36" s="360"/>
      <c r="G36" s="360"/>
      <c r="H36" s="360"/>
      <c r="I36" s="360"/>
      <c r="J36" s="360"/>
      <c r="K36" s="360"/>
      <c r="L36" s="360"/>
      <c r="M36" s="360"/>
      <c r="N36" s="360"/>
    </row>
    <row r="37" spans="3:14" x14ac:dyDescent="0.25">
      <c r="C37" s="360"/>
      <c r="D37" s="360"/>
      <c r="E37" s="360"/>
      <c r="F37" s="360"/>
      <c r="G37" s="360"/>
      <c r="H37" s="360"/>
      <c r="I37" s="360"/>
      <c r="J37" s="360"/>
      <c r="K37" s="360"/>
      <c r="L37" s="360"/>
      <c r="M37" s="360"/>
      <c r="N37" s="360"/>
    </row>
    <row r="38" spans="3:14" x14ac:dyDescent="0.25">
      <c r="C38" s="360"/>
      <c r="D38" s="360"/>
      <c r="E38" s="360"/>
      <c r="F38" s="360"/>
      <c r="G38" s="360"/>
      <c r="H38" s="360"/>
      <c r="I38" s="360"/>
      <c r="J38" s="360"/>
      <c r="K38" s="360"/>
      <c r="L38" s="360"/>
      <c r="M38" s="360"/>
      <c r="N38" s="360"/>
    </row>
  </sheetData>
  <sheetProtection algorithmName="SHA-512" hashValue="djczZ8WKx/oFCkYSuh+SrRoWFPlyAG0d2YniJMElMLhk3eGLw6St1y97CjGoKLDFzmirMrDgKoK/PSj4jgaLrg==" saltValue="WEylCti4W5QzrAOK7OC/6Q==" spinCount="100000" sheet="1" selectLockedCells="1"/>
  <mergeCells count="30">
    <mergeCell ref="B1:L4"/>
    <mergeCell ref="A15:B15"/>
    <mergeCell ref="A1:A4"/>
    <mergeCell ref="M1:O1"/>
    <mergeCell ref="M2:O2"/>
    <mergeCell ref="M3:O4"/>
    <mergeCell ref="A5:O5"/>
    <mergeCell ref="A6:C6"/>
    <mergeCell ref="A7:C7"/>
    <mergeCell ref="A8:C8"/>
    <mergeCell ref="D8:O8"/>
    <mergeCell ref="D6:F6"/>
    <mergeCell ref="G6:I6"/>
    <mergeCell ref="J6:O6"/>
    <mergeCell ref="A12:B12"/>
    <mergeCell ref="A13:B13"/>
    <mergeCell ref="C35:N38"/>
    <mergeCell ref="D7:F7"/>
    <mergeCell ref="G7:I7"/>
    <mergeCell ref="J7:O7"/>
    <mergeCell ref="C12:N12"/>
    <mergeCell ref="C13:N13"/>
    <mergeCell ref="D10:F10"/>
    <mergeCell ref="G10:I10"/>
    <mergeCell ref="J10:O10"/>
    <mergeCell ref="A11:O11"/>
    <mergeCell ref="D9:F9"/>
    <mergeCell ref="G9:I9"/>
    <mergeCell ref="J9:O9"/>
    <mergeCell ref="A9:C9"/>
  </mergeCells>
  <pageMargins left="0.11811023622047245" right="0.11811023622047245" top="0.15748031496062992" bottom="0.15748031496062992" header="0.31496062992125984" footer="0.31496062992125984"/>
  <pageSetup scale="7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zoomScale="80" zoomScaleNormal="80" workbookViewId="0">
      <selection activeCell="C35" sqref="C35:N38"/>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17.42578125" style="1" customWidth="1"/>
    <col min="7" max="14" width="9.7109375" style="1" customWidth="1"/>
    <col min="15" max="15" width="17.1406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453" t="s">
        <v>306</v>
      </c>
      <c r="N3" s="454"/>
      <c r="O3" s="455"/>
    </row>
    <row r="4" spans="1:15" ht="11.45" customHeight="1" x14ac:dyDescent="0.25">
      <c r="A4" s="296"/>
      <c r="B4" s="337"/>
      <c r="C4" s="338"/>
      <c r="D4" s="338"/>
      <c r="E4" s="338"/>
      <c r="F4" s="338"/>
      <c r="G4" s="338"/>
      <c r="H4" s="338"/>
      <c r="I4" s="338"/>
      <c r="J4" s="338"/>
      <c r="K4" s="338"/>
      <c r="L4" s="339"/>
      <c r="M4" s="456"/>
      <c r="N4" s="457"/>
      <c r="O4" s="458"/>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589" t="s">
        <v>285</v>
      </c>
      <c r="E6" s="590"/>
      <c r="F6" s="591"/>
      <c r="G6" s="377" t="s">
        <v>140</v>
      </c>
      <c r="H6" s="378"/>
      <c r="I6" s="379"/>
      <c r="J6" s="356">
        <v>0</v>
      </c>
      <c r="K6" s="325"/>
      <c r="L6" s="325"/>
      <c r="M6" s="325"/>
      <c r="N6" s="325"/>
      <c r="O6" s="326"/>
    </row>
    <row r="7" spans="1:15" ht="15" customHeight="1" x14ac:dyDescent="0.25">
      <c r="A7" s="387" t="s">
        <v>126</v>
      </c>
      <c r="B7" s="387"/>
      <c r="C7" s="387"/>
      <c r="D7" s="589" t="s">
        <v>285</v>
      </c>
      <c r="E7" s="590"/>
      <c r="F7" s="591"/>
      <c r="G7" s="377" t="s">
        <v>114</v>
      </c>
      <c r="H7" s="378"/>
      <c r="I7" s="379"/>
      <c r="J7" s="324" t="s">
        <v>128</v>
      </c>
      <c r="K7" s="325"/>
      <c r="L7" s="325"/>
      <c r="M7" s="325"/>
      <c r="N7" s="325"/>
      <c r="O7" s="326"/>
    </row>
    <row r="8" spans="1:15" ht="30.6" customHeight="1" x14ac:dyDescent="0.25">
      <c r="A8" s="384" t="s">
        <v>127</v>
      </c>
      <c r="B8" s="385"/>
      <c r="C8" s="386"/>
      <c r="D8" s="356" t="s">
        <v>286</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287</v>
      </c>
      <c r="K9" s="325"/>
      <c r="L9" s="325"/>
      <c r="M9" s="325"/>
      <c r="N9" s="325"/>
      <c r="O9" s="326"/>
    </row>
    <row r="10" spans="1:15" ht="15" customHeight="1" x14ac:dyDescent="0.25">
      <c r="A10" s="69" t="s">
        <v>129</v>
      </c>
      <c r="B10" s="69"/>
      <c r="C10" s="69"/>
      <c r="D10" s="324" t="s">
        <v>37</v>
      </c>
      <c r="E10" s="325"/>
      <c r="F10" s="325"/>
      <c r="G10" s="393" t="s">
        <v>139</v>
      </c>
      <c r="H10" s="393"/>
      <c r="I10" s="393"/>
      <c r="J10" s="324" t="s">
        <v>288</v>
      </c>
      <c r="K10" s="325"/>
      <c r="L10" s="325"/>
      <c r="M10" s="325"/>
      <c r="N10" s="325"/>
      <c r="O10" s="326"/>
    </row>
    <row r="11" spans="1:15" ht="15" customHeight="1" x14ac:dyDescent="0.25">
      <c r="A11" s="413"/>
      <c r="B11" s="413"/>
      <c r="C11" s="413"/>
      <c r="D11" s="413"/>
      <c r="E11" s="413"/>
      <c r="F11" s="413"/>
      <c r="G11" s="413"/>
      <c r="H11" s="413"/>
      <c r="I11" s="413"/>
      <c r="J11" s="413"/>
      <c r="K11" s="413"/>
      <c r="L11" s="413"/>
      <c r="M11" s="413"/>
      <c r="N11" s="413"/>
      <c r="O11" s="399"/>
    </row>
    <row r="12" spans="1:15" s="2" customFormat="1" ht="14.1" customHeight="1" x14ac:dyDescent="0.25">
      <c r="A12" s="388" t="s">
        <v>116</v>
      </c>
      <c r="B12" s="389"/>
      <c r="C12" s="586">
        <v>2021</v>
      </c>
      <c r="D12" s="587"/>
      <c r="E12" s="587"/>
      <c r="F12" s="587"/>
      <c r="G12" s="587"/>
      <c r="H12" s="587"/>
      <c r="I12" s="587"/>
      <c r="J12" s="587"/>
      <c r="K12" s="587"/>
      <c r="L12" s="587"/>
      <c r="M12" s="587"/>
      <c r="N12" s="588"/>
      <c r="O12" s="77" t="s">
        <v>117</v>
      </c>
    </row>
    <row r="13" spans="1:15" s="2" customFormat="1" ht="14.1" customHeight="1" x14ac:dyDescent="0.25">
      <c r="A13" s="323" t="s">
        <v>121</v>
      </c>
      <c r="B13" s="323"/>
      <c r="C13" s="315">
        <f>0/2*100</f>
        <v>0</v>
      </c>
      <c r="D13" s="316"/>
      <c r="E13" s="316"/>
      <c r="F13" s="316"/>
      <c r="G13" s="316"/>
      <c r="H13" s="316"/>
      <c r="I13" s="316"/>
      <c r="J13" s="316"/>
      <c r="K13" s="316"/>
      <c r="L13" s="316"/>
      <c r="M13" s="316"/>
      <c r="N13" s="317"/>
      <c r="O13" s="32">
        <f>SUM(C13:N13)</f>
        <v>0</v>
      </c>
    </row>
    <row r="14" spans="1:15" x14ac:dyDescent="0.25">
      <c r="A14" s="7"/>
      <c r="C14" s="5"/>
      <c r="D14" s="78"/>
      <c r="E14" s="78"/>
      <c r="F14" s="78"/>
      <c r="G14" s="78"/>
      <c r="H14" s="78"/>
      <c r="I14" s="78"/>
      <c r="J14" s="78"/>
      <c r="K14" s="78"/>
      <c r="L14" s="78"/>
      <c r="M14" s="78"/>
      <c r="N14" s="78"/>
      <c r="O14" s="78"/>
    </row>
    <row r="15" spans="1:15" ht="15.75" x14ac:dyDescent="0.25">
      <c r="A15" s="418" t="s">
        <v>116</v>
      </c>
      <c r="B15" s="321"/>
      <c r="C15" s="8"/>
      <c r="D15" s="8"/>
      <c r="E15" s="8"/>
      <c r="F15" s="8"/>
      <c r="G15" s="8"/>
      <c r="H15" s="8"/>
      <c r="I15" s="8"/>
      <c r="J15" s="8"/>
      <c r="K15" s="8"/>
      <c r="L15" s="8"/>
      <c r="M15" s="8"/>
      <c r="N15" s="8"/>
    </row>
    <row r="16" spans="1:15" ht="30" x14ac:dyDescent="0.25">
      <c r="A16" s="65" t="s">
        <v>289</v>
      </c>
      <c r="B16" s="64">
        <v>2</v>
      </c>
    </row>
    <row r="17" spans="1:2" ht="30" x14ac:dyDescent="0.25">
      <c r="A17" s="65" t="s">
        <v>290</v>
      </c>
      <c r="B17" s="64">
        <v>0</v>
      </c>
    </row>
    <row r="18" spans="1:2" ht="15" x14ac:dyDescent="0.25">
      <c r="A18" s="65" t="s">
        <v>215</v>
      </c>
      <c r="B18" s="64">
        <v>0</v>
      </c>
    </row>
    <row r="35" spans="3:14" x14ac:dyDescent="0.25">
      <c r="C35" s="582" t="s">
        <v>291</v>
      </c>
      <c r="D35" s="360"/>
      <c r="E35" s="360"/>
      <c r="F35" s="360"/>
      <c r="G35" s="360"/>
      <c r="H35" s="360"/>
      <c r="I35" s="360"/>
      <c r="J35" s="360"/>
      <c r="K35" s="360"/>
      <c r="L35" s="360"/>
      <c r="M35" s="360"/>
      <c r="N35" s="360"/>
    </row>
    <row r="36" spans="3:14" x14ac:dyDescent="0.25">
      <c r="C36" s="360"/>
      <c r="D36" s="360"/>
      <c r="E36" s="360"/>
      <c r="F36" s="360"/>
      <c r="G36" s="360"/>
      <c r="H36" s="360"/>
      <c r="I36" s="360"/>
      <c r="J36" s="360"/>
      <c r="K36" s="360"/>
      <c r="L36" s="360"/>
      <c r="M36" s="360"/>
      <c r="N36" s="360"/>
    </row>
    <row r="37" spans="3:14" x14ac:dyDescent="0.25">
      <c r="C37" s="360"/>
      <c r="D37" s="360"/>
      <c r="E37" s="360"/>
      <c r="F37" s="360"/>
      <c r="G37" s="360"/>
      <c r="H37" s="360"/>
      <c r="I37" s="360"/>
      <c r="J37" s="360"/>
      <c r="K37" s="360"/>
      <c r="L37" s="360"/>
      <c r="M37" s="360"/>
      <c r="N37" s="360"/>
    </row>
    <row r="38" spans="3:14" x14ac:dyDescent="0.25">
      <c r="C38" s="360"/>
      <c r="D38" s="360"/>
      <c r="E38" s="360"/>
      <c r="F38" s="360"/>
      <c r="G38" s="360"/>
      <c r="H38" s="360"/>
      <c r="I38" s="360"/>
      <c r="J38" s="360"/>
      <c r="K38" s="360"/>
      <c r="L38" s="360"/>
      <c r="M38" s="360"/>
      <c r="N38" s="360"/>
    </row>
  </sheetData>
  <sheetProtection algorithmName="SHA-512" hashValue="LdpFK5NSM+t8svX7JHjegpG8RGdSNMgxVR0cUqVxRZTp2hEAh4/EuXkZqoY0kJEWsa+vUWIBTAMHYjo7msZtLQ==" saltValue="0SUT3psSnbubt30OMo0+Xg==" spinCount="100000" sheet="1" selectLockedCells="1"/>
  <mergeCells count="30">
    <mergeCell ref="A5:O5"/>
    <mergeCell ref="A1:A4"/>
    <mergeCell ref="B1:L4"/>
    <mergeCell ref="M1:O1"/>
    <mergeCell ref="M2:O2"/>
    <mergeCell ref="M3:O4"/>
    <mergeCell ref="A6:C6"/>
    <mergeCell ref="D6:F6"/>
    <mergeCell ref="G6:I6"/>
    <mergeCell ref="J6:O6"/>
    <mergeCell ref="A7:C7"/>
    <mergeCell ref="D7:F7"/>
    <mergeCell ref="G7:I7"/>
    <mergeCell ref="J7:O7"/>
    <mergeCell ref="A8:C8"/>
    <mergeCell ref="D8:O8"/>
    <mergeCell ref="A9:C9"/>
    <mergeCell ref="D9:F9"/>
    <mergeCell ref="G9:I9"/>
    <mergeCell ref="J9:O9"/>
    <mergeCell ref="A13:B13"/>
    <mergeCell ref="C13:N13"/>
    <mergeCell ref="A15:B15"/>
    <mergeCell ref="C35:N38"/>
    <mergeCell ref="D10:F10"/>
    <mergeCell ref="G10:I10"/>
    <mergeCell ref="J10:O10"/>
    <mergeCell ref="A11:O11"/>
    <mergeCell ref="A12:B12"/>
    <mergeCell ref="C12:N12"/>
  </mergeCells>
  <pageMargins left="0.11811023622047245" right="0.11811023622047245" top="0.15748031496062992" bottom="0.15748031496062992" header="0.31496062992125984" footer="0.31496062992125984"/>
  <pageSetup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O39"/>
  <sheetViews>
    <sheetView zoomScale="84" zoomScaleNormal="84" workbookViewId="0">
      <selection activeCell="C13" sqref="C13:H13"/>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16.5703125" style="1" customWidth="1"/>
    <col min="7" max="14" width="9.7109375" style="1" customWidth="1"/>
    <col min="15" max="15" width="12.285156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347" t="s">
        <v>306</v>
      </c>
      <c r="N3" s="348"/>
      <c r="O3" s="349"/>
    </row>
    <row r="4" spans="1:15" ht="11.45" customHeight="1" x14ac:dyDescent="0.25">
      <c r="A4" s="296"/>
      <c r="B4" s="337"/>
      <c r="C4" s="338"/>
      <c r="D4" s="338"/>
      <c r="E4" s="338"/>
      <c r="F4" s="338"/>
      <c r="G4" s="338"/>
      <c r="H4" s="338"/>
      <c r="I4" s="338"/>
      <c r="J4" s="338"/>
      <c r="K4" s="338"/>
      <c r="L4" s="339"/>
      <c r="M4" s="350"/>
      <c r="N4" s="351"/>
      <c r="O4" s="352"/>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75" t="s">
        <v>124</v>
      </c>
      <c r="B6" s="375"/>
      <c r="C6" s="375"/>
      <c r="D6" s="324" t="s">
        <v>56</v>
      </c>
      <c r="E6" s="325"/>
      <c r="F6" s="326"/>
      <c r="G6" s="371" t="s">
        <v>140</v>
      </c>
      <c r="H6" s="372"/>
      <c r="I6" s="373"/>
      <c r="J6" s="324" t="s">
        <v>142</v>
      </c>
      <c r="K6" s="325"/>
      <c r="L6" s="325"/>
      <c r="M6" s="325"/>
      <c r="N6" s="325"/>
      <c r="O6" s="326"/>
    </row>
    <row r="7" spans="1:15" ht="15" customHeight="1" x14ac:dyDescent="0.25">
      <c r="A7" s="375" t="s">
        <v>126</v>
      </c>
      <c r="B7" s="375"/>
      <c r="C7" s="375"/>
      <c r="D7" s="356" t="s">
        <v>57</v>
      </c>
      <c r="E7" s="357"/>
      <c r="F7" s="358"/>
      <c r="G7" s="371" t="s">
        <v>114</v>
      </c>
      <c r="H7" s="372"/>
      <c r="I7" s="373"/>
      <c r="J7" s="324" t="s">
        <v>10</v>
      </c>
      <c r="K7" s="325"/>
      <c r="L7" s="325"/>
      <c r="M7" s="325"/>
      <c r="N7" s="325"/>
      <c r="O7" s="326"/>
    </row>
    <row r="8" spans="1:15" ht="15" customHeight="1" x14ac:dyDescent="0.25">
      <c r="A8" s="361" t="s">
        <v>127</v>
      </c>
      <c r="B8" s="362"/>
      <c r="C8" s="363"/>
      <c r="D8" s="309" t="s">
        <v>58</v>
      </c>
      <c r="E8" s="310"/>
      <c r="F8" s="310"/>
      <c r="G8" s="310"/>
      <c r="H8" s="310"/>
      <c r="I8" s="310"/>
      <c r="J8" s="310"/>
      <c r="K8" s="310"/>
      <c r="L8" s="310"/>
      <c r="M8" s="310"/>
      <c r="N8" s="310"/>
      <c r="O8" s="311"/>
    </row>
    <row r="9" spans="1:15" ht="15" customHeight="1" x14ac:dyDescent="0.25">
      <c r="A9" s="375" t="s">
        <v>115</v>
      </c>
      <c r="B9" s="375"/>
      <c r="C9" s="375"/>
      <c r="D9" s="324" t="s">
        <v>123</v>
      </c>
      <c r="E9" s="325"/>
      <c r="F9" s="326"/>
      <c r="G9" s="371" t="s">
        <v>141</v>
      </c>
      <c r="H9" s="372"/>
      <c r="I9" s="373"/>
      <c r="J9" s="324" t="s">
        <v>186</v>
      </c>
      <c r="K9" s="325"/>
      <c r="L9" s="325"/>
      <c r="M9" s="325"/>
      <c r="N9" s="325"/>
      <c r="O9" s="326"/>
    </row>
    <row r="10" spans="1:15" ht="15" customHeight="1" x14ac:dyDescent="0.25">
      <c r="A10" s="27" t="s">
        <v>129</v>
      </c>
      <c r="B10" s="27"/>
      <c r="C10" s="27"/>
      <c r="D10" s="324" t="s">
        <v>54</v>
      </c>
      <c r="E10" s="325"/>
      <c r="F10" s="325"/>
      <c r="G10" s="376" t="s">
        <v>139</v>
      </c>
      <c r="H10" s="376"/>
      <c r="I10" s="376"/>
      <c r="J10" s="324" t="s">
        <v>59</v>
      </c>
      <c r="K10" s="325"/>
      <c r="L10" s="325"/>
      <c r="M10" s="325"/>
      <c r="N10" s="325"/>
      <c r="O10" s="326"/>
    </row>
    <row r="11" spans="1:15" ht="15" customHeight="1" x14ac:dyDescent="0.25">
      <c r="A11" s="22"/>
      <c r="B11" s="22"/>
      <c r="C11" s="22"/>
      <c r="D11" s="22"/>
      <c r="E11" s="23"/>
      <c r="F11" s="23"/>
      <c r="G11" s="23"/>
      <c r="H11" s="23"/>
      <c r="I11" s="23"/>
      <c r="J11" s="23"/>
      <c r="K11" s="23"/>
      <c r="L11" s="23"/>
      <c r="M11" s="23"/>
      <c r="N11" s="23"/>
      <c r="O11" s="24"/>
    </row>
    <row r="12" spans="1:15" s="2" customFormat="1" ht="29.25" customHeight="1" x14ac:dyDescent="0.25">
      <c r="A12" s="366" t="s">
        <v>116</v>
      </c>
      <c r="B12" s="367"/>
      <c r="C12" s="368" t="s">
        <v>302</v>
      </c>
      <c r="D12" s="369"/>
      <c r="E12" s="369"/>
      <c r="F12" s="369"/>
      <c r="G12" s="369"/>
      <c r="H12" s="369"/>
      <c r="I12" s="369"/>
      <c r="J12" s="369"/>
      <c r="K12" s="369"/>
      <c r="L12" s="369"/>
      <c r="M12" s="369"/>
      <c r="N12" s="370"/>
      <c r="O12" s="25"/>
    </row>
    <row r="13" spans="1:15" s="2" customFormat="1" ht="43.5" customHeight="1" x14ac:dyDescent="0.25">
      <c r="A13" s="374" t="s">
        <v>59</v>
      </c>
      <c r="B13" s="323"/>
      <c r="C13" s="315" t="s">
        <v>130</v>
      </c>
      <c r="D13" s="316"/>
      <c r="E13" s="316"/>
      <c r="F13" s="316"/>
      <c r="G13" s="316"/>
      <c r="H13" s="317"/>
      <c r="I13" s="315" t="s">
        <v>131</v>
      </c>
      <c r="J13" s="316"/>
      <c r="K13" s="316"/>
      <c r="L13" s="316"/>
      <c r="M13" s="316"/>
      <c r="N13" s="317"/>
      <c r="O13" s="26"/>
    </row>
    <row r="14" spans="1:15" x14ac:dyDescent="0.25">
      <c r="A14" s="302" t="s">
        <v>197</v>
      </c>
      <c r="B14" s="302"/>
      <c r="C14" s="303" t="s">
        <v>130</v>
      </c>
      <c r="D14" s="303"/>
      <c r="E14" s="303"/>
      <c r="F14" s="303"/>
      <c r="G14" s="303"/>
      <c r="H14" s="303"/>
      <c r="I14" s="304" t="s">
        <v>131</v>
      </c>
      <c r="J14" s="304"/>
      <c r="K14" s="304"/>
      <c r="L14" s="304"/>
      <c r="M14" s="304"/>
      <c r="N14" s="304"/>
    </row>
    <row r="15" spans="1:15" x14ac:dyDescent="0.25">
      <c r="A15" s="302"/>
      <c r="B15" s="302"/>
      <c r="C15" s="303"/>
      <c r="D15" s="303"/>
      <c r="E15" s="303"/>
      <c r="F15" s="303"/>
      <c r="G15" s="303"/>
      <c r="H15" s="303"/>
      <c r="I15" s="304"/>
      <c r="J15" s="304"/>
      <c r="K15" s="304"/>
      <c r="L15" s="304"/>
      <c r="M15" s="304"/>
      <c r="N15" s="304"/>
    </row>
    <row r="16" spans="1:15" x14ac:dyDescent="0.25">
      <c r="A16" s="302"/>
      <c r="B16" s="302"/>
      <c r="C16" s="303"/>
      <c r="D16" s="303"/>
      <c r="E16" s="303"/>
      <c r="F16" s="303"/>
      <c r="G16" s="303"/>
      <c r="H16" s="303"/>
      <c r="I16" s="304"/>
      <c r="J16" s="304"/>
      <c r="K16" s="304"/>
      <c r="L16" s="304"/>
      <c r="M16" s="304"/>
      <c r="N16" s="304"/>
    </row>
    <row r="17" spans="1:14" x14ac:dyDescent="0.25">
      <c r="A17" s="302"/>
      <c r="B17" s="302"/>
      <c r="C17" s="303"/>
      <c r="D17" s="303"/>
      <c r="E17" s="303"/>
      <c r="F17" s="303"/>
      <c r="G17" s="303"/>
      <c r="H17" s="303"/>
      <c r="I17" s="304"/>
      <c r="J17" s="304"/>
      <c r="K17" s="304"/>
      <c r="L17" s="304"/>
      <c r="M17" s="304"/>
      <c r="N17" s="304"/>
    </row>
    <row r="34" spans="2:13" x14ac:dyDescent="0.25">
      <c r="B34" s="318"/>
      <c r="C34" s="319"/>
      <c r="D34" s="319"/>
      <c r="E34" s="319"/>
      <c r="F34" s="319"/>
      <c r="G34" s="319"/>
      <c r="H34" s="319"/>
      <c r="I34" s="319"/>
      <c r="J34" s="319"/>
      <c r="K34" s="319"/>
      <c r="L34" s="319"/>
      <c r="M34" s="319"/>
    </row>
    <row r="35" spans="2:13" ht="14.25" x14ac:dyDescent="0.25">
      <c r="B35" s="364" t="s">
        <v>118</v>
      </c>
      <c r="C35" s="365"/>
      <c r="D35" s="365"/>
      <c r="E35" s="365"/>
      <c r="F35" s="365"/>
      <c r="G35" s="365"/>
      <c r="H35" s="365"/>
      <c r="I35" s="365"/>
      <c r="J35" s="365"/>
      <c r="K35" s="365"/>
      <c r="L35" s="365"/>
      <c r="M35" s="365"/>
    </row>
    <row r="36" spans="2:13" x14ac:dyDescent="0.25">
      <c r="B36" s="359" t="s">
        <v>275</v>
      </c>
      <c r="C36" s="360"/>
      <c r="D36" s="360"/>
      <c r="E36" s="360"/>
      <c r="F36" s="360"/>
      <c r="G36" s="360"/>
      <c r="H36" s="360"/>
      <c r="I36" s="360"/>
      <c r="J36" s="360"/>
      <c r="K36" s="360"/>
      <c r="L36" s="360"/>
      <c r="M36" s="56"/>
    </row>
    <row r="37" spans="2:13" x14ac:dyDescent="0.25">
      <c r="B37" s="360"/>
      <c r="C37" s="360"/>
      <c r="D37" s="360"/>
      <c r="E37" s="360"/>
      <c r="F37" s="360"/>
      <c r="G37" s="360"/>
      <c r="H37" s="360"/>
      <c r="I37" s="360"/>
      <c r="J37" s="360"/>
      <c r="K37" s="360"/>
      <c r="L37" s="360"/>
      <c r="M37" s="56"/>
    </row>
    <row r="38" spans="2:13" x14ac:dyDescent="0.25">
      <c r="B38" s="360"/>
      <c r="C38" s="360"/>
      <c r="D38" s="360"/>
      <c r="E38" s="360"/>
      <c r="F38" s="360"/>
      <c r="G38" s="360"/>
      <c r="H38" s="360"/>
      <c r="I38" s="360"/>
      <c r="J38" s="360"/>
      <c r="K38" s="360"/>
      <c r="L38" s="360"/>
      <c r="M38" s="56"/>
    </row>
    <row r="39" spans="2:13" x14ac:dyDescent="0.25">
      <c r="B39" s="360"/>
      <c r="C39" s="360"/>
      <c r="D39" s="360"/>
      <c r="E39" s="360"/>
      <c r="F39" s="360"/>
      <c r="G39" s="360"/>
      <c r="H39" s="360"/>
      <c r="I39" s="360"/>
      <c r="J39" s="360"/>
      <c r="K39" s="360"/>
      <c r="L39" s="360"/>
      <c r="M39" s="56"/>
    </row>
  </sheetData>
  <sheetProtection algorithmName="SHA-512" hashValue="aI2ndpEvb8ViHGqoJhwj6r7SszHDH0xI3dDLuDDjkVxfH4PNM1RdKbRQMAXO3JSNfzcaaJjyCBAdTqO7+jyUTw==" saltValue="mDx8fzKpcJeqMADvG0JeqQ==" spinCount="100000" sheet="1" selectLockedCells="1"/>
  <mergeCells count="34">
    <mergeCell ref="A1:A4"/>
    <mergeCell ref="M1:O1"/>
    <mergeCell ref="M2:O2"/>
    <mergeCell ref="M3:O4"/>
    <mergeCell ref="B1:L4"/>
    <mergeCell ref="B34:M34"/>
    <mergeCell ref="A5:O5"/>
    <mergeCell ref="A6:C6"/>
    <mergeCell ref="A7:C7"/>
    <mergeCell ref="D7:F7"/>
    <mergeCell ref="G7:I7"/>
    <mergeCell ref="J7:O7"/>
    <mergeCell ref="D6:F6"/>
    <mergeCell ref="G6:I6"/>
    <mergeCell ref="J6:O6"/>
    <mergeCell ref="D8:O8"/>
    <mergeCell ref="A9:C9"/>
    <mergeCell ref="G10:I10"/>
    <mergeCell ref="B36:L39"/>
    <mergeCell ref="A8:C8"/>
    <mergeCell ref="B35:M35"/>
    <mergeCell ref="A14:B17"/>
    <mergeCell ref="C14:H17"/>
    <mergeCell ref="I14:N17"/>
    <mergeCell ref="J10:O10"/>
    <mergeCell ref="A12:B12"/>
    <mergeCell ref="C12:N12"/>
    <mergeCell ref="D9:F9"/>
    <mergeCell ref="G9:I9"/>
    <mergeCell ref="J9:O9"/>
    <mergeCell ref="D10:F10"/>
    <mergeCell ref="A13:B13"/>
    <mergeCell ref="C13:H13"/>
    <mergeCell ref="I13:N13"/>
  </mergeCells>
  <pageMargins left="0.11811023622047245" right="0.11811023622047245" top="0.15748031496062992" bottom="0.15748031496062992" header="0.31496062992125984" footer="0.31496062992125984"/>
  <pageSetup scale="7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zoomScale="80" zoomScaleNormal="80" workbookViewId="0">
      <selection activeCell="C36" sqref="C36:N39"/>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17.42578125" style="1" customWidth="1"/>
    <col min="7" max="14" width="9.7109375" style="1" customWidth="1"/>
    <col min="15" max="15" width="17.1406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453" t="s">
        <v>306</v>
      </c>
      <c r="N3" s="454"/>
      <c r="O3" s="455"/>
    </row>
    <row r="4" spans="1:15" ht="11.45" customHeight="1" x14ac:dyDescent="0.25">
      <c r="A4" s="296"/>
      <c r="B4" s="337"/>
      <c r="C4" s="338"/>
      <c r="D4" s="338"/>
      <c r="E4" s="338"/>
      <c r="F4" s="338"/>
      <c r="G4" s="338"/>
      <c r="H4" s="338"/>
      <c r="I4" s="338"/>
      <c r="J4" s="338"/>
      <c r="K4" s="338"/>
      <c r="L4" s="339"/>
      <c r="M4" s="456"/>
      <c r="N4" s="457"/>
      <c r="O4" s="458"/>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589" t="s">
        <v>292</v>
      </c>
      <c r="E6" s="590"/>
      <c r="F6" s="591"/>
      <c r="G6" s="377" t="s">
        <v>140</v>
      </c>
      <c r="H6" s="378"/>
      <c r="I6" s="379"/>
      <c r="J6" s="356">
        <v>0.85</v>
      </c>
      <c r="K6" s="325"/>
      <c r="L6" s="325"/>
      <c r="M6" s="325"/>
      <c r="N6" s="325"/>
      <c r="O6" s="326"/>
    </row>
    <row r="7" spans="1:15" ht="15" customHeight="1" x14ac:dyDescent="0.25">
      <c r="A7" s="387" t="s">
        <v>126</v>
      </c>
      <c r="B7" s="387"/>
      <c r="C7" s="387"/>
      <c r="D7" s="589" t="s">
        <v>292</v>
      </c>
      <c r="E7" s="590"/>
      <c r="F7" s="591"/>
      <c r="G7" s="377" t="s">
        <v>114</v>
      </c>
      <c r="H7" s="378"/>
      <c r="I7" s="379"/>
      <c r="J7" s="324" t="s">
        <v>128</v>
      </c>
      <c r="K7" s="325"/>
      <c r="L7" s="325"/>
      <c r="M7" s="325"/>
      <c r="N7" s="325"/>
      <c r="O7" s="326"/>
    </row>
    <row r="8" spans="1:15" ht="95.1" customHeight="1" x14ac:dyDescent="0.25">
      <c r="A8" s="384" t="s">
        <v>127</v>
      </c>
      <c r="B8" s="385"/>
      <c r="C8" s="386"/>
      <c r="D8" s="356" t="s">
        <v>294</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293</v>
      </c>
      <c r="K9" s="325"/>
      <c r="L9" s="325"/>
      <c r="M9" s="325"/>
      <c r="N9" s="325"/>
      <c r="O9" s="326"/>
    </row>
    <row r="10" spans="1:15" ht="15" customHeight="1" x14ac:dyDescent="0.25">
      <c r="A10" s="69" t="s">
        <v>129</v>
      </c>
      <c r="B10" s="69"/>
      <c r="C10" s="69"/>
      <c r="D10" s="324" t="s">
        <v>37</v>
      </c>
      <c r="E10" s="325"/>
      <c r="F10" s="325"/>
      <c r="G10" s="393" t="s">
        <v>139</v>
      </c>
      <c r="H10" s="393"/>
      <c r="I10" s="393"/>
      <c r="J10" s="324" t="s">
        <v>288</v>
      </c>
      <c r="K10" s="325"/>
      <c r="L10" s="325"/>
      <c r="M10" s="325"/>
      <c r="N10" s="325"/>
      <c r="O10" s="326"/>
    </row>
    <row r="11" spans="1:15" ht="15" customHeight="1" x14ac:dyDescent="0.25">
      <c r="A11" s="413"/>
      <c r="B11" s="413"/>
      <c r="C11" s="413"/>
      <c r="D11" s="413"/>
      <c r="E11" s="413"/>
      <c r="F11" s="413"/>
      <c r="G11" s="413"/>
      <c r="H11" s="413"/>
      <c r="I11" s="413"/>
      <c r="J11" s="413"/>
      <c r="K11" s="413"/>
      <c r="L11" s="413"/>
      <c r="M11" s="413"/>
      <c r="N11" s="413"/>
      <c r="O11" s="399"/>
    </row>
    <row r="12" spans="1:15" s="2" customFormat="1" ht="14.1" customHeight="1" x14ac:dyDescent="0.25">
      <c r="A12" s="388" t="s">
        <v>116</v>
      </c>
      <c r="B12" s="389"/>
      <c r="C12" s="586">
        <v>2021</v>
      </c>
      <c r="D12" s="587"/>
      <c r="E12" s="587"/>
      <c r="F12" s="587"/>
      <c r="G12" s="587"/>
      <c r="H12" s="587"/>
      <c r="I12" s="587"/>
      <c r="J12" s="587"/>
      <c r="K12" s="587"/>
      <c r="L12" s="587"/>
      <c r="M12" s="587"/>
      <c r="N12" s="588"/>
      <c r="O12" s="77" t="s">
        <v>117</v>
      </c>
    </row>
    <row r="13" spans="1:15" s="2" customFormat="1" ht="14.1" customHeight="1" x14ac:dyDescent="0.25">
      <c r="A13" s="323" t="s">
        <v>295</v>
      </c>
      <c r="B13" s="323"/>
      <c r="C13" s="576">
        <v>0.84</v>
      </c>
      <c r="D13" s="316"/>
      <c r="E13" s="316"/>
      <c r="F13" s="316"/>
      <c r="G13" s="316"/>
      <c r="H13" s="316"/>
      <c r="I13" s="316"/>
      <c r="J13" s="316"/>
      <c r="K13" s="316"/>
      <c r="L13" s="316"/>
      <c r="M13" s="316"/>
      <c r="N13" s="317"/>
      <c r="O13" s="32">
        <f>SUM(C13:N13)</f>
        <v>0.84</v>
      </c>
    </row>
    <row r="14" spans="1:15" x14ac:dyDescent="0.25">
      <c r="A14" s="7"/>
      <c r="C14" s="5"/>
      <c r="D14" s="78"/>
      <c r="E14" s="78"/>
      <c r="F14" s="78"/>
      <c r="G14" s="78"/>
      <c r="H14" s="78"/>
      <c r="I14" s="78"/>
      <c r="J14" s="78"/>
      <c r="K14" s="78"/>
      <c r="L14" s="78"/>
      <c r="M14" s="78"/>
      <c r="N14" s="78"/>
      <c r="O14" s="78"/>
    </row>
    <row r="15" spans="1:15" ht="15.75" x14ac:dyDescent="0.25">
      <c r="A15" s="418" t="s">
        <v>116</v>
      </c>
      <c r="B15" s="321"/>
      <c r="C15" s="8"/>
      <c r="D15" s="8"/>
      <c r="E15" s="8"/>
      <c r="F15" s="8"/>
      <c r="G15" s="8"/>
      <c r="H15" s="8"/>
      <c r="I15" s="8"/>
      <c r="J15" s="8"/>
      <c r="K15" s="8"/>
      <c r="L15" s="8"/>
      <c r="M15" s="8"/>
      <c r="N15" s="8"/>
    </row>
    <row r="16" spans="1:15" ht="15" x14ac:dyDescent="0.25">
      <c r="A16" s="65" t="s">
        <v>297</v>
      </c>
      <c r="B16" s="66">
        <v>0.21</v>
      </c>
    </row>
    <row r="17" spans="1:2" ht="15" x14ac:dyDescent="0.25">
      <c r="A17" s="65" t="s">
        <v>296</v>
      </c>
      <c r="B17" s="66">
        <v>0.21</v>
      </c>
    </row>
    <row r="18" spans="1:2" ht="30" x14ac:dyDescent="0.25">
      <c r="A18" s="65" t="s">
        <v>298</v>
      </c>
      <c r="B18" s="66">
        <v>0.7</v>
      </c>
    </row>
    <row r="19" spans="1:2" ht="30" x14ac:dyDescent="0.25">
      <c r="A19" s="65" t="s">
        <v>299</v>
      </c>
      <c r="B19" s="66">
        <v>0.85</v>
      </c>
    </row>
    <row r="20" spans="1:2" ht="15.75" x14ac:dyDescent="0.25">
      <c r="A20" s="76" t="s">
        <v>300</v>
      </c>
      <c r="B20" s="79">
        <f>SUM(B16:B19)/4</f>
        <v>0.49249999999999994</v>
      </c>
    </row>
    <row r="36" spans="3:14" x14ac:dyDescent="0.25">
      <c r="C36" s="582" t="s">
        <v>301</v>
      </c>
      <c r="D36" s="360"/>
      <c r="E36" s="360"/>
      <c r="F36" s="360"/>
      <c r="G36" s="360"/>
      <c r="H36" s="360"/>
      <c r="I36" s="360"/>
      <c r="J36" s="360"/>
      <c r="K36" s="360"/>
      <c r="L36" s="360"/>
      <c r="M36" s="360"/>
      <c r="N36" s="360"/>
    </row>
    <row r="37" spans="3:14" x14ac:dyDescent="0.25">
      <c r="C37" s="360"/>
      <c r="D37" s="360"/>
      <c r="E37" s="360"/>
      <c r="F37" s="360"/>
      <c r="G37" s="360"/>
      <c r="H37" s="360"/>
      <c r="I37" s="360"/>
      <c r="J37" s="360"/>
      <c r="K37" s="360"/>
      <c r="L37" s="360"/>
      <c r="M37" s="360"/>
      <c r="N37" s="360"/>
    </row>
    <row r="38" spans="3:14" x14ac:dyDescent="0.25">
      <c r="C38" s="360"/>
      <c r="D38" s="360"/>
      <c r="E38" s="360"/>
      <c r="F38" s="360"/>
      <c r="G38" s="360"/>
      <c r="H38" s="360"/>
      <c r="I38" s="360"/>
      <c r="J38" s="360"/>
      <c r="K38" s="360"/>
      <c r="L38" s="360"/>
      <c r="M38" s="360"/>
      <c r="N38" s="360"/>
    </row>
    <row r="39" spans="3:14" x14ac:dyDescent="0.25">
      <c r="C39" s="360"/>
      <c r="D39" s="360"/>
      <c r="E39" s="360"/>
      <c r="F39" s="360"/>
      <c r="G39" s="360"/>
      <c r="H39" s="360"/>
      <c r="I39" s="360"/>
      <c r="J39" s="360"/>
      <c r="K39" s="360"/>
      <c r="L39" s="360"/>
      <c r="M39" s="360"/>
      <c r="N39" s="360"/>
    </row>
  </sheetData>
  <sheetProtection algorithmName="SHA-512" hashValue="Cqdoq9hp6vIgmRNPUbmosclnm0HTYL+w9d8fvmfT7Qeg7Cj2XFBCPs/C6I+Q1vNpTXJbGmib3LbhO5SQqblTqQ==" saltValue="IrQVq/3TEjmMNNXp1cTpdA==" spinCount="100000" sheet="1" selectLockedCells="1"/>
  <mergeCells count="30">
    <mergeCell ref="A5:O5"/>
    <mergeCell ref="A1:A4"/>
    <mergeCell ref="B1:L4"/>
    <mergeCell ref="M1:O1"/>
    <mergeCell ref="M2:O2"/>
    <mergeCell ref="M3:O4"/>
    <mergeCell ref="A6:C6"/>
    <mergeCell ref="D6:F6"/>
    <mergeCell ref="G6:I6"/>
    <mergeCell ref="J6:O6"/>
    <mergeCell ref="A7:C7"/>
    <mergeCell ref="D7:F7"/>
    <mergeCell ref="G7:I7"/>
    <mergeCell ref="J7:O7"/>
    <mergeCell ref="A8:C8"/>
    <mergeCell ref="D8:O8"/>
    <mergeCell ref="A9:C9"/>
    <mergeCell ref="D9:F9"/>
    <mergeCell ref="G9:I9"/>
    <mergeCell ref="J9:O9"/>
    <mergeCell ref="A13:B13"/>
    <mergeCell ref="C13:N13"/>
    <mergeCell ref="A15:B15"/>
    <mergeCell ref="C36:N39"/>
    <mergeCell ref="D10:F10"/>
    <mergeCell ref="G10:I10"/>
    <mergeCell ref="J10:O10"/>
    <mergeCell ref="A11:O11"/>
    <mergeCell ref="A12:B12"/>
    <mergeCell ref="C12:N12"/>
  </mergeCells>
  <pageMargins left="0.11811023622047245" right="0.11811023622047245" top="0.15748031496062992" bottom="0.15748031496062992" header="0.31496062992125984" footer="0.31496062992125984"/>
  <pageSetup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O39"/>
  <sheetViews>
    <sheetView zoomScale="90" zoomScaleNormal="90" workbookViewId="0">
      <selection activeCell="D6" sqref="D6:F6"/>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23.7109375" style="1" customWidth="1"/>
    <col min="7" max="14" width="9.7109375" style="1" customWidth="1"/>
    <col min="15" max="15" width="14.57031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347" t="s">
        <v>306</v>
      </c>
      <c r="N3" s="348"/>
      <c r="O3" s="349"/>
    </row>
    <row r="4" spans="1:15" ht="11.45" customHeight="1" x14ac:dyDescent="0.25">
      <c r="A4" s="296"/>
      <c r="B4" s="337"/>
      <c r="C4" s="338"/>
      <c r="D4" s="338"/>
      <c r="E4" s="338"/>
      <c r="F4" s="338"/>
      <c r="G4" s="338"/>
      <c r="H4" s="338"/>
      <c r="I4" s="338"/>
      <c r="J4" s="338"/>
      <c r="K4" s="338"/>
      <c r="L4" s="339"/>
      <c r="M4" s="350"/>
      <c r="N4" s="351"/>
      <c r="O4" s="352"/>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324" t="s">
        <v>60</v>
      </c>
      <c r="E6" s="325"/>
      <c r="F6" s="326"/>
      <c r="G6" s="377" t="s">
        <v>140</v>
      </c>
      <c r="H6" s="378"/>
      <c r="I6" s="379"/>
      <c r="J6" s="324" t="s">
        <v>182</v>
      </c>
      <c r="K6" s="325"/>
      <c r="L6" s="325"/>
      <c r="M6" s="325"/>
      <c r="N6" s="325"/>
      <c r="O6" s="326"/>
    </row>
    <row r="7" spans="1:15" ht="15" customHeight="1" x14ac:dyDescent="0.25">
      <c r="A7" s="387" t="s">
        <v>126</v>
      </c>
      <c r="B7" s="387"/>
      <c r="C7" s="387"/>
      <c r="D7" s="356" t="s">
        <v>61</v>
      </c>
      <c r="E7" s="357"/>
      <c r="F7" s="358"/>
      <c r="G7" s="377" t="s">
        <v>114</v>
      </c>
      <c r="H7" s="378"/>
      <c r="I7" s="379"/>
      <c r="J7" s="324" t="s">
        <v>63</v>
      </c>
      <c r="K7" s="325"/>
      <c r="L7" s="325"/>
      <c r="M7" s="325"/>
      <c r="N7" s="325"/>
      <c r="O7" s="326"/>
    </row>
    <row r="8" spans="1:15" ht="15" customHeight="1" x14ac:dyDescent="0.25">
      <c r="A8" s="384" t="s">
        <v>127</v>
      </c>
      <c r="B8" s="385"/>
      <c r="C8" s="386"/>
      <c r="D8" s="309" t="s">
        <v>62</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150</v>
      </c>
      <c r="K9" s="325"/>
      <c r="L9" s="325"/>
      <c r="M9" s="325"/>
      <c r="N9" s="325"/>
      <c r="O9" s="326"/>
    </row>
    <row r="10" spans="1:15" ht="15" customHeight="1" x14ac:dyDescent="0.25">
      <c r="A10" s="69" t="s">
        <v>129</v>
      </c>
      <c r="B10" s="69"/>
      <c r="C10" s="69"/>
      <c r="D10" s="324" t="s">
        <v>14</v>
      </c>
      <c r="E10" s="325"/>
      <c r="F10" s="325"/>
      <c r="G10" s="393" t="s">
        <v>139</v>
      </c>
      <c r="H10" s="393"/>
      <c r="I10" s="393"/>
      <c r="J10" s="324" t="s">
        <v>64</v>
      </c>
      <c r="K10" s="325"/>
      <c r="L10" s="325"/>
      <c r="M10" s="325"/>
      <c r="N10" s="325"/>
      <c r="O10" s="326"/>
    </row>
    <row r="11" spans="1:15" ht="15" customHeight="1" x14ac:dyDescent="0.25">
      <c r="A11" s="22"/>
      <c r="B11" s="22"/>
      <c r="C11" s="22"/>
      <c r="D11" s="28"/>
      <c r="E11" s="29"/>
      <c r="F11" s="29"/>
      <c r="G11" s="29"/>
      <c r="H11" s="29"/>
      <c r="I11" s="29"/>
      <c r="J11" s="29"/>
      <c r="K11" s="29"/>
      <c r="L11" s="29"/>
      <c r="M11" s="29"/>
      <c r="N11" s="29"/>
      <c r="O11" s="30"/>
    </row>
    <row r="12" spans="1:15" s="2" customFormat="1" ht="20.25" customHeight="1" x14ac:dyDescent="0.25">
      <c r="A12" s="388" t="s">
        <v>116</v>
      </c>
      <c r="B12" s="389"/>
      <c r="C12" s="390" t="s">
        <v>132</v>
      </c>
      <c r="D12" s="391"/>
      <c r="E12" s="391"/>
      <c r="F12" s="391"/>
      <c r="G12" s="391"/>
      <c r="H12" s="392"/>
      <c r="I12" s="390" t="s">
        <v>133</v>
      </c>
      <c r="J12" s="391"/>
      <c r="K12" s="391"/>
      <c r="L12" s="391"/>
      <c r="M12" s="391"/>
      <c r="N12" s="392"/>
      <c r="O12" s="81" t="s">
        <v>117</v>
      </c>
    </row>
    <row r="13" spans="1:15" s="2" customFormat="1" ht="29.45" customHeight="1" x14ac:dyDescent="0.25">
      <c r="A13" s="323" t="s">
        <v>134</v>
      </c>
      <c r="B13" s="323"/>
      <c r="C13" s="315"/>
      <c r="D13" s="316"/>
      <c r="E13" s="316"/>
      <c r="F13" s="316"/>
      <c r="G13" s="316"/>
      <c r="H13" s="317"/>
      <c r="I13" s="394">
        <f>1/2</f>
        <v>0.5</v>
      </c>
      <c r="J13" s="395"/>
      <c r="K13" s="395"/>
      <c r="L13" s="395"/>
      <c r="M13" s="395"/>
      <c r="N13" s="396"/>
      <c r="O13" s="31">
        <f>SUM(C13:N13)</f>
        <v>0.5</v>
      </c>
    </row>
    <row r="14" spans="1:15" x14ac:dyDescent="0.25">
      <c r="A14" s="4"/>
      <c r="C14" s="5"/>
      <c r="D14" s="6"/>
      <c r="E14" s="6"/>
      <c r="F14" s="6"/>
      <c r="G14" s="6"/>
      <c r="H14" s="6"/>
      <c r="I14" s="6"/>
      <c r="J14" s="6"/>
      <c r="K14" s="6"/>
      <c r="L14" s="6"/>
      <c r="M14" s="6"/>
      <c r="N14" s="6"/>
      <c r="O14" s="6"/>
    </row>
    <row r="15" spans="1:15" ht="15" x14ac:dyDescent="0.25">
      <c r="A15" s="397" t="s">
        <v>220</v>
      </c>
      <c r="B15" s="397"/>
      <c r="C15" s="8"/>
      <c r="D15" s="8"/>
      <c r="E15" s="8"/>
      <c r="F15" s="8"/>
      <c r="G15" s="8"/>
      <c r="H15" s="8"/>
      <c r="I15" s="8"/>
      <c r="J15" s="8"/>
      <c r="K15" s="8"/>
      <c r="L15" s="8"/>
      <c r="M15" s="8"/>
      <c r="N15" s="8"/>
    </row>
    <row r="16" spans="1:15" ht="28.5" x14ac:dyDescent="0.25">
      <c r="A16" s="50" t="s">
        <v>211</v>
      </c>
      <c r="B16" s="51">
        <v>4</v>
      </c>
    </row>
    <row r="17" spans="1:2" ht="14.25" x14ac:dyDescent="0.25">
      <c r="A17" s="50" t="s">
        <v>218</v>
      </c>
      <c r="B17" s="51">
        <v>4</v>
      </c>
    </row>
    <row r="18" spans="1:2" ht="14.25" x14ac:dyDescent="0.25">
      <c r="A18" s="50" t="s">
        <v>219</v>
      </c>
      <c r="B18" s="51">
        <v>4</v>
      </c>
    </row>
    <row r="34" spans="2:13" x14ac:dyDescent="0.25">
      <c r="B34" s="318"/>
      <c r="C34" s="319"/>
      <c r="D34" s="319"/>
      <c r="E34" s="319"/>
      <c r="F34" s="319"/>
      <c r="G34" s="319"/>
      <c r="H34" s="319"/>
      <c r="I34" s="319"/>
      <c r="J34" s="319"/>
      <c r="K34" s="319"/>
      <c r="L34" s="319"/>
      <c r="M34" s="319"/>
    </row>
    <row r="35" spans="2:13" ht="12.75" x14ac:dyDescent="0.25">
      <c r="B35" s="380" t="s">
        <v>118</v>
      </c>
      <c r="C35" s="381"/>
      <c r="D35" s="381"/>
      <c r="E35" s="381"/>
      <c r="F35" s="381"/>
      <c r="G35" s="381"/>
      <c r="H35" s="381"/>
      <c r="I35" s="381"/>
      <c r="J35" s="381"/>
      <c r="K35" s="381"/>
      <c r="L35" s="381"/>
      <c r="M35" s="381"/>
    </row>
    <row r="36" spans="2:13" x14ac:dyDescent="0.25">
      <c r="B36" s="382" t="s">
        <v>221</v>
      </c>
      <c r="C36" s="383"/>
      <c r="D36" s="383"/>
      <c r="E36" s="383"/>
      <c r="F36" s="383"/>
      <c r="G36" s="383"/>
      <c r="H36" s="383"/>
      <c r="I36" s="383"/>
      <c r="J36" s="383"/>
      <c r="K36" s="383"/>
      <c r="L36" s="383"/>
      <c r="M36" s="383"/>
    </row>
    <row r="37" spans="2:13" x14ac:dyDescent="0.25">
      <c r="B37" s="383"/>
      <c r="C37" s="383"/>
      <c r="D37" s="383"/>
      <c r="E37" s="383"/>
      <c r="F37" s="383"/>
      <c r="G37" s="383"/>
      <c r="H37" s="383"/>
      <c r="I37" s="383"/>
      <c r="J37" s="383"/>
      <c r="K37" s="383"/>
      <c r="L37" s="383"/>
      <c r="M37" s="383"/>
    </row>
    <row r="38" spans="2:13" x14ac:dyDescent="0.25">
      <c r="B38" s="383"/>
      <c r="C38" s="383"/>
      <c r="D38" s="383"/>
      <c r="E38" s="383"/>
      <c r="F38" s="383"/>
      <c r="G38" s="383"/>
      <c r="H38" s="383"/>
      <c r="I38" s="383"/>
      <c r="J38" s="383"/>
      <c r="K38" s="383"/>
      <c r="L38" s="383"/>
      <c r="M38" s="383"/>
    </row>
    <row r="39" spans="2:13" x14ac:dyDescent="0.25">
      <c r="B39" s="383"/>
      <c r="C39" s="383"/>
      <c r="D39" s="383"/>
      <c r="E39" s="383"/>
      <c r="F39" s="383"/>
      <c r="G39" s="383"/>
      <c r="H39" s="383"/>
      <c r="I39" s="383"/>
      <c r="J39" s="383"/>
      <c r="K39" s="383"/>
      <c r="L39" s="383"/>
      <c r="M39" s="383"/>
    </row>
  </sheetData>
  <sheetProtection algorithmName="SHA-512" hashValue="fUY2tof4AJulGe+hcGaRByAHNhgznjKHP/3JLDnXiwuu5k9UbB5i9HJLqmXJjDhG251k5yOLYrlAT9K+WTzwbg==" saltValue="4G4zTspfi3pw8BskAcQANQ==" spinCount="100000" sheet="1" selectLockedCells="1"/>
  <mergeCells count="33">
    <mergeCell ref="A5:O5"/>
    <mergeCell ref="A6:C6"/>
    <mergeCell ref="A7:C7"/>
    <mergeCell ref="D7:F7"/>
    <mergeCell ref="G7:I7"/>
    <mergeCell ref="J7:O7"/>
    <mergeCell ref="D6:F6"/>
    <mergeCell ref="A1:A4"/>
    <mergeCell ref="M1:O1"/>
    <mergeCell ref="M2:O2"/>
    <mergeCell ref="M3:O4"/>
    <mergeCell ref="B1:L4"/>
    <mergeCell ref="J10:O10"/>
    <mergeCell ref="C13:H13"/>
    <mergeCell ref="I13:N13"/>
    <mergeCell ref="A15:B15"/>
    <mergeCell ref="A13:B13"/>
    <mergeCell ref="B34:M34"/>
    <mergeCell ref="G6:I6"/>
    <mergeCell ref="B35:M35"/>
    <mergeCell ref="J6:O6"/>
    <mergeCell ref="B36:M39"/>
    <mergeCell ref="A8:C8"/>
    <mergeCell ref="D8:O8"/>
    <mergeCell ref="A9:C9"/>
    <mergeCell ref="A12:B12"/>
    <mergeCell ref="C12:H12"/>
    <mergeCell ref="I12:N12"/>
    <mergeCell ref="D9:F9"/>
    <mergeCell ref="G9:I9"/>
    <mergeCell ref="J9:O9"/>
    <mergeCell ref="D10:F10"/>
    <mergeCell ref="G10:I10"/>
  </mergeCells>
  <pageMargins left="0.11811023622047245" right="0.11811023622047245" top="0.15748031496062992" bottom="0.15748031496062992" header="0.31496062992125984" footer="0.31496062992125984"/>
  <pageSetup scale="7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O39"/>
  <sheetViews>
    <sheetView zoomScale="80" zoomScaleNormal="80" workbookViewId="0">
      <selection activeCell="B36" sqref="B36:M39"/>
    </sheetView>
  </sheetViews>
  <sheetFormatPr baseColWidth="10" defaultColWidth="11.42578125" defaultRowHeight="12" x14ac:dyDescent="0.25"/>
  <cols>
    <col min="1" max="1" width="28.5703125" style="1" customWidth="1"/>
    <col min="2" max="2" width="16.28515625" style="1" customWidth="1"/>
    <col min="3" max="5" width="9.7109375" style="1" customWidth="1"/>
    <col min="6" max="6" width="14.85546875" style="1" customWidth="1"/>
    <col min="7" max="14" width="9.7109375" style="1" customWidth="1"/>
    <col min="15" max="15" width="15.1406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347" t="s">
        <v>306</v>
      </c>
      <c r="N3" s="348"/>
      <c r="O3" s="349"/>
    </row>
    <row r="4" spans="1:15" ht="11.45" customHeight="1" x14ac:dyDescent="0.25">
      <c r="A4" s="296"/>
      <c r="B4" s="337"/>
      <c r="C4" s="338"/>
      <c r="D4" s="338"/>
      <c r="E4" s="338"/>
      <c r="F4" s="338"/>
      <c r="G4" s="338"/>
      <c r="H4" s="338"/>
      <c r="I4" s="338"/>
      <c r="J4" s="338"/>
      <c r="K4" s="338"/>
      <c r="L4" s="339"/>
      <c r="M4" s="350"/>
      <c r="N4" s="351"/>
      <c r="O4" s="352"/>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324" t="s">
        <v>144</v>
      </c>
      <c r="E6" s="325"/>
      <c r="F6" s="326"/>
      <c r="G6" s="377" t="s">
        <v>140</v>
      </c>
      <c r="H6" s="378"/>
      <c r="I6" s="379"/>
      <c r="J6" s="324" t="s">
        <v>183</v>
      </c>
      <c r="K6" s="325"/>
      <c r="L6" s="325"/>
      <c r="M6" s="325"/>
      <c r="N6" s="325"/>
      <c r="O6" s="326"/>
    </row>
    <row r="7" spans="1:15" ht="15" customHeight="1" x14ac:dyDescent="0.25">
      <c r="A7" s="387" t="s">
        <v>126</v>
      </c>
      <c r="B7" s="387"/>
      <c r="C7" s="387"/>
      <c r="D7" s="356" t="s">
        <v>167</v>
      </c>
      <c r="E7" s="357"/>
      <c r="F7" s="358"/>
      <c r="G7" s="377" t="s">
        <v>114</v>
      </c>
      <c r="H7" s="378"/>
      <c r="I7" s="379"/>
      <c r="J7" s="324" t="s">
        <v>128</v>
      </c>
      <c r="K7" s="325"/>
      <c r="L7" s="325"/>
      <c r="M7" s="325"/>
      <c r="N7" s="325"/>
      <c r="O7" s="326"/>
    </row>
    <row r="8" spans="1:15" ht="15" customHeight="1" x14ac:dyDescent="0.25">
      <c r="A8" s="384" t="s">
        <v>127</v>
      </c>
      <c r="B8" s="385"/>
      <c r="C8" s="386"/>
      <c r="D8" s="309" t="s">
        <v>171</v>
      </c>
      <c r="E8" s="310"/>
      <c r="F8" s="310"/>
      <c r="G8" s="310"/>
      <c r="H8" s="310"/>
      <c r="I8" s="310"/>
      <c r="J8" s="310"/>
      <c r="K8" s="310"/>
      <c r="L8" s="310"/>
      <c r="M8" s="310"/>
      <c r="N8" s="310"/>
      <c r="O8" s="311"/>
    </row>
    <row r="9" spans="1:15" ht="27.95" customHeight="1" x14ac:dyDescent="0.25">
      <c r="A9" s="387" t="s">
        <v>115</v>
      </c>
      <c r="B9" s="387"/>
      <c r="C9" s="387"/>
      <c r="D9" s="324" t="s">
        <v>123</v>
      </c>
      <c r="E9" s="325"/>
      <c r="F9" s="326"/>
      <c r="G9" s="377" t="s">
        <v>141</v>
      </c>
      <c r="H9" s="378"/>
      <c r="I9" s="379"/>
      <c r="J9" s="324" t="s">
        <v>154</v>
      </c>
      <c r="K9" s="325"/>
      <c r="L9" s="325"/>
      <c r="M9" s="325"/>
      <c r="N9" s="325"/>
      <c r="O9" s="326"/>
    </row>
    <row r="10" spans="1:15" ht="15" customHeight="1" x14ac:dyDescent="0.25">
      <c r="A10" s="69" t="s">
        <v>129</v>
      </c>
      <c r="B10" s="69"/>
      <c r="C10" s="69"/>
      <c r="D10" s="324" t="s">
        <v>14</v>
      </c>
      <c r="E10" s="325"/>
      <c r="F10" s="325"/>
      <c r="G10" s="393" t="s">
        <v>139</v>
      </c>
      <c r="H10" s="393"/>
      <c r="I10" s="393"/>
      <c r="J10" s="324" t="s">
        <v>162</v>
      </c>
      <c r="K10" s="325"/>
      <c r="L10" s="325"/>
      <c r="M10" s="325"/>
      <c r="N10" s="325"/>
      <c r="O10" s="326"/>
    </row>
    <row r="11" spans="1:15" ht="15" customHeight="1" x14ac:dyDescent="0.25">
      <c r="A11" s="69"/>
      <c r="B11" s="69"/>
      <c r="C11" s="69"/>
      <c r="D11" s="70"/>
      <c r="E11" s="71"/>
      <c r="F11" s="71"/>
      <c r="G11" s="71"/>
      <c r="H11" s="71"/>
      <c r="I11" s="71"/>
      <c r="J11" s="71"/>
      <c r="K11" s="71"/>
      <c r="L11" s="71"/>
      <c r="M11" s="71"/>
      <c r="N11" s="71"/>
      <c r="O11" s="72"/>
    </row>
    <row r="12" spans="1:15" s="2" customFormat="1" ht="15" x14ac:dyDescent="0.25">
      <c r="A12" s="388" t="s">
        <v>116</v>
      </c>
      <c r="B12" s="389"/>
      <c r="C12" s="390">
        <v>2021</v>
      </c>
      <c r="D12" s="391"/>
      <c r="E12" s="391"/>
      <c r="F12" s="391"/>
      <c r="G12" s="391"/>
      <c r="H12" s="391"/>
      <c r="I12" s="391"/>
      <c r="J12" s="391"/>
      <c r="K12" s="391"/>
      <c r="L12" s="391"/>
      <c r="M12" s="391"/>
      <c r="N12" s="392"/>
      <c r="O12" s="73" t="s">
        <v>117</v>
      </c>
    </row>
    <row r="13" spans="1:15" s="2" customFormat="1" ht="35.25" customHeight="1" x14ac:dyDescent="0.25">
      <c r="A13" s="323" t="s">
        <v>135</v>
      </c>
      <c r="B13" s="323"/>
      <c r="C13" s="315">
        <f>3/3</f>
        <v>1</v>
      </c>
      <c r="D13" s="316"/>
      <c r="E13" s="316"/>
      <c r="F13" s="316"/>
      <c r="G13" s="316"/>
      <c r="H13" s="316"/>
      <c r="I13" s="316"/>
      <c r="J13" s="316"/>
      <c r="K13" s="316"/>
      <c r="L13" s="316"/>
      <c r="M13" s="316"/>
      <c r="N13" s="317"/>
      <c r="O13" s="31">
        <f>SUM(C13:N13)</f>
        <v>1</v>
      </c>
    </row>
    <row r="14" spans="1:15" x14ac:dyDescent="0.25">
      <c r="A14" s="4"/>
      <c r="C14" s="5"/>
      <c r="D14" s="6"/>
      <c r="E14" s="6"/>
      <c r="F14" s="6"/>
      <c r="G14" s="6"/>
      <c r="H14" s="6"/>
      <c r="I14" s="6"/>
      <c r="J14" s="6"/>
      <c r="K14" s="6"/>
      <c r="L14" s="6"/>
      <c r="M14" s="6"/>
      <c r="N14" s="6"/>
      <c r="O14" s="6"/>
    </row>
    <row r="15" spans="1:15" x14ac:dyDescent="0.25">
      <c r="A15" s="7"/>
      <c r="C15" s="8"/>
      <c r="D15" s="8"/>
      <c r="E15" s="8"/>
      <c r="F15" s="8"/>
      <c r="G15" s="8"/>
      <c r="H15" s="8"/>
      <c r="I15" s="8"/>
      <c r="J15" s="8"/>
      <c r="K15" s="8"/>
      <c r="L15" s="8"/>
      <c r="M15" s="8"/>
      <c r="N15" s="8"/>
    </row>
    <row r="16" spans="1:15" ht="15" x14ac:dyDescent="0.25">
      <c r="A16" s="389" t="s">
        <v>220</v>
      </c>
      <c r="B16" s="389"/>
    </row>
    <row r="17" spans="1:2" ht="14.25" x14ac:dyDescent="0.25">
      <c r="A17" s="50" t="s">
        <v>212</v>
      </c>
      <c r="B17" s="51">
        <v>5</v>
      </c>
    </row>
    <row r="18" spans="1:2" ht="14.25" x14ac:dyDescent="0.25">
      <c r="A18" s="50" t="s">
        <v>222</v>
      </c>
      <c r="B18" s="51">
        <v>5</v>
      </c>
    </row>
    <row r="19" spans="1:2" ht="14.25" x14ac:dyDescent="0.25">
      <c r="A19" s="50" t="s">
        <v>223</v>
      </c>
      <c r="B19" s="51">
        <v>5</v>
      </c>
    </row>
    <row r="34" spans="2:13" x14ac:dyDescent="0.25">
      <c r="B34" s="318"/>
      <c r="C34" s="319"/>
      <c r="D34" s="319"/>
      <c r="E34" s="319"/>
      <c r="F34" s="319"/>
      <c r="G34" s="319"/>
      <c r="H34" s="319"/>
      <c r="I34" s="319"/>
      <c r="J34" s="319"/>
      <c r="K34" s="319"/>
      <c r="L34" s="319"/>
      <c r="M34" s="319"/>
    </row>
    <row r="35" spans="2:13" x14ac:dyDescent="0.25">
      <c r="B35" s="318" t="s">
        <v>118</v>
      </c>
      <c r="C35" s="319"/>
      <c r="D35" s="319"/>
      <c r="E35" s="319"/>
      <c r="F35" s="319"/>
      <c r="G35" s="319"/>
      <c r="H35" s="319"/>
      <c r="I35" s="319"/>
      <c r="J35" s="319"/>
      <c r="K35" s="319"/>
      <c r="L35" s="319"/>
      <c r="M35" s="319"/>
    </row>
    <row r="36" spans="2:13" x14ac:dyDescent="0.25">
      <c r="B36" s="359" t="s">
        <v>224</v>
      </c>
      <c r="C36" s="360"/>
      <c r="D36" s="360"/>
      <c r="E36" s="360"/>
      <c r="F36" s="360"/>
      <c r="G36" s="360"/>
      <c r="H36" s="360"/>
      <c r="I36" s="360"/>
      <c r="J36" s="360"/>
      <c r="K36" s="360"/>
      <c r="L36" s="360"/>
      <c r="M36" s="360"/>
    </row>
    <row r="37" spans="2:13" x14ac:dyDescent="0.25">
      <c r="B37" s="360"/>
      <c r="C37" s="360"/>
      <c r="D37" s="360"/>
      <c r="E37" s="360"/>
      <c r="F37" s="360"/>
      <c r="G37" s="360"/>
      <c r="H37" s="360"/>
      <c r="I37" s="360"/>
      <c r="J37" s="360"/>
      <c r="K37" s="360"/>
      <c r="L37" s="360"/>
      <c r="M37" s="360"/>
    </row>
    <row r="38" spans="2:13" x14ac:dyDescent="0.25">
      <c r="B38" s="360"/>
      <c r="C38" s="360"/>
      <c r="D38" s="360"/>
      <c r="E38" s="360"/>
      <c r="F38" s="360"/>
      <c r="G38" s="360"/>
      <c r="H38" s="360"/>
      <c r="I38" s="360"/>
      <c r="J38" s="360"/>
      <c r="K38" s="360"/>
      <c r="L38" s="360"/>
      <c r="M38" s="360"/>
    </row>
    <row r="39" spans="2:13" x14ac:dyDescent="0.25">
      <c r="B39" s="360"/>
      <c r="C39" s="360"/>
      <c r="D39" s="360"/>
      <c r="E39" s="360"/>
      <c r="F39" s="360"/>
      <c r="G39" s="360"/>
      <c r="H39" s="360"/>
      <c r="I39" s="360"/>
      <c r="J39" s="360"/>
      <c r="K39" s="360"/>
      <c r="L39" s="360"/>
      <c r="M39" s="360"/>
    </row>
  </sheetData>
  <sheetProtection algorithmName="SHA-512" hashValue="JkEwyyaelmV8oEcTafmPtv418M26nRyJu4PLty47GEBgAOMro7Uw3iVdiZGr4OljroKW9FAIa52s28E/Hz+Lbg==" saltValue="X+NT9nlW9oKP0gw+gb93Kg==" spinCount="100000" sheet="1" selectLockedCells="1"/>
  <mergeCells count="31">
    <mergeCell ref="B1:L4"/>
    <mergeCell ref="A8:C8"/>
    <mergeCell ref="D8:O8"/>
    <mergeCell ref="A1:A4"/>
    <mergeCell ref="M1:O1"/>
    <mergeCell ref="M2:O2"/>
    <mergeCell ref="M3:O4"/>
    <mergeCell ref="A5:O5"/>
    <mergeCell ref="A6:C6"/>
    <mergeCell ref="A7:C7"/>
    <mergeCell ref="D7:F7"/>
    <mergeCell ref="G7:I7"/>
    <mergeCell ref="J7:O7"/>
    <mergeCell ref="D6:F6"/>
    <mergeCell ref="G6:I6"/>
    <mergeCell ref="J6:O6"/>
    <mergeCell ref="A16:B16"/>
    <mergeCell ref="B36:M39"/>
    <mergeCell ref="B34:M34"/>
    <mergeCell ref="B35:M35"/>
    <mergeCell ref="A9:C9"/>
    <mergeCell ref="A12:B12"/>
    <mergeCell ref="J9:O9"/>
    <mergeCell ref="D10:F10"/>
    <mergeCell ref="G10:I10"/>
    <mergeCell ref="J10:O10"/>
    <mergeCell ref="A13:B13"/>
    <mergeCell ref="C12:N12"/>
    <mergeCell ref="C13:N13"/>
    <mergeCell ref="D9:F9"/>
    <mergeCell ref="G9:I9"/>
  </mergeCells>
  <pageMargins left="0.11811023622047245" right="0.11811023622047245" top="0.15748031496062992" bottom="0.15748031496062992" header="0.31496062992125984" footer="0.31496062992125984"/>
  <pageSetup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O47"/>
  <sheetViews>
    <sheetView zoomScale="90" zoomScaleNormal="90" workbookViewId="0">
      <selection activeCell="C14" sqref="C14:H17"/>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21.5703125" style="1" customWidth="1"/>
    <col min="7" max="14" width="9.7109375" style="1" customWidth="1"/>
    <col min="15" max="15" width="12.285156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347" t="s">
        <v>306</v>
      </c>
      <c r="N3" s="348"/>
      <c r="O3" s="349"/>
    </row>
    <row r="4" spans="1:15" ht="11.45" customHeight="1" x14ac:dyDescent="0.25">
      <c r="A4" s="296"/>
      <c r="B4" s="337"/>
      <c r="C4" s="338"/>
      <c r="D4" s="338"/>
      <c r="E4" s="338"/>
      <c r="F4" s="338"/>
      <c r="G4" s="338"/>
      <c r="H4" s="338"/>
      <c r="I4" s="338"/>
      <c r="J4" s="338"/>
      <c r="K4" s="338"/>
      <c r="L4" s="339"/>
      <c r="M4" s="350"/>
      <c r="N4" s="351"/>
      <c r="O4" s="352"/>
    </row>
    <row r="5" spans="1:15" ht="15" customHeight="1" x14ac:dyDescent="0.25">
      <c r="A5" s="400"/>
      <c r="B5" s="401"/>
      <c r="C5" s="401"/>
      <c r="D5" s="401"/>
      <c r="E5" s="401"/>
      <c r="F5" s="401"/>
      <c r="G5" s="401"/>
      <c r="H5" s="401"/>
      <c r="I5" s="401"/>
      <c r="J5" s="401"/>
      <c r="K5" s="401"/>
      <c r="L5" s="401"/>
      <c r="M5" s="401"/>
      <c r="N5" s="401"/>
      <c r="O5" s="402"/>
    </row>
    <row r="6" spans="1:15" ht="15" customHeight="1" x14ac:dyDescent="0.25">
      <c r="A6" s="387" t="s">
        <v>124</v>
      </c>
      <c r="B6" s="387"/>
      <c r="C6" s="387"/>
      <c r="D6" s="324" t="s">
        <v>65</v>
      </c>
      <c r="E6" s="325"/>
      <c r="F6" s="326"/>
      <c r="G6" s="377" t="s">
        <v>140</v>
      </c>
      <c r="H6" s="378"/>
      <c r="I6" s="379"/>
      <c r="J6" s="324" t="s">
        <v>142</v>
      </c>
      <c r="K6" s="325"/>
      <c r="L6" s="325"/>
      <c r="M6" s="325"/>
      <c r="N6" s="325"/>
      <c r="O6" s="326"/>
    </row>
    <row r="7" spans="1:15" ht="21.6" customHeight="1" x14ac:dyDescent="0.25">
      <c r="A7" s="387" t="s">
        <v>126</v>
      </c>
      <c r="B7" s="387"/>
      <c r="C7" s="387"/>
      <c r="D7" s="356" t="s">
        <v>66</v>
      </c>
      <c r="E7" s="357"/>
      <c r="F7" s="358"/>
      <c r="G7" s="377" t="s">
        <v>114</v>
      </c>
      <c r="H7" s="378"/>
      <c r="I7" s="379"/>
      <c r="J7" s="324" t="s">
        <v>128</v>
      </c>
      <c r="K7" s="325"/>
      <c r="L7" s="325"/>
      <c r="M7" s="325"/>
      <c r="N7" s="325"/>
      <c r="O7" s="326"/>
    </row>
    <row r="8" spans="1:15" ht="15" customHeight="1" x14ac:dyDescent="0.25">
      <c r="A8" s="384" t="s">
        <v>127</v>
      </c>
      <c r="B8" s="385"/>
      <c r="C8" s="386"/>
      <c r="D8" s="309" t="s">
        <v>67</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155</v>
      </c>
      <c r="K9" s="325"/>
      <c r="L9" s="325"/>
      <c r="M9" s="325"/>
      <c r="N9" s="325"/>
      <c r="O9" s="326"/>
    </row>
    <row r="10" spans="1:15" ht="15" customHeight="1" x14ac:dyDescent="0.25">
      <c r="A10" s="69" t="s">
        <v>129</v>
      </c>
      <c r="B10" s="69"/>
      <c r="C10" s="69"/>
      <c r="D10" s="324" t="s">
        <v>54</v>
      </c>
      <c r="E10" s="325"/>
      <c r="F10" s="325"/>
      <c r="G10" s="393" t="s">
        <v>139</v>
      </c>
      <c r="H10" s="393"/>
      <c r="I10" s="393"/>
      <c r="J10" s="324" t="s">
        <v>68</v>
      </c>
      <c r="K10" s="325"/>
      <c r="L10" s="325"/>
      <c r="M10" s="325"/>
      <c r="N10" s="325"/>
      <c r="O10" s="326"/>
    </row>
    <row r="11" spans="1:15" ht="15" customHeight="1" x14ac:dyDescent="0.25">
      <c r="A11" s="22"/>
      <c r="B11" s="22"/>
      <c r="C11" s="22"/>
      <c r="D11" s="28"/>
      <c r="E11" s="29"/>
      <c r="F11" s="29"/>
      <c r="G11" s="29"/>
      <c r="H11" s="29"/>
      <c r="I11" s="29"/>
      <c r="J11" s="29"/>
      <c r="K11" s="29"/>
      <c r="L11" s="29"/>
      <c r="M11" s="29"/>
      <c r="N11" s="29"/>
      <c r="O11" s="30"/>
    </row>
    <row r="12" spans="1:15" s="2" customFormat="1" ht="14.1" customHeight="1" x14ac:dyDescent="0.25">
      <c r="A12" s="388" t="s">
        <v>116</v>
      </c>
      <c r="B12" s="389"/>
      <c r="C12" s="390">
        <v>2021</v>
      </c>
      <c r="D12" s="391"/>
      <c r="E12" s="391"/>
      <c r="F12" s="391"/>
      <c r="G12" s="391"/>
      <c r="H12" s="391"/>
      <c r="I12" s="391"/>
      <c r="J12" s="391"/>
      <c r="K12" s="391"/>
      <c r="L12" s="391"/>
      <c r="M12" s="391"/>
      <c r="N12" s="392"/>
      <c r="O12" s="25"/>
    </row>
    <row r="13" spans="1:15" s="2" customFormat="1" ht="57" customHeight="1" x14ac:dyDescent="0.25">
      <c r="A13" s="374" t="str">
        <f>D8</f>
        <v>Método definido para la identificación de peligros.</v>
      </c>
      <c r="B13" s="323"/>
      <c r="C13" s="304" t="s">
        <v>130</v>
      </c>
      <c r="D13" s="304"/>
      <c r="E13" s="304"/>
      <c r="F13" s="304"/>
      <c r="G13" s="304"/>
      <c r="H13" s="304"/>
      <c r="I13" s="304" t="s">
        <v>131</v>
      </c>
      <c r="J13" s="304"/>
      <c r="K13" s="304"/>
      <c r="L13" s="304"/>
      <c r="M13" s="304"/>
      <c r="N13" s="304"/>
      <c r="O13" s="26"/>
    </row>
    <row r="14" spans="1:15" x14ac:dyDescent="0.25">
      <c r="A14" s="302" t="s">
        <v>197</v>
      </c>
      <c r="B14" s="302"/>
      <c r="C14" s="303" t="s">
        <v>130</v>
      </c>
      <c r="D14" s="303"/>
      <c r="E14" s="303"/>
      <c r="F14" s="303"/>
      <c r="G14" s="303"/>
      <c r="H14" s="303"/>
      <c r="I14" s="304" t="s">
        <v>131</v>
      </c>
      <c r="J14" s="304"/>
      <c r="K14" s="304"/>
      <c r="L14" s="304"/>
      <c r="M14" s="304"/>
      <c r="N14" s="304"/>
    </row>
    <row r="15" spans="1:15" x14ac:dyDescent="0.25">
      <c r="A15" s="302"/>
      <c r="B15" s="302"/>
      <c r="C15" s="303"/>
      <c r="D15" s="303"/>
      <c r="E15" s="303"/>
      <c r="F15" s="303"/>
      <c r="G15" s="303"/>
      <c r="H15" s="303"/>
      <c r="I15" s="304"/>
      <c r="J15" s="304"/>
      <c r="K15" s="304"/>
      <c r="L15" s="304"/>
      <c r="M15" s="304"/>
      <c r="N15" s="304"/>
    </row>
    <row r="16" spans="1:15" x14ac:dyDescent="0.25">
      <c r="A16" s="302"/>
      <c r="B16" s="302"/>
      <c r="C16" s="303"/>
      <c r="D16" s="303"/>
      <c r="E16" s="303"/>
      <c r="F16" s="303"/>
      <c r="G16" s="303"/>
      <c r="H16" s="303"/>
      <c r="I16" s="304"/>
      <c r="J16" s="304"/>
      <c r="K16" s="304"/>
      <c r="L16" s="304"/>
      <c r="M16" s="304"/>
      <c r="N16" s="304"/>
    </row>
    <row r="17" spans="1:14" x14ac:dyDescent="0.25">
      <c r="A17" s="302"/>
      <c r="B17" s="302"/>
      <c r="C17" s="303"/>
      <c r="D17" s="303"/>
      <c r="E17" s="303"/>
      <c r="F17" s="303"/>
      <c r="G17" s="303"/>
      <c r="H17" s="303"/>
      <c r="I17" s="304"/>
      <c r="J17" s="304"/>
      <c r="K17" s="304"/>
      <c r="L17" s="304"/>
      <c r="M17" s="304"/>
      <c r="N17" s="304"/>
    </row>
    <row r="20" spans="1:14" hidden="1" x14ac:dyDescent="0.25"/>
    <row r="21" spans="1:14" hidden="1" x14ac:dyDescent="0.25"/>
    <row r="22" spans="1:14" hidden="1" x14ac:dyDescent="0.25"/>
    <row r="23" spans="1:14" hidden="1" x14ac:dyDescent="0.25"/>
    <row r="24" spans="1:14" hidden="1" x14ac:dyDescent="0.25"/>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4" spans="1:13" ht="14.25" x14ac:dyDescent="0.25">
      <c r="A34" s="26"/>
      <c r="B34" s="364"/>
      <c r="C34" s="365"/>
      <c r="D34" s="365"/>
      <c r="E34" s="365"/>
      <c r="F34" s="365"/>
      <c r="G34" s="365"/>
      <c r="H34" s="365"/>
      <c r="I34" s="365"/>
      <c r="J34" s="365"/>
      <c r="K34" s="365"/>
      <c r="L34" s="365"/>
      <c r="M34" s="365"/>
    </row>
    <row r="35" spans="1:13" ht="14.25" x14ac:dyDescent="0.25">
      <c r="A35" s="26"/>
      <c r="B35" s="364" t="s">
        <v>118</v>
      </c>
      <c r="C35" s="365"/>
      <c r="D35" s="365"/>
      <c r="E35" s="365"/>
      <c r="F35" s="365"/>
      <c r="G35" s="365"/>
      <c r="H35" s="365"/>
      <c r="I35" s="365"/>
      <c r="J35" s="365"/>
      <c r="K35" s="365"/>
      <c r="L35" s="365"/>
      <c r="M35" s="365"/>
    </row>
    <row r="36" spans="1:13" ht="14.25" x14ac:dyDescent="0.25">
      <c r="A36" s="26"/>
      <c r="B36" s="359" t="s">
        <v>225</v>
      </c>
      <c r="C36" s="405"/>
      <c r="D36" s="405"/>
      <c r="E36" s="405"/>
      <c r="F36" s="405"/>
      <c r="G36" s="405"/>
      <c r="H36" s="405"/>
      <c r="I36" s="405"/>
      <c r="J36" s="405"/>
      <c r="K36" s="405"/>
      <c r="L36" s="405"/>
      <c r="M36" s="405"/>
    </row>
    <row r="37" spans="1:13" ht="14.25" x14ac:dyDescent="0.25">
      <c r="A37" s="26"/>
      <c r="B37" s="405"/>
      <c r="C37" s="405"/>
      <c r="D37" s="405"/>
      <c r="E37" s="405"/>
      <c r="F37" s="405"/>
      <c r="G37" s="405"/>
      <c r="H37" s="405"/>
      <c r="I37" s="405"/>
      <c r="J37" s="405"/>
      <c r="K37" s="405"/>
      <c r="L37" s="405"/>
      <c r="M37" s="405"/>
    </row>
    <row r="38" spans="1:13" ht="14.25" x14ac:dyDescent="0.25">
      <c r="A38" s="26"/>
      <c r="B38" s="405"/>
      <c r="C38" s="405"/>
      <c r="D38" s="405"/>
      <c r="E38" s="405"/>
      <c r="F38" s="405"/>
      <c r="G38" s="405"/>
      <c r="H38" s="405"/>
      <c r="I38" s="405"/>
      <c r="J38" s="405"/>
      <c r="K38" s="405"/>
      <c r="L38" s="405"/>
      <c r="M38" s="405"/>
    </row>
    <row r="39" spans="1:13" ht="14.25" x14ac:dyDescent="0.25">
      <c r="A39" s="26"/>
      <c r="B39" s="405"/>
      <c r="C39" s="405"/>
      <c r="D39" s="405"/>
      <c r="E39" s="405"/>
      <c r="F39" s="405"/>
      <c r="G39" s="405"/>
      <c r="H39" s="405"/>
      <c r="I39" s="405"/>
      <c r="J39" s="405"/>
      <c r="K39" s="405"/>
      <c r="L39" s="405"/>
      <c r="M39" s="405"/>
    </row>
    <row r="40" spans="1:13" ht="14.25" x14ac:dyDescent="0.25">
      <c r="A40" s="26"/>
      <c r="B40" s="26"/>
      <c r="C40" s="26"/>
      <c r="D40" s="26"/>
      <c r="E40" s="26"/>
      <c r="F40" s="26"/>
      <c r="G40" s="26"/>
      <c r="H40" s="26"/>
      <c r="I40" s="26"/>
      <c r="J40" s="26"/>
      <c r="K40" s="26"/>
      <c r="L40" s="26"/>
      <c r="M40" s="26"/>
    </row>
    <row r="41" spans="1:13" ht="14.25" x14ac:dyDescent="0.25">
      <c r="A41" s="26"/>
      <c r="B41" s="26"/>
      <c r="C41" s="26"/>
      <c r="D41" s="26"/>
      <c r="E41" s="26"/>
      <c r="F41" s="26"/>
      <c r="G41" s="26"/>
      <c r="H41" s="26"/>
      <c r="I41" s="26"/>
      <c r="J41" s="26"/>
      <c r="K41" s="26"/>
      <c r="L41" s="26"/>
      <c r="M41" s="26"/>
    </row>
    <row r="42" spans="1:13" ht="14.25" x14ac:dyDescent="0.25">
      <c r="A42" s="26"/>
      <c r="B42" s="26"/>
      <c r="C42" s="26"/>
      <c r="D42" s="26"/>
      <c r="E42" s="26"/>
      <c r="F42" s="26"/>
      <c r="G42" s="26"/>
      <c r="H42" s="26"/>
      <c r="I42" s="26"/>
      <c r="J42" s="26"/>
      <c r="K42" s="26"/>
      <c r="L42" s="26"/>
      <c r="M42" s="26"/>
    </row>
    <row r="43" spans="1:13" ht="15" x14ac:dyDescent="0.25">
      <c r="A43" s="26"/>
      <c r="B43" s="406" t="s">
        <v>119</v>
      </c>
      <c r="C43" s="407"/>
      <c r="D43" s="407"/>
      <c r="E43" s="407"/>
      <c r="F43" s="407"/>
      <c r="G43" s="407"/>
      <c r="H43" s="407"/>
      <c r="I43" s="407"/>
      <c r="J43" s="407"/>
      <c r="K43" s="407"/>
      <c r="L43" s="407"/>
      <c r="M43" s="408"/>
    </row>
    <row r="44" spans="1:13" ht="15" x14ac:dyDescent="0.25">
      <c r="A44" s="26"/>
      <c r="B44" s="398" t="s">
        <v>193</v>
      </c>
      <c r="C44" s="399"/>
      <c r="D44" s="400"/>
      <c r="E44" s="401"/>
      <c r="F44" s="401"/>
      <c r="G44" s="401"/>
      <c r="H44" s="401"/>
      <c r="I44" s="401"/>
      <c r="J44" s="401"/>
      <c r="K44" s="401"/>
      <c r="L44" s="401"/>
      <c r="M44" s="402"/>
    </row>
    <row r="45" spans="1:13" ht="15" x14ac:dyDescent="0.25">
      <c r="A45" s="26"/>
      <c r="B45" s="398" t="s">
        <v>194</v>
      </c>
      <c r="C45" s="399"/>
      <c r="D45" s="400"/>
      <c r="E45" s="401"/>
      <c r="F45" s="401"/>
      <c r="G45" s="401"/>
      <c r="H45" s="401"/>
      <c r="I45" s="401"/>
      <c r="J45" s="401"/>
      <c r="K45" s="401"/>
      <c r="L45" s="401"/>
      <c r="M45" s="402"/>
    </row>
    <row r="46" spans="1:13" ht="15" x14ac:dyDescent="0.25">
      <c r="A46" s="26"/>
      <c r="B46" s="403" t="s">
        <v>195</v>
      </c>
      <c r="C46" s="403"/>
      <c r="D46" s="404"/>
      <c r="E46" s="404"/>
      <c r="F46" s="404"/>
      <c r="G46" s="404"/>
      <c r="H46" s="404"/>
      <c r="I46" s="404"/>
      <c r="J46" s="404"/>
      <c r="K46" s="404"/>
      <c r="L46" s="404"/>
      <c r="M46" s="404"/>
    </row>
    <row r="47" spans="1:13" ht="15" x14ac:dyDescent="0.25">
      <c r="A47" s="26"/>
      <c r="B47" s="403" t="s">
        <v>196</v>
      </c>
      <c r="C47" s="403"/>
      <c r="D47" s="404"/>
      <c r="E47" s="404"/>
      <c r="F47" s="404"/>
      <c r="G47" s="404"/>
      <c r="H47" s="404"/>
      <c r="I47" s="404"/>
      <c r="J47" s="404"/>
      <c r="K47" s="404"/>
      <c r="L47" s="404"/>
      <c r="M47" s="404"/>
    </row>
  </sheetData>
  <sheetProtection algorithmName="SHA-512" hashValue="Oj+wIfpd6uSheZ3w3181ucUeINhaHfgnegNDUBa6TtiNA9Q1+SrbUiJx3PG9mI96DFlQkQbBacQqioFuO4MzUg==" saltValue="RufcCy1WgnjPtxHn53UfNQ==" spinCount="100000" sheet="1" selectLockedCells="1"/>
  <mergeCells count="43">
    <mergeCell ref="A1:A4"/>
    <mergeCell ref="M1:O1"/>
    <mergeCell ref="M2:O2"/>
    <mergeCell ref="M3:O4"/>
    <mergeCell ref="B1:L4"/>
    <mergeCell ref="A5:O5"/>
    <mergeCell ref="A6:C6"/>
    <mergeCell ref="A7:C7"/>
    <mergeCell ref="D7:F7"/>
    <mergeCell ref="G7:I7"/>
    <mergeCell ref="J7:O7"/>
    <mergeCell ref="D6:F6"/>
    <mergeCell ref="G6:I6"/>
    <mergeCell ref="J6:O6"/>
    <mergeCell ref="A8:C8"/>
    <mergeCell ref="D8:O8"/>
    <mergeCell ref="A9:C9"/>
    <mergeCell ref="A12:B12"/>
    <mergeCell ref="C12:N12"/>
    <mergeCell ref="D9:F9"/>
    <mergeCell ref="G9:I9"/>
    <mergeCell ref="J9:O9"/>
    <mergeCell ref="D10:F10"/>
    <mergeCell ref="G10:I10"/>
    <mergeCell ref="J10:O10"/>
    <mergeCell ref="B47:C47"/>
    <mergeCell ref="D47:M47"/>
    <mergeCell ref="B43:M43"/>
    <mergeCell ref="B44:C44"/>
    <mergeCell ref="D44:M44"/>
    <mergeCell ref="I13:N13"/>
    <mergeCell ref="B45:C45"/>
    <mergeCell ref="D45:M45"/>
    <mergeCell ref="B46:C46"/>
    <mergeCell ref="D46:M46"/>
    <mergeCell ref="B34:M34"/>
    <mergeCell ref="B35:M35"/>
    <mergeCell ref="A13:B13"/>
    <mergeCell ref="C13:H13"/>
    <mergeCell ref="A14:B17"/>
    <mergeCell ref="C14:H17"/>
    <mergeCell ref="I14:N17"/>
    <mergeCell ref="B36:M39"/>
  </mergeCells>
  <pageMargins left="0.11811023622047245" right="0.11811023622047245" top="0.15748031496062992" bottom="0.15748031496062992" header="0.31496062992125984" footer="0.31496062992125984"/>
  <pageSetup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O41"/>
  <sheetViews>
    <sheetView topLeftCell="A13" zoomScale="70" zoomScaleNormal="70" workbookViewId="0">
      <selection activeCell="B36" sqref="B36:M39"/>
    </sheetView>
  </sheetViews>
  <sheetFormatPr baseColWidth="10" defaultColWidth="11.42578125" defaultRowHeight="12" x14ac:dyDescent="0.25"/>
  <cols>
    <col min="1" max="1" width="34.140625" style="1" customWidth="1"/>
    <col min="2" max="2" width="14.7109375" style="1" customWidth="1"/>
    <col min="3" max="5" width="9.7109375" style="1" customWidth="1"/>
    <col min="6" max="6" width="19.140625" style="1" customWidth="1"/>
    <col min="7" max="14" width="9.7109375" style="1" customWidth="1"/>
    <col min="15" max="15" width="18.285156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347" t="s">
        <v>306</v>
      </c>
      <c r="N3" s="348"/>
      <c r="O3" s="349"/>
    </row>
    <row r="4" spans="1:15" ht="11.45" customHeight="1" x14ac:dyDescent="0.25">
      <c r="A4" s="296"/>
      <c r="B4" s="337"/>
      <c r="C4" s="338"/>
      <c r="D4" s="338"/>
      <c r="E4" s="338"/>
      <c r="F4" s="338"/>
      <c r="G4" s="338"/>
      <c r="H4" s="338"/>
      <c r="I4" s="338"/>
      <c r="J4" s="338"/>
      <c r="K4" s="338"/>
      <c r="L4" s="339"/>
      <c r="M4" s="350"/>
      <c r="N4" s="351"/>
      <c r="O4" s="352"/>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324" t="s">
        <v>69</v>
      </c>
      <c r="E6" s="325"/>
      <c r="F6" s="326"/>
      <c r="G6" s="377" t="s">
        <v>140</v>
      </c>
      <c r="H6" s="378"/>
      <c r="I6" s="379"/>
      <c r="J6" s="324" t="s">
        <v>184</v>
      </c>
      <c r="K6" s="325"/>
      <c r="L6" s="325"/>
      <c r="M6" s="325"/>
      <c r="N6" s="325"/>
      <c r="O6" s="326"/>
    </row>
    <row r="7" spans="1:15" ht="15" customHeight="1" x14ac:dyDescent="0.25">
      <c r="A7" s="387" t="s">
        <v>126</v>
      </c>
      <c r="B7" s="387"/>
      <c r="C7" s="387"/>
      <c r="D7" s="356" t="s">
        <v>70</v>
      </c>
      <c r="E7" s="357"/>
      <c r="F7" s="358"/>
      <c r="G7" s="377" t="s">
        <v>114</v>
      </c>
      <c r="H7" s="378"/>
      <c r="I7" s="379"/>
      <c r="J7" s="324" t="s">
        <v>63</v>
      </c>
      <c r="K7" s="325"/>
      <c r="L7" s="325"/>
      <c r="M7" s="325"/>
      <c r="N7" s="325"/>
      <c r="O7" s="326"/>
    </row>
    <row r="8" spans="1:15" ht="15" customHeight="1" x14ac:dyDescent="0.25">
      <c r="A8" s="384" t="s">
        <v>127</v>
      </c>
      <c r="B8" s="385"/>
      <c r="C8" s="386"/>
      <c r="D8" s="309" t="s">
        <v>71</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156</v>
      </c>
      <c r="K9" s="325"/>
      <c r="L9" s="325"/>
      <c r="M9" s="325"/>
      <c r="N9" s="325"/>
      <c r="O9" s="326"/>
    </row>
    <row r="10" spans="1:15" ht="15" customHeight="1" x14ac:dyDescent="0.25">
      <c r="A10" s="69" t="s">
        <v>129</v>
      </c>
      <c r="B10" s="69"/>
      <c r="C10" s="69"/>
      <c r="D10" s="324" t="s">
        <v>14</v>
      </c>
      <c r="E10" s="325"/>
      <c r="F10" s="325"/>
      <c r="G10" s="393" t="s">
        <v>139</v>
      </c>
      <c r="H10" s="393"/>
      <c r="I10" s="393"/>
      <c r="J10" s="324" t="s">
        <v>73</v>
      </c>
      <c r="K10" s="325"/>
      <c r="L10" s="325"/>
      <c r="M10" s="325"/>
      <c r="N10" s="325"/>
      <c r="O10" s="326"/>
    </row>
    <row r="11" spans="1:15" ht="15" customHeight="1" x14ac:dyDescent="0.25">
      <c r="A11" s="22"/>
      <c r="B11" s="22"/>
      <c r="C11" s="22"/>
      <c r="D11" s="28"/>
      <c r="E11" s="29"/>
      <c r="F11" s="29"/>
      <c r="G11" s="29"/>
      <c r="H11" s="29"/>
      <c r="I11" s="29"/>
      <c r="J11" s="29"/>
      <c r="K11" s="29"/>
      <c r="L11" s="29"/>
      <c r="M11" s="29"/>
      <c r="N11" s="29"/>
      <c r="O11" s="30"/>
    </row>
    <row r="12" spans="1:15" ht="21" customHeight="1" x14ac:dyDescent="0.25">
      <c r="A12" s="388" t="s">
        <v>116</v>
      </c>
      <c r="B12" s="389"/>
      <c r="C12" s="390" t="s">
        <v>132</v>
      </c>
      <c r="D12" s="391"/>
      <c r="E12" s="391"/>
      <c r="F12" s="391"/>
      <c r="G12" s="391"/>
      <c r="H12" s="392"/>
      <c r="I12" s="390" t="s">
        <v>133</v>
      </c>
      <c r="J12" s="391"/>
      <c r="K12" s="391"/>
      <c r="L12" s="391"/>
      <c r="M12" s="391"/>
      <c r="N12" s="392"/>
      <c r="O12" s="81" t="s">
        <v>117</v>
      </c>
    </row>
    <row r="13" spans="1:15" s="3" customFormat="1" ht="25.5" customHeight="1" x14ac:dyDescent="0.25">
      <c r="A13" s="323" t="s">
        <v>136</v>
      </c>
      <c r="B13" s="323"/>
      <c r="C13" s="394"/>
      <c r="D13" s="395"/>
      <c r="E13" s="395"/>
      <c r="F13" s="395"/>
      <c r="G13" s="395"/>
      <c r="H13" s="396"/>
      <c r="I13" s="394">
        <f>1/6</f>
        <v>0.16666666666666666</v>
      </c>
      <c r="J13" s="395"/>
      <c r="K13" s="395"/>
      <c r="L13" s="395"/>
      <c r="M13" s="395"/>
      <c r="N13" s="396"/>
      <c r="O13" s="31">
        <f>SUM(C13:N13)</f>
        <v>0.16666666666666666</v>
      </c>
    </row>
    <row r="14" spans="1:15" x14ac:dyDescent="0.25">
      <c r="A14" s="4"/>
      <c r="C14" s="5"/>
      <c r="D14" s="6"/>
      <c r="E14" s="6"/>
      <c r="F14" s="6"/>
      <c r="G14" s="6"/>
      <c r="H14" s="6"/>
      <c r="I14" s="6"/>
      <c r="J14" s="6"/>
      <c r="K14" s="6"/>
      <c r="L14" s="6"/>
      <c r="M14" s="6"/>
      <c r="N14" s="6"/>
      <c r="O14" s="6"/>
    </row>
    <row r="15" spans="1:15" ht="15.75" x14ac:dyDescent="0.25">
      <c r="A15" s="410" t="s">
        <v>220</v>
      </c>
      <c r="B15" s="411"/>
      <c r="C15" s="8"/>
      <c r="D15" s="8"/>
      <c r="E15" s="8"/>
      <c r="F15" s="8"/>
      <c r="G15" s="8"/>
      <c r="H15" s="8"/>
      <c r="I15" s="8"/>
      <c r="J15" s="8"/>
      <c r="K15" s="8"/>
      <c r="L15" s="8"/>
      <c r="M15" s="8"/>
      <c r="N15" s="8"/>
    </row>
    <row r="16" spans="1:15" ht="15" x14ac:dyDescent="0.25">
      <c r="A16" s="65" t="s">
        <v>213</v>
      </c>
      <c r="B16" s="64">
        <v>12</v>
      </c>
    </row>
    <row r="17" spans="1:2" ht="15" x14ac:dyDescent="0.25">
      <c r="A17" s="65" t="s">
        <v>226</v>
      </c>
      <c r="B17" s="64">
        <v>6</v>
      </c>
    </row>
    <row r="18" spans="1:2" ht="30" x14ac:dyDescent="0.25">
      <c r="A18" s="65" t="s">
        <v>227</v>
      </c>
      <c r="B18" s="64">
        <v>9</v>
      </c>
    </row>
    <row r="34" spans="2:13" x14ac:dyDescent="0.25">
      <c r="B34" s="318"/>
      <c r="C34" s="319"/>
      <c r="D34" s="319"/>
      <c r="E34" s="319"/>
      <c r="F34" s="319"/>
      <c r="G34" s="319"/>
      <c r="H34" s="319"/>
      <c r="I34" s="319"/>
      <c r="J34" s="319"/>
      <c r="K34" s="319"/>
      <c r="L34" s="319"/>
      <c r="M34" s="319"/>
    </row>
    <row r="35" spans="2:13" ht="14.25" x14ac:dyDescent="0.25">
      <c r="B35" s="364" t="s">
        <v>118</v>
      </c>
      <c r="C35" s="365"/>
      <c r="D35" s="365"/>
      <c r="E35" s="365"/>
      <c r="F35" s="365"/>
      <c r="G35" s="365"/>
      <c r="H35" s="365"/>
      <c r="I35" s="365"/>
      <c r="J35" s="365"/>
      <c r="K35" s="365"/>
      <c r="L35" s="365"/>
      <c r="M35" s="365"/>
    </row>
    <row r="36" spans="2:13" ht="14.25" customHeight="1" x14ac:dyDescent="0.25">
      <c r="B36" s="409" t="s">
        <v>228</v>
      </c>
      <c r="C36" s="405"/>
      <c r="D36" s="405"/>
      <c r="E36" s="405"/>
      <c r="F36" s="405"/>
      <c r="G36" s="405"/>
      <c r="H36" s="405"/>
      <c r="I36" s="405"/>
      <c r="J36" s="405"/>
      <c r="K36" s="405"/>
      <c r="L36" s="405"/>
      <c r="M36" s="405"/>
    </row>
    <row r="37" spans="2:13" ht="14.25" customHeight="1" x14ac:dyDescent="0.25">
      <c r="B37" s="405"/>
      <c r="C37" s="405"/>
      <c r="D37" s="405"/>
      <c r="E37" s="405"/>
      <c r="F37" s="405"/>
      <c r="G37" s="405"/>
      <c r="H37" s="405"/>
      <c r="I37" s="405"/>
      <c r="J37" s="405"/>
      <c r="K37" s="405"/>
      <c r="L37" s="405"/>
      <c r="M37" s="405"/>
    </row>
    <row r="38" spans="2:13" ht="12" customHeight="1" x14ac:dyDescent="0.25">
      <c r="B38" s="405"/>
      <c r="C38" s="405"/>
      <c r="D38" s="405"/>
      <c r="E38" s="405"/>
      <c r="F38" s="405"/>
      <c r="G38" s="405"/>
      <c r="H38" s="405"/>
      <c r="I38" s="405"/>
      <c r="J38" s="405"/>
      <c r="K38" s="405"/>
      <c r="L38" s="405"/>
      <c r="M38" s="405"/>
    </row>
    <row r="39" spans="2:13" ht="12" customHeight="1" x14ac:dyDescent="0.25">
      <c r="B39" s="405"/>
      <c r="C39" s="405"/>
      <c r="D39" s="405"/>
      <c r="E39" s="405"/>
      <c r="F39" s="405"/>
      <c r="G39" s="405"/>
      <c r="H39" s="405"/>
      <c r="I39" s="405"/>
      <c r="J39" s="405"/>
      <c r="K39" s="405"/>
      <c r="L39" s="405"/>
      <c r="M39" s="405"/>
    </row>
    <row r="40" spans="2:13" ht="14.25" x14ac:dyDescent="0.25">
      <c r="B40" s="26"/>
      <c r="C40" s="26"/>
      <c r="D40" s="26"/>
      <c r="E40" s="26"/>
      <c r="F40" s="26"/>
      <c r="G40" s="26"/>
      <c r="H40" s="26"/>
      <c r="I40" s="26"/>
      <c r="J40" s="26"/>
      <c r="K40" s="26"/>
      <c r="L40" s="26"/>
      <c r="M40" s="26"/>
    </row>
    <row r="41" spans="2:13" ht="14.25" x14ac:dyDescent="0.25">
      <c r="B41" s="26"/>
      <c r="C41" s="26"/>
      <c r="D41" s="26"/>
      <c r="E41" s="26"/>
      <c r="F41" s="26"/>
      <c r="G41" s="26"/>
      <c r="H41" s="26"/>
      <c r="I41" s="26"/>
      <c r="J41" s="26"/>
      <c r="K41" s="26"/>
      <c r="L41" s="26"/>
      <c r="M41" s="26"/>
    </row>
  </sheetData>
  <sheetProtection algorithmName="SHA-512" hashValue="N88lhtJmwm5oHz4TlBvmM9AlO3xNCl4TJHG9466Ap5losTxhkPYjL/1hIoarn4DuZGo/bQIR14GpBQpMfAASlg==" saltValue="vUtNnFV7g9DfsG4PUT7zoA==" spinCount="100000" sheet="1" selectLockedCells="1"/>
  <mergeCells count="33">
    <mergeCell ref="G7:I7"/>
    <mergeCell ref="J7:O7"/>
    <mergeCell ref="D6:F6"/>
    <mergeCell ref="G6:I6"/>
    <mergeCell ref="J6:O6"/>
    <mergeCell ref="M1:O1"/>
    <mergeCell ref="I13:N13"/>
    <mergeCell ref="M3:O4"/>
    <mergeCell ref="B35:M35"/>
    <mergeCell ref="A13:B13"/>
    <mergeCell ref="M2:O2"/>
    <mergeCell ref="I12:N12"/>
    <mergeCell ref="B1:L4"/>
    <mergeCell ref="B34:M34"/>
    <mergeCell ref="C13:H13"/>
    <mergeCell ref="A15:B15"/>
    <mergeCell ref="A1:A4"/>
    <mergeCell ref="A5:O5"/>
    <mergeCell ref="A6:C6"/>
    <mergeCell ref="A7:C7"/>
    <mergeCell ref="D7:F7"/>
    <mergeCell ref="B36:M39"/>
    <mergeCell ref="A8:C8"/>
    <mergeCell ref="D8:O8"/>
    <mergeCell ref="A9:C9"/>
    <mergeCell ref="D9:F9"/>
    <mergeCell ref="G9:I9"/>
    <mergeCell ref="J9:O9"/>
    <mergeCell ref="D10:F10"/>
    <mergeCell ref="G10:I10"/>
    <mergeCell ref="J10:O10"/>
    <mergeCell ref="A12:B12"/>
    <mergeCell ref="C12:H12"/>
  </mergeCells>
  <pageMargins left="0.11811023622047245" right="0.11811023622047245" top="0.15748031496062992" bottom="0.15748031496062992" header="0.31496062992125984" footer="0.31496062992125984"/>
  <pageSetup scale="7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O39"/>
  <sheetViews>
    <sheetView zoomScale="87" zoomScaleNormal="87" workbookViewId="0">
      <selection activeCell="B36" sqref="B36:M39"/>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13.7109375" style="1" customWidth="1"/>
    <col min="7" max="14" width="9.7109375" style="1" customWidth="1"/>
    <col min="15" max="15" width="14.57031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347" t="s">
        <v>306</v>
      </c>
      <c r="N3" s="348"/>
      <c r="O3" s="349"/>
    </row>
    <row r="4" spans="1:15" ht="11.45" customHeight="1" x14ac:dyDescent="0.25">
      <c r="A4" s="296"/>
      <c r="B4" s="337"/>
      <c r="C4" s="338"/>
      <c r="D4" s="338"/>
      <c r="E4" s="338"/>
      <c r="F4" s="338"/>
      <c r="G4" s="338"/>
      <c r="H4" s="338"/>
      <c r="I4" s="338"/>
      <c r="J4" s="338"/>
      <c r="K4" s="338"/>
      <c r="L4" s="339"/>
      <c r="M4" s="350"/>
      <c r="N4" s="351"/>
      <c r="O4" s="352"/>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324" t="s">
        <v>138</v>
      </c>
      <c r="E6" s="325"/>
      <c r="F6" s="326"/>
      <c r="G6" s="377" t="s">
        <v>140</v>
      </c>
      <c r="H6" s="378"/>
      <c r="I6" s="379"/>
      <c r="J6" s="324" t="s">
        <v>233</v>
      </c>
      <c r="K6" s="325"/>
      <c r="L6" s="325"/>
      <c r="M6" s="325"/>
      <c r="N6" s="325"/>
      <c r="O6" s="326"/>
    </row>
    <row r="7" spans="1:15" ht="15" customHeight="1" x14ac:dyDescent="0.25">
      <c r="A7" s="387" t="s">
        <v>126</v>
      </c>
      <c r="B7" s="387"/>
      <c r="C7" s="387"/>
      <c r="D7" s="356" t="s">
        <v>137</v>
      </c>
      <c r="E7" s="357"/>
      <c r="F7" s="358"/>
      <c r="G7" s="377" t="s">
        <v>114</v>
      </c>
      <c r="H7" s="378"/>
      <c r="I7" s="379"/>
      <c r="J7" s="324" t="s">
        <v>128</v>
      </c>
      <c r="K7" s="325"/>
      <c r="L7" s="325"/>
      <c r="M7" s="325"/>
      <c r="N7" s="325"/>
      <c r="O7" s="326"/>
    </row>
    <row r="8" spans="1:15" ht="15" customHeight="1" x14ac:dyDescent="0.25">
      <c r="A8" s="384" t="s">
        <v>127</v>
      </c>
      <c r="B8" s="385"/>
      <c r="C8" s="386"/>
      <c r="D8" s="309" t="s">
        <v>229</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230</v>
      </c>
      <c r="K9" s="325"/>
      <c r="L9" s="325"/>
      <c r="M9" s="325"/>
      <c r="N9" s="325"/>
      <c r="O9" s="326"/>
    </row>
    <row r="10" spans="1:15" ht="18.95" customHeight="1" x14ac:dyDescent="0.25">
      <c r="A10" s="69" t="s">
        <v>129</v>
      </c>
      <c r="B10" s="69"/>
      <c r="C10" s="69"/>
      <c r="D10" s="324" t="s">
        <v>14</v>
      </c>
      <c r="E10" s="325"/>
      <c r="F10" s="325"/>
      <c r="G10" s="393" t="s">
        <v>139</v>
      </c>
      <c r="H10" s="393"/>
      <c r="I10" s="393"/>
      <c r="J10" s="324" t="s">
        <v>78</v>
      </c>
      <c r="K10" s="325"/>
      <c r="L10" s="325"/>
      <c r="M10" s="325"/>
      <c r="N10" s="325"/>
      <c r="O10" s="326"/>
    </row>
    <row r="11" spans="1:15" ht="15" customHeight="1" x14ac:dyDescent="0.25">
      <c r="A11" s="22"/>
      <c r="B11" s="413"/>
      <c r="C11" s="413"/>
      <c r="D11" s="413"/>
      <c r="E11" s="413"/>
      <c r="F11" s="413"/>
      <c r="G11" s="413"/>
      <c r="H11" s="413"/>
      <c r="I11" s="413"/>
      <c r="J11" s="413"/>
      <c r="K11" s="413"/>
      <c r="L11" s="413"/>
      <c r="M11" s="413"/>
      <c r="N11" s="413"/>
      <c r="O11" s="399"/>
    </row>
    <row r="12" spans="1:15" s="2" customFormat="1" ht="14.1" customHeight="1" x14ac:dyDescent="0.25">
      <c r="A12" s="388" t="s">
        <v>116</v>
      </c>
      <c r="B12" s="389"/>
      <c r="C12" s="390">
        <v>2021</v>
      </c>
      <c r="D12" s="391"/>
      <c r="E12" s="391"/>
      <c r="F12" s="391"/>
      <c r="G12" s="391"/>
      <c r="H12" s="391"/>
      <c r="I12" s="391"/>
      <c r="J12" s="391"/>
      <c r="K12" s="391"/>
      <c r="L12" s="391"/>
      <c r="M12" s="391"/>
      <c r="N12" s="392"/>
      <c r="O12" s="73" t="s">
        <v>117</v>
      </c>
    </row>
    <row r="13" spans="1:15" s="2" customFormat="1" ht="26.25" customHeight="1" x14ac:dyDescent="0.25">
      <c r="A13" s="374" t="str">
        <f>D7</f>
        <v>Asignacion de recursos humanos.</v>
      </c>
      <c r="B13" s="323"/>
      <c r="C13" s="315">
        <f>9/3</f>
        <v>3</v>
      </c>
      <c r="D13" s="316"/>
      <c r="E13" s="316"/>
      <c r="F13" s="316"/>
      <c r="G13" s="316"/>
      <c r="H13" s="316"/>
      <c r="I13" s="316"/>
      <c r="J13" s="316"/>
      <c r="K13" s="316"/>
      <c r="L13" s="316"/>
      <c r="M13" s="316"/>
      <c r="N13" s="317"/>
      <c r="O13" s="31">
        <f>SUM(C13:N13)</f>
        <v>3</v>
      </c>
    </row>
    <row r="14" spans="1:15" x14ac:dyDescent="0.25">
      <c r="A14" s="4"/>
      <c r="C14" s="5"/>
      <c r="D14" s="6"/>
      <c r="E14" s="6"/>
      <c r="F14" s="6"/>
      <c r="G14" s="6"/>
      <c r="H14" s="6"/>
      <c r="I14" s="6"/>
      <c r="J14" s="6"/>
      <c r="K14" s="6"/>
      <c r="L14" s="6"/>
      <c r="M14" s="6"/>
      <c r="N14" s="6"/>
      <c r="O14" s="6"/>
    </row>
    <row r="15" spans="1:15" x14ac:dyDescent="0.25">
      <c r="A15" s="7"/>
      <c r="C15" s="8"/>
      <c r="D15" s="8"/>
      <c r="E15" s="8"/>
      <c r="F15" s="8"/>
      <c r="G15" s="8"/>
      <c r="H15" s="8"/>
      <c r="I15" s="8"/>
      <c r="J15" s="8"/>
      <c r="K15" s="8"/>
      <c r="L15" s="8"/>
      <c r="M15" s="8"/>
      <c r="N15" s="8"/>
    </row>
    <row r="16" spans="1:15" ht="15.75" x14ac:dyDescent="0.25">
      <c r="A16" s="410" t="s">
        <v>220</v>
      </c>
      <c r="B16" s="411"/>
    </row>
    <row r="17" spans="1:2" ht="30" x14ac:dyDescent="0.25">
      <c r="A17" s="65" t="s">
        <v>232</v>
      </c>
      <c r="B17" s="64">
        <v>25</v>
      </c>
    </row>
    <row r="18" spans="1:2" ht="15" x14ac:dyDescent="0.25">
      <c r="A18" s="65" t="s">
        <v>226</v>
      </c>
      <c r="B18" s="64">
        <v>25</v>
      </c>
    </row>
    <row r="19" spans="1:2" ht="45" x14ac:dyDescent="0.25">
      <c r="A19" s="65" t="s">
        <v>231</v>
      </c>
      <c r="B19" s="64">
        <v>25</v>
      </c>
    </row>
    <row r="34" spans="2:13" x14ac:dyDescent="0.25">
      <c r="B34" s="318"/>
      <c r="C34" s="319"/>
      <c r="D34" s="319"/>
      <c r="E34" s="319"/>
      <c r="F34" s="319"/>
      <c r="G34" s="319"/>
      <c r="H34" s="319"/>
      <c r="I34" s="319"/>
      <c r="J34" s="319"/>
      <c r="K34" s="319"/>
      <c r="L34" s="319"/>
      <c r="M34" s="319"/>
    </row>
    <row r="35" spans="2:13" ht="14.25" x14ac:dyDescent="0.25">
      <c r="B35" s="364" t="s">
        <v>118</v>
      </c>
      <c r="C35" s="365"/>
      <c r="D35" s="365"/>
      <c r="E35" s="365"/>
      <c r="F35" s="365"/>
      <c r="G35" s="365"/>
      <c r="H35" s="365"/>
      <c r="I35" s="365"/>
      <c r="J35" s="365"/>
      <c r="K35" s="365"/>
      <c r="L35" s="365"/>
      <c r="M35" s="365"/>
    </row>
    <row r="36" spans="2:13" x14ac:dyDescent="0.25">
      <c r="B36" s="409" t="s">
        <v>234</v>
      </c>
      <c r="C36" s="412"/>
      <c r="D36" s="412"/>
      <c r="E36" s="412"/>
      <c r="F36" s="412"/>
      <c r="G36" s="412"/>
      <c r="H36" s="412"/>
      <c r="I36" s="412"/>
      <c r="J36" s="412"/>
      <c r="K36" s="412"/>
      <c r="L36" s="412"/>
      <c r="M36" s="412"/>
    </row>
    <row r="37" spans="2:13" x14ac:dyDescent="0.25">
      <c r="B37" s="412"/>
      <c r="C37" s="412"/>
      <c r="D37" s="412"/>
      <c r="E37" s="412"/>
      <c r="F37" s="412"/>
      <c r="G37" s="412"/>
      <c r="H37" s="412"/>
      <c r="I37" s="412"/>
      <c r="J37" s="412"/>
      <c r="K37" s="412"/>
      <c r="L37" s="412"/>
      <c r="M37" s="412"/>
    </row>
    <row r="38" spans="2:13" x14ac:dyDescent="0.25">
      <c r="B38" s="412"/>
      <c r="C38" s="412"/>
      <c r="D38" s="412"/>
      <c r="E38" s="412"/>
      <c r="F38" s="412"/>
      <c r="G38" s="412"/>
      <c r="H38" s="412"/>
      <c r="I38" s="412"/>
      <c r="J38" s="412"/>
      <c r="K38" s="412"/>
      <c r="L38" s="412"/>
      <c r="M38" s="412"/>
    </row>
    <row r="39" spans="2:13" x14ac:dyDescent="0.25">
      <c r="B39" s="412"/>
      <c r="C39" s="412"/>
      <c r="D39" s="412"/>
      <c r="E39" s="412"/>
      <c r="F39" s="412"/>
      <c r="G39" s="412"/>
      <c r="H39" s="412"/>
      <c r="I39" s="412"/>
      <c r="J39" s="412"/>
      <c r="K39" s="412"/>
      <c r="L39" s="412"/>
      <c r="M39" s="412"/>
    </row>
  </sheetData>
  <sheetProtection algorithmName="SHA-512" hashValue="8W5CO0QRm95u8JKBmxtpar884C0ypQp35yeq0fvKd5WeMN+VhOM7/0vR+0HIDtbSE5cJOtKPIfBzpsDQc6f0+Q==" saltValue="oKmMc17DHqPe0WIwSCFYew==" spinCount="100000" sheet="1" selectLockedCells="1"/>
  <mergeCells count="32">
    <mergeCell ref="G10:I10"/>
    <mergeCell ref="A16:B16"/>
    <mergeCell ref="A1:A4"/>
    <mergeCell ref="M1:O1"/>
    <mergeCell ref="M2:O2"/>
    <mergeCell ref="M3:O4"/>
    <mergeCell ref="B1:L4"/>
    <mergeCell ref="A5:O5"/>
    <mergeCell ref="A6:C6"/>
    <mergeCell ref="A7:C7"/>
    <mergeCell ref="D7:F7"/>
    <mergeCell ref="G7:I7"/>
    <mergeCell ref="J7:O7"/>
    <mergeCell ref="D6:F6"/>
    <mergeCell ref="J6:O6"/>
    <mergeCell ref="G6:I6"/>
    <mergeCell ref="A8:C8"/>
    <mergeCell ref="D8:O8"/>
    <mergeCell ref="B36:M39"/>
    <mergeCell ref="B34:M34"/>
    <mergeCell ref="B35:M35"/>
    <mergeCell ref="A9:C9"/>
    <mergeCell ref="A12:B12"/>
    <mergeCell ref="D9:F9"/>
    <mergeCell ref="G9:I9"/>
    <mergeCell ref="J9:O9"/>
    <mergeCell ref="J10:O10"/>
    <mergeCell ref="B11:O11"/>
    <mergeCell ref="A13:B13"/>
    <mergeCell ref="C12:N12"/>
    <mergeCell ref="D10:F10"/>
    <mergeCell ref="C13:N13"/>
  </mergeCells>
  <pageMargins left="0.11811023622047245" right="0.11811023622047245" top="0.15748031496062992" bottom="0.15748031496062992" header="0.31496062992125984" footer="0.31496062992125984"/>
  <pageSetup scale="7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O39"/>
  <sheetViews>
    <sheetView topLeftCell="A7" workbookViewId="0">
      <selection activeCell="B36" sqref="B36:M39"/>
    </sheetView>
  </sheetViews>
  <sheetFormatPr baseColWidth="10" defaultColWidth="11.42578125" defaultRowHeight="12" x14ac:dyDescent="0.25"/>
  <cols>
    <col min="1" max="1" width="30.7109375" style="1" customWidth="1"/>
    <col min="2" max="2" width="14.7109375" style="1" customWidth="1"/>
    <col min="3" max="5" width="9.7109375" style="1" customWidth="1"/>
    <col min="6" max="6" width="14.7109375" style="1" customWidth="1"/>
    <col min="7" max="14" width="9.7109375" style="1" customWidth="1"/>
    <col min="15" max="15" width="15.28515625" style="1" customWidth="1"/>
    <col min="16" max="16384" width="11.42578125" style="1"/>
  </cols>
  <sheetData>
    <row r="1" spans="1:15" ht="24.95" customHeight="1" x14ac:dyDescent="0.25">
      <c r="A1" s="296"/>
      <c r="B1" s="331" t="s">
        <v>303</v>
      </c>
      <c r="C1" s="332"/>
      <c r="D1" s="332"/>
      <c r="E1" s="332"/>
      <c r="F1" s="332"/>
      <c r="G1" s="332"/>
      <c r="H1" s="332"/>
      <c r="I1" s="332"/>
      <c r="J1" s="332"/>
      <c r="K1" s="332"/>
      <c r="L1" s="333"/>
      <c r="M1" s="341" t="s">
        <v>305</v>
      </c>
      <c r="N1" s="342"/>
      <c r="O1" s="343"/>
    </row>
    <row r="2" spans="1:15" ht="24.95" customHeight="1" x14ac:dyDescent="0.25">
      <c r="A2" s="296"/>
      <c r="B2" s="334"/>
      <c r="C2" s="335"/>
      <c r="D2" s="335"/>
      <c r="E2" s="335"/>
      <c r="F2" s="335"/>
      <c r="G2" s="335"/>
      <c r="H2" s="335"/>
      <c r="I2" s="335"/>
      <c r="J2" s="335"/>
      <c r="K2" s="335"/>
      <c r="L2" s="336"/>
      <c r="M2" s="344" t="s">
        <v>304</v>
      </c>
      <c r="N2" s="345"/>
      <c r="O2" s="346"/>
    </row>
    <row r="3" spans="1:15" ht="24.95" customHeight="1" x14ac:dyDescent="0.25">
      <c r="A3" s="296"/>
      <c r="B3" s="334"/>
      <c r="C3" s="335"/>
      <c r="D3" s="335"/>
      <c r="E3" s="335"/>
      <c r="F3" s="335"/>
      <c r="G3" s="335"/>
      <c r="H3" s="335"/>
      <c r="I3" s="335"/>
      <c r="J3" s="335"/>
      <c r="K3" s="335"/>
      <c r="L3" s="336"/>
      <c r="M3" s="347" t="s">
        <v>306</v>
      </c>
      <c r="N3" s="348"/>
      <c r="O3" s="349"/>
    </row>
    <row r="4" spans="1:15" ht="11.45" customHeight="1" x14ac:dyDescent="0.25">
      <c r="A4" s="296"/>
      <c r="B4" s="337"/>
      <c r="C4" s="338"/>
      <c r="D4" s="338"/>
      <c r="E4" s="338"/>
      <c r="F4" s="338"/>
      <c r="G4" s="338"/>
      <c r="H4" s="338"/>
      <c r="I4" s="338"/>
      <c r="J4" s="338"/>
      <c r="K4" s="338"/>
      <c r="L4" s="339"/>
      <c r="M4" s="350"/>
      <c r="N4" s="351"/>
      <c r="O4" s="352"/>
    </row>
    <row r="5" spans="1:15" ht="15" customHeight="1" x14ac:dyDescent="0.25">
      <c r="A5" s="353"/>
      <c r="B5" s="354"/>
      <c r="C5" s="354"/>
      <c r="D5" s="354"/>
      <c r="E5" s="354"/>
      <c r="F5" s="354"/>
      <c r="G5" s="354"/>
      <c r="H5" s="354"/>
      <c r="I5" s="354"/>
      <c r="J5" s="354"/>
      <c r="K5" s="354"/>
      <c r="L5" s="354"/>
      <c r="M5" s="354"/>
      <c r="N5" s="354"/>
      <c r="O5" s="355"/>
    </row>
    <row r="6" spans="1:15" ht="15" customHeight="1" x14ac:dyDescent="0.25">
      <c r="A6" s="387" t="s">
        <v>124</v>
      </c>
      <c r="B6" s="387"/>
      <c r="C6" s="387"/>
      <c r="D6" s="324" t="s">
        <v>145</v>
      </c>
      <c r="E6" s="325"/>
      <c r="F6" s="326"/>
      <c r="G6" s="377" t="s">
        <v>140</v>
      </c>
      <c r="H6" s="378"/>
      <c r="I6" s="379"/>
      <c r="J6" s="324" t="s">
        <v>185</v>
      </c>
      <c r="K6" s="325"/>
      <c r="L6" s="325"/>
      <c r="M6" s="325"/>
      <c r="N6" s="325"/>
      <c r="O6" s="326"/>
    </row>
    <row r="7" spans="1:15" ht="15" customHeight="1" x14ac:dyDescent="0.25">
      <c r="A7" s="387" t="s">
        <v>126</v>
      </c>
      <c r="B7" s="387"/>
      <c r="C7" s="387"/>
      <c r="D7" s="356" t="s">
        <v>169</v>
      </c>
      <c r="E7" s="357"/>
      <c r="F7" s="358"/>
      <c r="G7" s="377" t="s">
        <v>114</v>
      </c>
      <c r="H7" s="378"/>
      <c r="I7" s="379"/>
      <c r="J7" s="324" t="s">
        <v>128</v>
      </c>
      <c r="K7" s="325"/>
      <c r="L7" s="325"/>
      <c r="M7" s="325"/>
      <c r="N7" s="325"/>
      <c r="O7" s="326"/>
    </row>
    <row r="8" spans="1:15" ht="15" customHeight="1" x14ac:dyDescent="0.25">
      <c r="A8" s="384" t="s">
        <v>127</v>
      </c>
      <c r="B8" s="385"/>
      <c r="C8" s="386"/>
      <c r="D8" s="309" t="s">
        <v>172</v>
      </c>
      <c r="E8" s="310"/>
      <c r="F8" s="310"/>
      <c r="G8" s="310"/>
      <c r="H8" s="310"/>
      <c r="I8" s="310"/>
      <c r="J8" s="310"/>
      <c r="K8" s="310"/>
      <c r="L8" s="310"/>
      <c r="M8" s="310"/>
      <c r="N8" s="310"/>
      <c r="O8" s="311"/>
    </row>
    <row r="9" spans="1:15" ht="15" customHeight="1" x14ac:dyDescent="0.25">
      <c r="A9" s="387" t="s">
        <v>115</v>
      </c>
      <c r="B9" s="387"/>
      <c r="C9" s="387"/>
      <c r="D9" s="324" t="s">
        <v>123</v>
      </c>
      <c r="E9" s="325"/>
      <c r="F9" s="326"/>
      <c r="G9" s="377" t="s">
        <v>141</v>
      </c>
      <c r="H9" s="378"/>
      <c r="I9" s="379"/>
      <c r="J9" s="324" t="s">
        <v>145</v>
      </c>
      <c r="K9" s="325"/>
      <c r="L9" s="325"/>
      <c r="M9" s="325"/>
      <c r="N9" s="325"/>
      <c r="O9" s="326"/>
    </row>
    <row r="10" spans="1:15" ht="15" customHeight="1" x14ac:dyDescent="0.25">
      <c r="A10" s="69" t="s">
        <v>129</v>
      </c>
      <c r="B10" s="69"/>
      <c r="C10" s="69"/>
      <c r="D10" s="324" t="s">
        <v>14</v>
      </c>
      <c r="E10" s="325"/>
      <c r="F10" s="325"/>
      <c r="G10" s="393" t="s">
        <v>139</v>
      </c>
      <c r="H10" s="393"/>
      <c r="I10" s="393"/>
      <c r="J10" s="415" t="s">
        <v>163</v>
      </c>
      <c r="K10" s="416"/>
      <c r="L10" s="416"/>
      <c r="M10" s="416"/>
      <c r="N10" s="416"/>
      <c r="O10" s="417"/>
    </row>
    <row r="11" spans="1:15" ht="15" customHeight="1" x14ac:dyDescent="0.25">
      <c r="A11" s="22"/>
      <c r="B11" s="22"/>
      <c r="C11" s="22"/>
      <c r="D11" s="29"/>
      <c r="E11" s="29"/>
      <c r="F11" s="29"/>
      <c r="G11" s="29"/>
      <c r="H11" s="29"/>
      <c r="I11" s="29"/>
      <c r="J11" s="29"/>
      <c r="K11" s="29"/>
      <c r="L11" s="29"/>
      <c r="M11" s="29"/>
      <c r="N11" s="29"/>
      <c r="O11" s="30"/>
    </row>
    <row r="12" spans="1:15" s="2" customFormat="1" ht="19.5" customHeight="1" x14ac:dyDescent="0.25">
      <c r="A12" s="388" t="s">
        <v>116</v>
      </c>
      <c r="B12" s="389"/>
      <c r="C12" s="390">
        <v>2021</v>
      </c>
      <c r="D12" s="391"/>
      <c r="E12" s="391"/>
      <c r="F12" s="391"/>
      <c r="G12" s="391"/>
      <c r="H12" s="391"/>
      <c r="I12" s="391"/>
      <c r="J12" s="391"/>
      <c r="K12" s="391"/>
      <c r="L12" s="391"/>
      <c r="M12" s="391"/>
      <c r="N12" s="392"/>
      <c r="O12" s="73" t="s">
        <v>117</v>
      </c>
    </row>
    <row r="13" spans="1:15" s="2" customFormat="1" ht="37.5" customHeight="1" x14ac:dyDescent="0.25">
      <c r="A13" s="374" t="str">
        <f>D8</f>
        <v>N° de sedes con plan de emergencia/Nro total de trabajadores.</v>
      </c>
      <c r="B13" s="323"/>
      <c r="C13" s="315">
        <f>2/6</f>
        <v>0.33333333333333331</v>
      </c>
      <c r="D13" s="316"/>
      <c r="E13" s="316"/>
      <c r="F13" s="316"/>
      <c r="G13" s="316"/>
      <c r="H13" s="316"/>
      <c r="I13" s="316"/>
      <c r="J13" s="316"/>
      <c r="K13" s="316"/>
      <c r="L13" s="316"/>
      <c r="M13" s="316"/>
      <c r="N13" s="317"/>
      <c r="O13" s="31">
        <f>SUM(C13:N13)</f>
        <v>0.33333333333333331</v>
      </c>
    </row>
    <row r="14" spans="1:15" x14ac:dyDescent="0.25">
      <c r="A14" s="4"/>
      <c r="C14" s="5"/>
      <c r="D14" s="6"/>
      <c r="E14" s="6"/>
      <c r="F14" s="6"/>
      <c r="G14" s="6"/>
      <c r="H14" s="6"/>
      <c r="I14" s="6"/>
      <c r="J14" s="6"/>
      <c r="K14" s="6"/>
      <c r="L14" s="6"/>
      <c r="M14" s="6"/>
      <c r="N14" s="6"/>
      <c r="O14" s="6"/>
    </row>
    <row r="15" spans="1:15" ht="15.75" x14ac:dyDescent="0.25">
      <c r="A15" s="418" t="s">
        <v>116</v>
      </c>
      <c r="B15" s="321"/>
      <c r="C15" s="8"/>
      <c r="D15" s="8"/>
      <c r="E15" s="8"/>
      <c r="F15" s="8"/>
      <c r="G15" s="8"/>
      <c r="H15" s="8"/>
      <c r="I15" s="8"/>
      <c r="J15" s="8"/>
      <c r="K15" s="8"/>
      <c r="L15" s="8"/>
      <c r="M15" s="8"/>
      <c r="N15" s="8"/>
    </row>
    <row r="16" spans="1:15" ht="30" x14ac:dyDescent="0.25">
      <c r="A16" s="65" t="s">
        <v>235</v>
      </c>
      <c r="B16" s="64">
        <v>4</v>
      </c>
    </row>
    <row r="17" spans="1:2" ht="15" x14ac:dyDescent="0.25">
      <c r="A17" s="65" t="s">
        <v>226</v>
      </c>
      <c r="B17" s="64">
        <v>4</v>
      </c>
    </row>
    <row r="18" spans="1:2" ht="45" x14ac:dyDescent="0.25">
      <c r="A18" s="65" t="s">
        <v>236</v>
      </c>
      <c r="B18" s="64">
        <v>3</v>
      </c>
    </row>
    <row r="34" spans="2:13" x14ac:dyDescent="0.25">
      <c r="B34" s="318"/>
      <c r="C34" s="319"/>
      <c r="D34" s="319"/>
      <c r="E34" s="319"/>
      <c r="F34" s="319"/>
      <c r="G34" s="319"/>
      <c r="H34" s="319"/>
      <c r="I34" s="319"/>
      <c r="J34" s="319"/>
      <c r="K34" s="319"/>
      <c r="L34" s="319"/>
      <c r="M34" s="319"/>
    </row>
    <row r="35" spans="2:13" ht="14.25" x14ac:dyDescent="0.25">
      <c r="B35" s="364" t="s">
        <v>118</v>
      </c>
      <c r="C35" s="365"/>
      <c r="D35" s="365"/>
      <c r="E35" s="365"/>
      <c r="F35" s="365"/>
      <c r="G35" s="365"/>
      <c r="H35" s="365"/>
      <c r="I35" s="365"/>
      <c r="J35" s="365"/>
      <c r="K35" s="365"/>
      <c r="L35" s="365"/>
      <c r="M35" s="365"/>
    </row>
    <row r="36" spans="2:13" x14ac:dyDescent="0.25">
      <c r="B36" s="414" t="s">
        <v>237</v>
      </c>
      <c r="C36" s="360"/>
      <c r="D36" s="360"/>
      <c r="E36" s="360"/>
      <c r="F36" s="360"/>
      <c r="G36" s="360"/>
      <c r="H36" s="360"/>
      <c r="I36" s="360"/>
      <c r="J36" s="360"/>
      <c r="K36" s="360"/>
      <c r="L36" s="360"/>
      <c r="M36" s="360"/>
    </row>
    <row r="37" spans="2:13" x14ac:dyDescent="0.25">
      <c r="B37" s="360"/>
      <c r="C37" s="360"/>
      <c r="D37" s="360"/>
      <c r="E37" s="360"/>
      <c r="F37" s="360"/>
      <c r="G37" s="360"/>
      <c r="H37" s="360"/>
      <c r="I37" s="360"/>
      <c r="J37" s="360"/>
      <c r="K37" s="360"/>
      <c r="L37" s="360"/>
      <c r="M37" s="360"/>
    </row>
    <row r="38" spans="2:13" x14ac:dyDescent="0.25">
      <c r="B38" s="360"/>
      <c r="C38" s="360"/>
      <c r="D38" s="360"/>
      <c r="E38" s="360"/>
      <c r="F38" s="360"/>
      <c r="G38" s="360"/>
      <c r="H38" s="360"/>
      <c r="I38" s="360"/>
      <c r="J38" s="360"/>
      <c r="K38" s="360"/>
      <c r="L38" s="360"/>
      <c r="M38" s="360"/>
    </row>
    <row r="39" spans="2:13" x14ac:dyDescent="0.25">
      <c r="B39" s="360"/>
      <c r="C39" s="360"/>
      <c r="D39" s="360"/>
      <c r="E39" s="360"/>
      <c r="F39" s="360"/>
      <c r="G39" s="360"/>
      <c r="H39" s="360"/>
      <c r="I39" s="360"/>
      <c r="J39" s="360"/>
      <c r="K39" s="360"/>
      <c r="L39" s="360"/>
      <c r="M39" s="360"/>
    </row>
  </sheetData>
  <sheetProtection algorithmName="SHA-512" hashValue="thIW/AxWRtGQY5D3CidTpN2btKlNCvy9L5IhtNACb1hT3GA8kS/0gJg/RchxYJJs4cecJeROJZmhfWVAf0SZYQ==" saltValue="6smgh5A9zqXuMoEKXevkbw==" spinCount="100000" sheet="1" selectLockedCells="1"/>
  <mergeCells count="31">
    <mergeCell ref="B1:L4"/>
    <mergeCell ref="A15:B15"/>
    <mergeCell ref="A1:A4"/>
    <mergeCell ref="M1:O1"/>
    <mergeCell ref="M2:O2"/>
    <mergeCell ref="M3:O4"/>
    <mergeCell ref="A5:O5"/>
    <mergeCell ref="A6:C6"/>
    <mergeCell ref="A7:C7"/>
    <mergeCell ref="D7:F7"/>
    <mergeCell ref="G7:I7"/>
    <mergeCell ref="J7:O7"/>
    <mergeCell ref="D6:F6"/>
    <mergeCell ref="G6:I6"/>
    <mergeCell ref="J6:O6"/>
    <mergeCell ref="B36:M39"/>
    <mergeCell ref="B34:M34"/>
    <mergeCell ref="B35:M35"/>
    <mergeCell ref="A8:C8"/>
    <mergeCell ref="D8:O8"/>
    <mergeCell ref="A9:C9"/>
    <mergeCell ref="A12:B12"/>
    <mergeCell ref="A13:B13"/>
    <mergeCell ref="C12:N12"/>
    <mergeCell ref="C13:N13"/>
    <mergeCell ref="D9:F9"/>
    <mergeCell ref="G9:I9"/>
    <mergeCell ref="J9:O9"/>
    <mergeCell ref="D10:F10"/>
    <mergeCell ref="G10:I10"/>
    <mergeCell ref="J10:O10"/>
  </mergeCells>
  <pageMargins left="0.11811023622047245" right="0.11811023622047245" top="0.15748031496062992" bottom="0.15748031496062992" header="0.31496062992125984" footer="0.31496062992125984"/>
  <pageSetup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F9E9DE56844974AAF9AE9721479A1F9" ma:contentTypeVersion="4" ma:contentTypeDescription="Crear nuevo documento." ma:contentTypeScope="" ma:versionID="4133cbbe30f4dd855b70a8e26147b90e">
  <xsd:schema xmlns:xsd="http://www.w3.org/2001/XMLSchema" xmlns:xs="http://www.w3.org/2001/XMLSchema" xmlns:p="http://schemas.microsoft.com/office/2006/metadata/properties" xmlns:ns2="39bcbc78-0b25-469f-bd0c-a31f2ba4dfe1" targetNamespace="http://schemas.microsoft.com/office/2006/metadata/properties" ma:root="true" ma:fieldsID="d89fd28a54013df338335ba6df21d727" ns2:_="">
    <xsd:import namespace="39bcbc78-0b25-469f-bd0c-a31f2ba4dfe1"/>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cbc78-0b25-469f-bd0c-a31f2ba4df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41898A-7C23-45B7-81A3-887880238F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bcbc78-0b25-469f-bd0c-a31f2ba4df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09D9AD-2F70-45CD-9FBC-95DB49E5DE39}">
  <ds:schemaRefs>
    <ds:schemaRef ds:uri="http://schemas.microsoft.com/sharepoint/v3/contenttype/forms"/>
  </ds:schemaRefs>
</ds:datastoreItem>
</file>

<file path=customXml/itemProps3.xml><?xml version="1.0" encoding="utf-8"?>
<ds:datastoreItem xmlns:ds="http://schemas.openxmlformats.org/officeDocument/2006/customXml" ds:itemID="{41F103E5-4F15-47DF-8E1B-1B8EA3CA2381}">
  <ds:schemaRefs>
    <ds:schemaRef ds:uri="http://purl.org/dc/terms/"/>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39bcbc78-0b25-469f-bd0c-a31f2ba4dfe1"/>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25</vt:i4>
      </vt:variant>
    </vt:vector>
  </HeadingPairs>
  <TitlesOfParts>
    <vt:vector size="55" baseType="lpstr">
      <vt:lpstr>MATRIZ</vt:lpstr>
      <vt:lpstr>1. Politica </vt:lpstr>
      <vt:lpstr>2. Objetivos</vt:lpstr>
      <vt:lpstr>3. Plan de trabajo</vt:lpstr>
      <vt:lpstr>4. Responsabilidades</vt:lpstr>
      <vt:lpstr>5. Identificacion de Peligros</vt:lpstr>
      <vt:lpstr>6. Funcionamiento del Copasst</vt:lpstr>
      <vt:lpstr>7. Recursos</vt:lpstr>
      <vt:lpstr>8. Plan de Emergencias</vt:lpstr>
      <vt:lpstr>9. Capacitacion en SST</vt:lpstr>
      <vt:lpstr>10. Autoevaluacion</vt:lpstr>
      <vt:lpstr>11. Ejecucion del Plan de Traba</vt:lpstr>
      <vt:lpstr>12. Intervencion de Peligros</vt:lpstr>
      <vt:lpstr>13. Plan de Accidentalidad</vt:lpstr>
      <vt:lpstr>14. Investigacion de Accidentes</vt:lpstr>
      <vt:lpstr>15. Frecuencia Y Severidad</vt:lpstr>
      <vt:lpstr>16. Ausentismo</vt:lpstr>
      <vt:lpstr>17. Prevalencia EL</vt:lpstr>
      <vt:lpstr>18. AT Mortales</vt:lpstr>
      <vt:lpstr>19. Incidencia EL</vt:lpstr>
      <vt:lpstr>20. Simulacros</vt:lpstr>
      <vt:lpstr>21. % Tiempo Perdido</vt:lpstr>
      <vt:lpstr>22. Cobertura induccion</vt:lpstr>
      <vt:lpstr>23. % Cubrimiento EPP</vt:lpstr>
      <vt:lpstr>24. % Uso de EPP </vt:lpstr>
      <vt:lpstr>25. Inspecciones Planeadas</vt:lpstr>
      <vt:lpstr>26. % Condiciones Mejoradas</vt:lpstr>
      <vt:lpstr>27. Acciones correctivas</vt:lpstr>
      <vt:lpstr>28. Mortalidad</vt:lpstr>
      <vt:lpstr>29. Efectividad </vt:lpstr>
      <vt:lpstr>MATRIZ!Área_de_impresión</vt:lpstr>
      <vt:lpstr>'1. Politica '!Títulos_a_imprimir</vt:lpstr>
      <vt:lpstr>'10. Autoevaluacion'!Títulos_a_imprimir</vt:lpstr>
      <vt:lpstr>'11. Ejecucion del Plan de Traba'!Títulos_a_imprimir</vt:lpstr>
      <vt:lpstr>'12. Intervencion de Peligros'!Títulos_a_imprimir</vt:lpstr>
      <vt:lpstr>'13. Plan de Accidentalidad'!Títulos_a_imprimir</vt:lpstr>
      <vt:lpstr>'14. Investigacion de Accidentes'!Títulos_a_imprimir</vt:lpstr>
      <vt:lpstr>'2. Objetivos'!Títulos_a_imprimir</vt:lpstr>
      <vt:lpstr>'20. Simulacros'!Títulos_a_imprimir</vt:lpstr>
      <vt:lpstr>'21. % Tiempo Perdido'!Títulos_a_imprimir</vt:lpstr>
      <vt:lpstr>'22. Cobertura induccion'!Títulos_a_imprimir</vt:lpstr>
      <vt:lpstr>'23. % Cubrimiento EPP'!Títulos_a_imprimir</vt:lpstr>
      <vt:lpstr>'24. % Uso de EPP '!Títulos_a_imprimir</vt:lpstr>
      <vt:lpstr>'25. Inspecciones Planeadas'!Títulos_a_imprimir</vt:lpstr>
      <vt:lpstr>'26. % Condiciones Mejoradas'!Títulos_a_imprimir</vt:lpstr>
      <vt:lpstr>'27. Acciones correctivas'!Títulos_a_imprimir</vt:lpstr>
      <vt:lpstr>'28. Mortalidad'!Títulos_a_imprimir</vt:lpstr>
      <vt:lpstr>'29. Efectividad '!Títulos_a_imprimir</vt:lpstr>
      <vt:lpstr>'3. Plan de trabajo'!Títulos_a_imprimir</vt:lpstr>
      <vt:lpstr>'4. Responsabilidades'!Títulos_a_imprimir</vt:lpstr>
      <vt:lpstr>'5. Identificacion de Peligros'!Títulos_a_imprimir</vt:lpstr>
      <vt:lpstr>'6. Funcionamiento del Copasst'!Títulos_a_imprimir</vt:lpstr>
      <vt:lpstr>'7. Recursos'!Títulos_a_imprimir</vt:lpstr>
      <vt:lpstr>'8. Plan de Emergencias'!Títulos_a_imprimir</vt:lpstr>
      <vt:lpstr>'9. Capacitacion en SST'!Títulos_a_imprimir</vt:lpstr>
    </vt:vector>
  </TitlesOfParts>
  <Manager/>
  <Company>Suramericana de Seguros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maurnalo</dc:creator>
  <cp:keywords/>
  <dc:description/>
  <cp:lastModifiedBy>Jefferson Zapata Moreno</cp:lastModifiedBy>
  <cp:revision/>
  <cp:lastPrinted>2018-12-26T15:37:49Z</cp:lastPrinted>
  <dcterms:created xsi:type="dcterms:W3CDTF">2015-03-05T15:17:20Z</dcterms:created>
  <dcterms:modified xsi:type="dcterms:W3CDTF">2023-05-23T16:04:54Z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0x0101008F9E9DE56844974AAF9AE9721479A1F9</vt:lpwstr>
  </property>
</Properties>
</file>