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ENNI\Desktop\CORRECIONES final\"/>
    </mc:Choice>
  </mc:AlternateContent>
  <bookViews>
    <workbookView xWindow="0" yWindow="0" windowWidth="5370" windowHeight="3105" tabRatio="762"/>
  </bookViews>
  <sheets>
    <sheet name="Macroinvertebrados" sheetId="9" r:id="rId1"/>
    <sheet name="Presencia-Ausencia(Cualitativo)" sheetId="1" r:id="rId2"/>
    <sheet name="Aubundancia (Cualitativa)" sheetId="8" r:id="rId3"/>
    <sheet name="Taxonomia" sheetId="3" r:id="rId4"/>
    <sheet name="índices BMWPCol." sheetId="10" r:id="rId5"/>
  </sheets>
  <definedNames>
    <definedName name="_xlnm._FilterDatabase" localSheetId="2" hidden="1">'Aubundancia (Cualitativa)'!$A$1:$P$26</definedName>
    <definedName name="_xlnm._FilterDatabase" localSheetId="3" hidden="1">Taxonomia!$A$1:$E$25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0" l="1"/>
  <c r="U78" i="8"/>
  <c r="U79" i="8"/>
  <c r="U80" i="8"/>
  <c r="U81" i="8"/>
  <c r="U82" i="8"/>
  <c r="U83" i="8"/>
  <c r="O78" i="8"/>
  <c r="O79" i="8"/>
  <c r="O80" i="8"/>
  <c r="O81" i="8"/>
  <c r="O82" i="8"/>
  <c r="O83" i="8"/>
  <c r="O84" i="8"/>
  <c r="I78" i="8"/>
  <c r="I79" i="8"/>
  <c r="I80" i="8"/>
  <c r="I81" i="8"/>
  <c r="I82" i="8"/>
  <c r="I83" i="8"/>
  <c r="I84" i="8"/>
  <c r="R84" i="8"/>
  <c r="S84" i="8"/>
  <c r="T84" i="8"/>
  <c r="Q84" i="8"/>
  <c r="U84" i="8" s="1"/>
  <c r="L85" i="8"/>
  <c r="M85" i="8"/>
  <c r="N85" i="8"/>
  <c r="K85" i="8"/>
  <c r="O85" i="8" s="1"/>
  <c r="G85" i="8"/>
  <c r="I85" i="8" s="1"/>
  <c r="F85" i="8"/>
  <c r="E85" i="8"/>
  <c r="H85" i="8"/>
  <c r="K14" i="10" l="1"/>
  <c r="H13" i="10"/>
  <c r="E12" i="10"/>
  <c r="B2" i="9" l="1"/>
  <c r="H2" i="9" l="1"/>
  <c r="I2" i="9"/>
  <c r="J2" i="9"/>
  <c r="I3" i="9"/>
  <c r="J3" i="9"/>
  <c r="I4" i="9"/>
  <c r="J4" i="9"/>
  <c r="I5" i="9"/>
  <c r="J5" i="9"/>
  <c r="I6" i="9"/>
  <c r="J6" i="9"/>
  <c r="I7" i="9"/>
  <c r="J7" i="9"/>
  <c r="I8" i="9"/>
  <c r="J8" i="9"/>
  <c r="I9" i="9"/>
  <c r="J9" i="9"/>
  <c r="I10" i="9"/>
  <c r="J10" i="9"/>
  <c r="H10" i="9"/>
  <c r="H9" i="9"/>
  <c r="H8" i="9"/>
  <c r="H7" i="9"/>
  <c r="H6" i="9"/>
  <c r="H5" i="9"/>
  <c r="H4" i="9"/>
  <c r="H3" i="9"/>
  <c r="H11" i="9" l="1"/>
  <c r="G10" i="9"/>
  <c r="G9" i="9"/>
  <c r="G8" i="9"/>
  <c r="G7" i="9"/>
  <c r="G6" i="9"/>
  <c r="G5" i="9"/>
  <c r="G4" i="9"/>
  <c r="G3" i="9"/>
  <c r="G2" i="9"/>
  <c r="F10" i="9"/>
  <c r="F9" i="9"/>
  <c r="F8" i="9"/>
  <c r="F7" i="9"/>
  <c r="F6" i="9"/>
  <c r="F5" i="9"/>
  <c r="F4" i="9"/>
  <c r="F3" i="9"/>
  <c r="F2" i="9"/>
  <c r="E10" i="9"/>
  <c r="E9" i="9"/>
  <c r="E8" i="9"/>
  <c r="E7" i="9"/>
  <c r="E6" i="9"/>
  <c r="E5" i="9"/>
  <c r="E4" i="9"/>
  <c r="E3" i="9"/>
  <c r="E2" i="9"/>
  <c r="D10" i="9"/>
  <c r="D8" i="9"/>
  <c r="D9" i="9"/>
  <c r="D7" i="9"/>
  <c r="D6" i="9"/>
  <c r="D5" i="9"/>
  <c r="D4" i="9"/>
  <c r="D3" i="9"/>
  <c r="D2" i="9"/>
  <c r="B8" i="9"/>
  <c r="B9" i="9"/>
  <c r="B7" i="9"/>
  <c r="B6" i="9"/>
  <c r="B5" i="9"/>
  <c r="B4" i="9"/>
  <c r="B3" i="9"/>
  <c r="B10" i="9"/>
  <c r="S73" i="8" l="1"/>
  <c r="AD67" i="8"/>
  <c r="AF61" i="8"/>
  <c r="U61" i="8"/>
  <c r="AF60" i="8"/>
  <c r="U60" i="8"/>
  <c r="AF59" i="8"/>
  <c r="U59" i="8"/>
  <c r="AF58" i="8"/>
  <c r="U58" i="8"/>
  <c r="S52" i="8"/>
  <c r="AD42" i="8"/>
  <c r="G63" i="8"/>
  <c r="U40" i="8"/>
  <c r="U39" i="8"/>
  <c r="I60" i="8"/>
  <c r="U38" i="8"/>
  <c r="I59" i="8"/>
  <c r="I58" i="8"/>
  <c r="S32" i="8"/>
  <c r="G45" i="8"/>
  <c r="AD30" i="8"/>
  <c r="I41" i="8"/>
  <c r="I40" i="8"/>
  <c r="I39" i="8"/>
  <c r="I38" i="8"/>
  <c r="AF24" i="8"/>
  <c r="I37" i="8"/>
  <c r="AF23" i="8"/>
  <c r="U23" i="8"/>
  <c r="U22" i="8"/>
  <c r="AF21" i="8"/>
  <c r="U21" i="8"/>
  <c r="AF20" i="8"/>
  <c r="G27" i="8"/>
  <c r="S15" i="8"/>
  <c r="I22" i="8"/>
  <c r="I21" i="8"/>
  <c r="I20" i="8"/>
  <c r="AD9" i="8"/>
  <c r="G6" i="8"/>
  <c r="AF5" i="8"/>
  <c r="U5" i="8"/>
  <c r="I5" i="8"/>
  <c r="AF4" i="8"/>
  <c r="U4" i="8"/>
  <c r="I4" i="8"/>
  <c r="AF3" i="8"/>
  <c r="U3" i="8"/>
  <c r="I3" i="8"/>
  <c r="O27" i="1" l="1"/>
  <c r="O32" i="1" s="1"/>
  <c r="N27" i="1"/>
  <c r="N32" i="1" s="1"/>
  <c r="M27" i="1"/>
  <c r="M32" i="1" s="1"/>
  <c r="L27" i="1"/>
  <c r="L32" i="1" s="1"/>
  <c r="K27" i="1"/>
  <c r="K32" i="1" s="1"/>
  <c r="J27" i="1"/>
  <c r="J32" i="1" s="1"/>
  <c r="I27" i="1"/>
  <c r="I32" i="1" s="1"/>
  <c r="H27" i="1"/>
  <c r="H32" i="1" s="1"/>
  <c r="G27" i="1"/>
  <c r="G32" i="1" s="1"/>
  <c r="F27" i="1"/>
  <c r="F32" i="1" s="1"/>
  <c r="E27" i="1"/>
  <c r="E32" i="1" s="1"/>
  <c r="D27" i="1"/>
  <c r="D32" i="1" s="1"/>
  <c r="P25" i="1"/>
  <c r="P23" i="1"/>
  <c r="P22" i="1"/>
  <c r="P21" i="1"/>
  <c r="P9" i="1"/>
  <c r="P5" i="1"/>
  <c r="P26" i="1"/>
  <c r="P20" i="1"/>
  <c r="P19" i="1"/>
  <c r="P8" i="1"/>
  <c r="P7" i="1"/>
  <c r="P18" i="1"/>
  <c r="P17" i="1"/>
  <c r="P16" i="1"/>
  <c r="P15" i="1"/>
  <c r="P3" i="1"/>
  <c r="P14" i="1"/>
  <c r="P6" i="1"/>
  <c r="P13" i="1"/>
  <c r="P4" i="1"/>
  <c r="P24" i="1"/>
  <c r="P11" i="1"/>
  <c r="P12" i="1"/>
  <c r="P10" i="1"/>
  <c r="P27" i="1" l="1"/>
  <c r="G11" i="9"/>
  <c r="E11" i="9"/>
  <c r="D11" i="9"/>
  <c r="B11" i="9" l="1"/>
  <c r="C2" i="9" l="1"/>
  <c r="C6" i="9"/>
  <c r="C10" i="9"/>
  <c r="C3" i="9"/>
  <c r="C4" i="9"/>
  <c r="C8" i="9"/>
  <c r="C9" i="9"/>
  <c r="C7" i="9"/>
  <c r="C5" i="9"/>
  <c r="J11" i="9"/>
  <c r="I11" i="9"/>
  <c r="F11" i="9"/>
  <c r="C11" i="9" l="1"/>
  <c r="G33" i="1" l="1"/>
  <c r="J33" i="1"/>
  <c r="M33" i="1"/>
  <c r="D33" i="1"/>
</calcChain>
</file>

<file path=xl/sharedStrings.xml><?xml version="1.0" encoding="utf-8"?>
<sst xmlns="http://schemas.openxmlformats.org/spreadsheetml/2006/main" count="1149" uniqueCount="176">
  <si>
    <t>Entrada Humedal</t>
  </si>
  <si>
    <t>Salida Humedal</t>
  </si>
  <si>
    <t xml:space="preserve">Frente Administración </t>
  </si>
  <si>
    <t>Intermedio Entrada - Salida</t>
  </si>
  <si>
    <t>Total</t>
  </si>
  <si>
    <t>Morfo 2</t>
  </si>
  <si>
    <t>Helobdella sp.</t>
  </si>
  <si>
    <t>Hyalella sp.</t>
  </si>
  <si>
    <t>Morfo 11</t>
  </si>
  <si>
    <t>Morfo 61</t>
  </si>
  <si>
    <t>Morfo 71</t>
  </si>
  <si>
    <t>Morfo 13</t>
  </si>
  <si>
    <t>Morfo 10</t>
  </si>
  <si>
    <t>Morfo 78</t>
  </si>
  <si>
    <t>Stylodrilus sp.</t>
  </si>
  <si>
    <t>Buenoa sp.</t>
  </si>
  <si>
    <t>Morfo 84</t>
  </si>
  <si>
    <t>Morfo 70</t>
  </si>
  <si>
    <t>Morfo 24</t>
  </si>
  <si>
    <t>Morfo 29</t>
  </si>
  <si>
    <t>Morfo 39</t>
  </si>
  <si>
    <t>Morfo 4</t>
  </si>
  <si>
    <t>Morfo 74</t>
  </si>
  <si>
    <t>Morfo 91</t>
  </si>
  <si>
    <t>Notonecta sp.</t>
  </si>
  <si>
    <t>Morfo 14</t>
  </si>
  <si>
    <t>Batracobdella sp.</t>
  </si>
  <si>
    <t>Morfo 54</t>
  </si>
  <si>
    <t>Procadius sp.</t>
  </si>
  <si>
    <t>Clase</t>
  </si>
  <si>
    <t>%</t>
  </si>
  <si>
    <t>Orden</t>
  </si>
  <si>
    <t>Taxa</t>
  </si>
  <si>
    <t>Phylum</t>
  </si>
  <si>
    <t>Familia</t>
  </si>
  <si>
    <t>Annelida</t>
  </si>
  <si>
    <t>Hirudinea</t>
  </si>
  <si>
    <t>Glossiphoniidae</t>
  </si>
  <si>
    <t>Arthropoda</t>
  </si>
  <si>
    <t>Malacostraca</t>
  </si>
  <si>
    <t>Amphipoda</t>
  </si>
  <si>
    <t>Hyalellidae</t>
  </si>
  <si>
    <t>Insecta</t>
  </si>
  <si>
    <t>Odonata</t>
  </si>
  <si>
    <t>Libelludiae</t>
  </si>
  <si>
    <t>Mollusca</t>
  </si>
  <si>
    <t>Gastropoda</t>
  </si>
  <si>
    <t>Basommatophora</t>
  </si>
  <si>
    <t>Planorbidae</t>
  </si>
  <si>
    <t>Diptera</t>
  </si>
  <si>
    <t>Chironomidea</t>
  </si>
  <si>
    <t>Oligochaeta</t>
  </si>
  <si>
    <t>Lumbriculida</t>
  </si>
  <si>
    <t>Lumbriculidea</t>
  </si>
  <si>
    <t>Nematoda</t>
  </si>
  <si>
    <t>*</t>
  </si>
  <si>
    <t>Physidae</t>
  </si>
  <si>
    <t>Bivalvia</t>
  </si>
  <si>
    <t>Veneroida</t>
  </si>
  <si>
    <t>Pisidiidea</t>
  </si>
  <si>
    <t>Hemiptera</t>
  </si>
  <si>
    <t>Notonectidae</t>
  </si>
  <si>
    <t>Ancylidae</t>
  </si>
  <si>
    <t>Psychodidae</t>
  </si>
  <si>
    <t>Aeshnidae</t>
  </si>
  <si>
    <t>Planariidae</t>
  </si>
  <si>
    <t>Tricladida</t>
  </si>
  <si>
    <t>Turbellaria</t>
  </si>
  <si>
    <t>Platyhelminthes</t>
  </si>
  <si>
    <t>Corixidae</t>
  </si>
  <si>
    <t>Rhynchobdellida</t>
  </si>
  <si>
    <t>Trichoptera</t>
  </si>
  <si>
    <t>Hydroptilidae</t>
  </si>
  <si>
    <t>Coleptera</t>
  </si>
  <si>
    <t>Coenagrionidae</t>
  </si>
  <si>
    <t>Lymnaeidae</t>
  </si>
  <si>
    <t>Arachnida</t>
  </si>
  <si>
    <t xml:space="preserve">No identificado </t>
  </si>
  <si>
    <t>EH</t>
  </si>
  <si>
    <t>SH</t>
  </si>
  <si>
    <t>FA</t>
  </si>
  <si>
    <t>IES</t>
  </si>
  <si>
    <t>Libellulidae</t>
  </si>
  <si>
    <t>Chironomidae</t>
  </si>
  <si>
    <t>Lumbriculidaae</t>
  </si>
  <si>
    <t>Pisidiidae</t>
  </si>
  <si>
    <t>PHYLUM</t>
  </si>
  <si>
    <t>CLASE</t>
  </si>
  <si>
    <t>ORDEN</t>
  </si>
  <si>
    <t>FAMILIA</t>
  </si>
  <si>
    <t>TAXA</t>
  </si>
  <si>
    <t>Ind/m²</t>
  </si>
  <si>
    <t>Lumbriculidae</t>
  </si>
  <si>
    <t>Stylodrilus sp,</t>
  </si>
  <si>
    <t>Batracobdella sp,</t>
  </si>
  <si>
    <t>Helobdella sp,</t>
  </si>
  <si>
    <t>Notonecta sp,</t>
  </si>
  <si>
    <t>Hyalella sp,</t>
  </si>
  <si>
    <t>Coleoptera</t>
  </si>
  <si>
    <t>Hydrophilidae</t>
  </si>
  <si>
    <t>10 de Junio</t>
  </si>
  <si>
    <t>17 de Junio</t>
  </si>
  <si>
    <t>24 de Junio</t>
  </si>
  <si>
    <t>Buenoa sp,</t>
  </si>
  <si>
    <t>Procladius sp,</t>
  </si>
  <si>
    <t>No identificado</t>
  </si>
  <si>
    <t>TOTAL</t>
  </si>
  <si>
    <t>Individuos (Número de individuos)</t>
  </si>
  <si>
    <t>(Número de individuos)</t>
  </si>
  <si>
    <t>Total de individuos</t>
  </si>
  <si>
    <t>Total Géneros</t>
  </si>
  <si>
    <t>Clases Taxonómicas (ind/mL)</t>
  </si>
  <si>
    <t>Familias</t>
  </si>
  <si>
    <t>Puntaje</t>
  </si>
  <si>
    <t>Anomalopsychidae, Atriplectididae, Blepharoceridae, Calamoceratidae, Ptilodactylidae,Chordodidae, Gomphidae, Hydridae, Lampyridae, Lymnessiidae, Odontoceridae, Oligoneuriidae, Perlidae, Polythoridae, Psephenidae.</t>
  </si>
  <si>
    <t>Calidad</t>
  </si>
  <si>
    <t>BMWP/Col</t>
  </si>
  <si>
    <t>Significado</t>
  </si>
  <si>
    <t>Color</t>
  </si>
  <si>
    <t>I</t>
  </si>
  <si>
    <t>Buena</t>
  </si>
  <si>
    <t>&gt;150, 102-120</t>
  </si>
  <si>
    <t>Aguas muy limpias a limpias</t>
  </si>
  <si>
    <t>II</t>
  </si>
  <si>
    <t>Aceptable</t>
  </si>
  <si>
    <t>61-100</t>
  </si>
  <si>
    <t>Aguas ligeramente contaminadas</t>
  </si>
  <si>
    <t>III</t>
  </si>
  <si>
    <t>Dudosa</t>
  </si>
  <si>
    <t>36-60</t>
  </si>
  <si>
    <t>Aguas moderadamente contaminadas</t>
  </si>
  <si>
    <t>Ampullariidae, Dytiscidae, Ephemeridae, Euthyplociidae, Gyrinidae, Hydraenidae, Hydrobiosidae, Leptophlebiidae, Philopotamidae, polycentropodidae, Polymitarcydae, Xiphocentronidae,</t>
  </si>
  <si>
    <t>IV</t>
  </si>
  <si>
    <t>Critica</t>
  </si>
  <si>
    <t>16-35</t>
  </si>
  <si>
    <t>Aguas muy contaminadas</t>
  </si>
  <si>
    <t>V</t>
  </si>
  <si>
    <t>Muy critica</t>
  </si>
  <si>
    <t>&lt;15</t>
  </si>
  <si>
    <t>Aguas fuertemente contaminadas</t>
  </si>
  <si>
    <t>Gerridae, Hebridae, Helicopsychidae, hydrobiidae, Leptoceridae, Lestidae, Palaempnidae, Pleidae, Pseudothelpusidae, Saldidae, Simuliidae, Veliidae.</t>
  </si>
  <si>
    <t>Baetidae,Caenidae, Calopterygidae, Coroxidae, Dixidae, Dryopidae, Glossossomatidae, Hyalellidae, Hydropsychidae, Leptohyphidae, Naucoridae, Notonectidae, Planariidae, Psychodidae, Scrirtidae.</t>
  </si>
  <si>
    <t>Aeshnidae, Ancylidae, Corydalidae, Elmidae, Libellulidae, Limnichidae, Lutrochidae, Megapodagrionidae, Sialidae, Staphylinidae.</t>
  </si>
  <si>
    <t>Belostomatidae, Gelastocoridae, Mesoveliidae, Nepidae, Planorbiidae, Pyralidae, Tabanidae, Thiaridae.</t>
  </si>
  <si>
    <t>Chrysomelidae, Stratiomyidae, Haliplidae, Empididae, Dolichopodidea, Sphaeridae, Lymneaidae, Hydrometridae, Noteridae</t>
  </si>
  <si>
    <t>Ceratopogonidae, Glossiphoniidae, Cyclobdellidae, Hydrophilidae, Physidae, Tipulidae.</t>
  </si>
  <si>
    <t>Valor BMWP</t>
  </si>
  <si>
    <t>Culicidae, Chironomidae, Muscidae, Sciomyzidae, Syrphidae.</t>
  </si>
  <si>
    <t>Turbificidae.</t>
  </si>
  <si>
    <t>BMWP</t>
  </si>
  <si>
    <t>BMWP/Col.</t>
  </si>
  <si>
    <t>Clase II</t>
  </si>
  <si>
    <t>ACEPTABLE</t>
  </si>
  <si>
    <t>Clase III</t>
  </si>
  <si>
    <t>DUDOSA</t>
  </si>
  <si>
    <t xml:space="preserve">Clase </t>
  </si>
  <si>
    <t>ENTRADA HUMEDAL (10 junio)</t>
  </si>
  <si>
    <t>FRENTE ADMINISTRACION (10 junio)</t>
  </si>
  <si>
    <t>INTERMEDIO ENTRE ENTRADA Y SALIDA (10 junio)</t>
  </si>
  <si>
    <t>SALIDA HUMEDAL (10 junio)</t>
  </si>
  <si>
    <t>ENTRADA HUMEDAL (17 junio)</t>
  </si>
  <si>
    <t>FRENTE ADMINISTRACION (17 junio)</t>
  </si>
  <si>
    <t>INTERMEDIO ENTRE ENTRADA Y SALIDA (17 junio)</t>
  </si>
  <si>
    <t>SALIDA HUMEDAL (17 junio)</t>
  </si>
  <si>
    <t>ENTRADA HUMEDAL (24 junio)</t>
  </si>
  <si>
    <t>FRENTE ADMINISTRACION (24 junio)</t>
  </si>
  <si>
    <t>INTERMEDIO ENTRE ENTRADA Y SALIDA (24 junio)</t>
  </si>
  <si>
    <t>SALIDA HUMEDAL (24 junio)</t>
  </si>
  <si>
    <t>PUNTO DE MONITOREO</t>
  </si>
  <si>
    <t>BMWP/COL. (VALOR)</t>
  </si>
  <si>
    <t>CALIDAD DEL AGUA</t>
  </si>
  <si>
    <t>AGUA LIGERAMENTE CONTAMINADA</t>
  </si>
  <si>
    <t>AGUA MODERADAMENTE CONTAMINADA</t>
  </si>
  <si>
    <t>SIGNIFICADO</t>
  </si>
  <si>
    <t>CLASE II</t>
  </si>
  <si>
    <t>CLASE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</si>
</sst>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0.0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2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15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5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5" fontId="1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5" fontId="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5" fontId="1" fillId="2" borderId="3" xfId="0" applyNumberFormat="1" applyFont="1" applyFill="1" applyBorder="1" applyAlignment="1">
      <alignment horizontal="center" vertical="center" wrapText="1"/>
    </xf>
    <xf numFmtId="15" fontId="1" fillId="3" borderId="3" xfId="0" applyNumberFormat="1" applyFont="1" applyFill="1" applyBorder="1" applyAlignment="1">
      <alignment horizontal="center" vertical="center" wrapText="1"/>
    </xf>
    <xf numFmtId="15" fontId="1" fillId="4" borderId="3" xfId="0" applyNumberFormat="1" applyFont="1" applyFill="1" applyBorder="1" applyAlignment="1">
      <alignment horizontal="center" vertical="center" wrapText="1"/>
    </xf>
    <xf numFmtId="15" fontId="1" fillId="5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/>
    </xf>
    <xf numFmtId="0" fontId="2" fillId="2" borderId="10" xfId="0" applyNumberFormat="1" applyFont="1" applyFill="1" applyBorder="1" applyAlignment="1">
      <alignment horizontal="center" vertical="center" wrapText="1"/>
    </xf>
    <xf numFmtId="0" fontId="2" fillId="3" borderId="10" xfId="0" applyNumberFormat="1" applyFont="1" applyFill="1" applyBorder="1" applyAlignment="1">
      <alignment horizontal="center" vertical="center" wrapText="1"/>
    </xf>
    <xf numFmtId="0" fontId="2" fillId="4" borderId="10" xfId="0" applyNumberFormat="1" applyFont="1" applyFill="1" applyBorder="1" applyAlignment="1">
      <alignment horizontal="center" vertical="center" wrapText="1"/>
    </xf>
    <xf numFmtId="0" fontId="2" fillId="5" borderId="10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" fontId="0" fillId="0" borderId="0" xfId="0" applyNumberFormat="1" applyFill="1" applyAlignment="1">
      <alignment horizontal="center" vertical="center"/>
    </xf>
    <xf numFmtId="0" fontId="5" fillId="0" borderId="23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15" fontId="1" fillId="0" borderId="13" xfId="0" applyNumberFormat="1" applyFont="1" applyFill="1" applyBorder="1" applyAlignment="1">
      <alignment horizontal="center" vertical="center" wrapText="1"/>
    </xf>
    <xf numFmtId="15" fontId="1" fillId="0" borderId="14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5" fontId="1" fillId="0" borderId="29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0" fontId="2" fillId="0" borderId="4" xfId="1" applyNumberFormat="1" applyFont="1" applyBorder="1" applyAlignment="1">
      <alignment horizontal="center" vertical="center"/>
    </xf>
    <xf numFmtId="9" fontId="1" fillId="0" borderId="34" xfId="1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/>
    </xf>
    <xf numFmtId="0" fontId="2" fillId="0" borderId="35" xfId="0" applyNumberFormat="1" applyFont="1" applyBorder="1" applyAlignment="1">
      <alignment horizontal="center" vertical="center"/>
    </xf>
    <xf numFmtId="0" fontId="2" fillId="0" borderId="35" xfId="0" applyNumberFormat="1" applyFont="1" applyFill="1" applyBorder="1" applyAlignment="1">
      <alignment horizontal="center" vertical="center"/>
    </xf>
    <xf numFmtId="0" fontId="2" fillId="0" borderId="3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34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1" fontId="0" fillId="6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0" fillId="0" borderId="3" xfId="0" applyNumberForma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Fill="1" applyBorder="1" applyAlignment="1">
      <alignment horizontal="center" vertical="center" wrapText="1"/>
    </xf>
    <xf numFmtId="164" fontId="11" fillId="0" borderId="1" xfId="2" applyNumberFormat="1" applyFont="1" applyFill="1" applyBorder="1" applyAlignment="1">
      <alignment horizontal="center" vertical="center"/>
    </xf>
    <xf numFmtId="164" fontId="12" fillId="0" borderId="1" xfId="2" applyNumberFormat="1" applyFont="1" applyFill="1" applyBorder="1" applyAlignment="1">
      <alignment horizontal="center" vertical="center" wrapText="1"/>
    </xf>
    <xf numFmtId="164" fontId="12" fillId="0" borderId="3" xfId="2" applyNumberFormat="1" applyFont="1" applyFill="1" applyBorder="1" applyAlignment="1">
      <alignment horizontal="center" vertical="center" wrapText="1"/>
    </xf>
    <xf numFmtId="164" fontId="11" fillId="0" borderId="3" xfId="2" applyNumberFormat="1" applyFont="1" applyFill="1" applyBorder="1" applyAlignment="1">
      <alignment horizontal="center" vertical="center"/>
    </xf>
    <xf numFmtId="164" fontId="12" fillId="0" borderId="1" xfId="2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0" fillId="10" borderId="36" xfId="0" applyFill="1" applyBorder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Macroinvertebrados!$A$2</c:f>
              <c:strCache>
                <c:ptCount val="1"/>
                <c:pt idx="0">
                  <c:v>Arachnida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Macroinvertebrados!$D$2:$G$2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</c:ser>
        <c:ser>
          <c:idx val="1"/>
          <c:order val="1"/>
          <c:tx>
            <c:strRef>
              <c:f>Macroinvertebrados!$A$3</c:f>
              <c:strCache>
                <c:ptCount val="1"/>
                <c:pt idx="0">
                  <c:v>Bivalvia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Macroinvertebrados!$D$3:$G$3</c:f>
              <c:numCache>
                <c:formatCode>General</c:formatCode>
                <c:ptCount val="4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</c:ser>
        <c:ser>
          <c:idx val="2"/>
          <c:order val="2"/>
          <c:tx>
            <c:strRef>
              <c:f>Macroinvertebrados!$A$4</c:f>
              <c:strCache>
                <c:ptCount val="1"/>
                <c:pt idx="0">
                  <c:v>Gastropoda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Macroinvertebrados!$D$4:$G$4</c:f>
              <c:numCache>
                <c:formatCode>General</c:formatCode>
                <c:ptCount val="4"/>
                <c:pt idx="0">
                  <c:v>3</c:v>
                </c:pt>
                <c:pt idx="1">
                  <c:v>3</c:v>
                </c:pt>
                <c:pt idx="2">
                  <c:v>7</c:v>
                </c:pt>
                <c:pt idx="3">
                  <c:v>5</c:v>
                </c:pt>
              </c:numCache>
            </c:numRef>
          </c:val>
        </c:ser>
        <c:ser>
          <c:idx val="3"/>
          <c:order val="3"/>
          <c:tx>
            <c:strRef>
              <c:f>Macroinvertebrados!$A$5</c:f>
              <c:strCache>
                <c:ptCount val="1"/>
                <c:pt idx="0">
                  <c:v>Hirudinea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Macroinvertebrados!$D$5:$G$5</c:f>
              <c:numCache>
                <c:formatCode>General</c:formatCode>
                <c:ptCount val="4"/>
                <c:pt idx="0">
                  <c:v>2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</c:numCache>
            </c:numRef>
          </c:val>
        </c:ser>
        <c:ser>
          <c:idx val="4"/>
          <c:order val="4"/>
          <c:tx>
            <c:strRef>
              <c:f>Macroinvertebrados!$A$6</c:f>
              <c:strCache>
                <c:ptCount val="1"/>
                <c:pt idx="0">
                  <c:v>Insecta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Macroinvertebrados!$D$6:$G$6</c:f>
              <c:numCache>
                <c:formatCode>General</c:formatCode>
                <c:ptCount val="4"/>
                <c:pt idx="0">
                  <c:v>11</c:v>
                </c:pt>
                <c:pt idx="1">
                  <c:v>14</c:v>
                </c:pt>
                <c:pt idx="2">
                  <c:v>9</c:v>
                </c:pt>
                <c:pt idx="3">
                  <c:v>11</c:v>
                </c:pt>
              </c:numCache>
            </c:numRef>
          </c:val>
        </c:ser>
        <c:ser>
          <c:idx val="5"/>
          <c:order val="5"/>
          <c:tx>
            <c:strRef>
              <c:f>Macroinvertebrados!$A$7</c:f>
              <c:strCache>
                <c:ptCount val="1"/>
                <c:pt idx="0">
                  <c:v>Malacostraca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Macroinvertebrados!$D$7:$G$7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</c:ser>
        <c:ser>
          <c:idx val="6"/>
          <c:order val="6"/>
          <c:tx>
            <c:strRef>
              <c:f>Macroinvertebrados!$A$8</c:f>
              <c:strCache>
                <c:ptCount val="1"/>
                <c:pt idx="0">
                  <c:v>Oligochaeta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Macroinvertebrados!$D$8:$G$8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</c:ser>
        <c:ser>
          <c:idx val="7"/>
          <c:order val="7"/>
          <c:tx>
            <c:strRef>
              <c:f>Macroinvertebrados!$A$9</c:f>
              <c:strCache>
                <c:ptCount val="1"/>
                <c:pt idx="0">
                  <c:v>Turbellaria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Macroinvertebrados!$D$9:$G$9</c:f>
              <c:numCache>
                <c:formatCode>General</c:formatCode>
                <c:ptCount val="4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</c:ser>
        <c:ser>
          <c:idx val="8"/>
          <c:order val="8"/>
          <c:tx>
            <c:strRef>
              <c:f>Macroinvertebrados!$A$10</c:f>
              <c:strCache>
                <c:ptCount val="1"/>
                <c:pt idx="0">
                  <c:v>No identificado </c:v>
                </c:pt>
              </c:strCache>
            </c:strRef>
          </c:tx>
          <c:invertIfNegative val="0"/>
          <c:cat>
            <c:strRef>
              <c:f>Macroinvertebrados!$D$1:$G$1</c:f>
              <c:strCache>
                <c:ptCount val="4"/>
                <c:pt idx="0">
                  <c:v>EH</c:v>
                </c:pt>
                <c:pt idx="1">
                  <c:v>SH</c:v>
                </c:pt>
                <c:pt idx="2">
                  <c:v>FA</c:v>
                </c:pt>
                <c:pt idx="3">
                  <c:v>IES</c:v>
                </c:pt>
              </c:strCache>
            </c:strRef>
          </c:cat>
          <c:val>
            <c:numRef>
              <c:f>Macroinvertebrados!$D$10:$G$10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gapDepth val="75"/>
        <c:shape val="box"/>
        <c:axId val="261834256"/>
        <c:axId val="261828768"/>
        <c:axId val="0"/>
      </c:bar3DChart>
      <c:catAx>
        <c:axId val="261834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1828768"/>
        <c:crosses val="autoZero"/>
        <c:auto val="1"/>
        <c:lblAlgn val="ctr"/>
        <c:lblOffset val="100"/>
        <c:noMultiLvlLbl val="0"/>
      </c:catAx>
      <c:valAx>
        <c:axId val="261828768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</a:t>
                </a:r>
                <a:r>
                  <a:rPr lang="es-CO" baseline="0"/>
                  <a:t> de especies</a:t>
                </a:r>
                <a:endParaRPr lang="es-CO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618342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Macroinvertebrados!$H$1</c:f>
              <c:strCache>
                <c:ptCount val="1"/>
                <c:pt idx="0">
                  <c:v>10-jun-14</c:v>
                </c:pt>
              </c:strCache>
            </c:strRef>
          </c:tx>
          <c:invertIfNegative val="0"/>
          <c:cat>
            <c:strRef>
              <c:f>Macroinvertebrados!$A$2:$A$10</c:f>
              <c:strCache>
                <c:ptCount val="9"/>
                <c:pt idx="0">
                  <c:v>Arachnida</c:v>
                </c:pt>
                <c:pt idx="1">
                  <c:v>Bivalvia</c:v>
                </c:pt>
                <c:pt idx="2">
                  <c:v>Gastropoda</c:v>
                </c:pt>
                <c:pt idx="3">
                  <c:v>Hirudinea</c:v>
                </c:pt>
                <c:pt idx="4">
                  <c:v>Insecta</c:v>
                </c:pt>
                <c:pt idx="5">
                  <c:v>Malacostraca</c:v>
                </c:pt>
                <c:pt idx="6">
                  <c:v>Oligochaeta</c:v>
                </c:pt>
                <c:pt idx="7">
                  <c:v>Turbellaria</c:v>
                </c:pt>
                <c:pt idx="8">
                  <c:v>No identificado </c:v>
                </c:pt>
              </c:strCache>
            </c:strRef>
          </c:cat>
          <c:val>
            <c:numRef>
              <c:f>Macroinvertebrados!$H$2:$H$10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5</c:v>
                </c:pt>
                <c:pt idx="3">
                  <c:v>3</c:v>
                </c:pt>
                <c:pt idx="4">
                  <c:v>11</c:v>
                </c:pt>
                <c:pt idx="5">
                  <c:v>4</c:v>
                </c:pt>
                <c:pt idx="6">
                  <c:v>4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ser>
          <c:idx val="1"/>
          <c:order val="1"/>
          <c:tx>
            <c:strRef>
              <c:f>Macroinvertebrados!$I$1</c:f>
              <c:strCache>
                <c:ptCount val="1"/>
                <c:pt idx="0">
                  <c:v>17-jun-14</c:v>
                </c:pt>
              </c:strCache>
            </c:strRef>
          </c:tx>
          <c:invertIfNegative val="0"/>
          <c:cat>
            <c:strRef>
              <c:f>Macroinvertebrados!$A$2:$A$10</c:f>
              <c:strCache>
                <c:ptCount val="9"/>
                <c:pt idx="0">
                  <c:v>Arachnida</c:v>
                </c:pt>
                <c:pt idx="1">
                  <c:v>Bivalvia</c:v>
                </c:pt>
                <c:pt idx="2">
                  <c:v>Gastropoda</c:v>
                </c:pt>
                <c:pt idx="3">
                  <c:v>Hirudinea</c:v>
                </c:pt>
                <c:pt idx="4">
                  <c:v>Insecta</c:v>
                </c:pt>
                <c:pt idx="5">
                  <c:v>Malacostraca</c:v>
                </c:pt>
                <c:pt idx="6">
                  <c:v>Oligochaeta</c:v>
                </c:pt>
                <c:pt idx="7">
                  <c:v>Turbellaria</c:v>
                </c:pt>
                <c:pt idx="8">
                  <c:v>No identificado </c:v>
                </c:pt>
              </c:strCache>
            </c:strRef>
          </c:cat>
          <c:val>
            <c:numRef>
              <c:f>Macroinvertebrados!$I$2:$I$10</c:f>
              <c:numCache>
                <c:formatCode>General</c:formatCode>
                <c:ptCount val="9"/>
                <c:pt idx="0">
                  <c:v>0</c:v>
                </c:pt>
                <c:pt idx="1">
                  <c:v>3</c:v>
                </c:pt>
                <c:pt idx="2">
                  <c:v>9</c:v>
                </c:pt>
                <c:pt idx="3">
                  <c:v>6</c:v>
                </c:pt>
                <c:pt idx="4">
                  <c:v>26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Macroinvertebrados!$J$1</c:f>
              <c:strCache>
                <c:ptCount val="1"/>
                <c:pt idx="0">
                  <c:v>24-jun-14</c:v>
                </c:pt>
              </c:strCache>
            </c:strRef>
          </c:tx>
          <c:invertIfNegative val="0"/>
          <c:cat>
            <c:strRef>
              <c:f>Macroinvertebrados!$A$2:$A$10</c:f>
              <c:strCache>
                <c:ptCount val="9"/>
                <c:pt idx="0">
                  <c:v>Arachnida</c:v>
                </c:pt>
                <c:pt idx="1">
                  <c:v>Bivalvia</c:v>
                </c:pt>
                <c:pt idx="2">
                  <c:v>Gastropoda</c:v>
                </c:pt>
                <c:pt idx="3">
                  <c:v>Hirudinea</c:v>
                </c:pt>
                <c:pt idx="4">
                  <c:v>Insecta</c:v>
                </c:pt>
                <c:pt idx="5">
                  <c:v>Malacostraca</c:v>
                </c:pt>
                <c:pt idx="6">
                  <c:v>Oligochaeta</c:v>
                </c:pt>
                <c:pt idx="7">
                  <c:v>Turbellaria</c:v>
                </c:pt>
                <c:pt idx="8">
                  <c:v>No identificado </c:v>
                </c:pt>
              </c:strCache>
            </c:strRef>
          </c:cat>
          <c:val>
            <c:numRef>
              <c:f>Macroinvertebrados!$J$2:$J$10</c:f>
              <c:numCache>
                <c:formatCode>General</c:formatCode>
                <c:ptCount val="9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8</c:v>
                </c:pt>
                <c:pt idx="5">
                  <c:v>2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gapDepth val="75"/>
        <c:shape val="box"/>
        <c:axId val="261831120"/>
        <c:axId val="261833864"/>
        <c:axId val="0"/>
      </c:bar3DChart>
      <c:catAx>
        <c:axId val="26183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61833864"/>
        <c:crosses val="autoZero"/>
        <c:auto val="1"/>
        <c:lblAlgn val="ctr"/>
        <c:lblOffset val="100"/>
        <c:noMultiLvlLbl val="0"/>
      </c:catAx>
      <c:valAx>
        <c:axId val="261833864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especies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618311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6453326237196576E-2"/>
          <c:y val="5.4534682292553059E-2"/>
          <c:w val="0.91362418948599322"/>
          <c:h val="0.75363049087399614"/>
        </c:manualLayout>
      </c:layout>
      <c:pie3DChart>
        <c:varyColors val="1"/>
        <c:ser>
          <c:idx val="0"/>
          <c:order val="0"/>
          <c:tx>
            <c:strRef>
              <c:f>Macroinvertebrados!$B$1</c:f>
              <c:strCache>
                <c:ptCount val="1"/>
                <c:pt idx="0">
                  <c:v>(Número de individuos)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Macroinvertebrados!$A$2:$A$10</c:f>
              <c:strCache>
                <c:ptCount val="9"/>
                <c:pt idx="0">
                  <c:v>Arachnida</c:v>
                </c:pt>
                <c:pt idx="1">
                  <c:v>Bivalvia</c:v>
                </c:pt>
                <c:pt idx="2">
                  <c:v>Gastropoda</c:v>
                </c:pt>
                <c:pt idx="3">
                  <c:v>Hirudinea</c:v>
                </c:pt>
                <c:pt idx="4">
                  <c:v>Insecta</c:v>
                </c:pt>
                <c:pt idx="5">
                  <c:v>Malacostraca</c:v>
                </c:pt>
                <c:pt idx="6">
                  <c:v>Oligochaeta</c:v>
                </c:pt>
                <c:pt idx="7">
                  <c:v>Turbellaria</c:v>
                </c:pt>
                <c:pt idx="8">
                  <c:v>No identificado </c:v>
                </c:pt>
              </c:strCache>
            </c:strRef>
          </c:cat>
          <c:val>
            <c:numRef>
              <c:f>Macroinvertebrados!$B$2:$B$10</c:f>
              <c:numCache>
                <c:formatCode>General</c:formatCode>
                <c:ptCount val="9"/>
                <c:pt idx="0">
                  <c:v>1</c:v>
                </c:pt>
                <c:pt idx="1">
                  <c:v>8</c:v>
                </c:pt>
                <c:pt idx="2">
                  <c:v>18</c:v>
                </c:pt>
                <c:pt idx="3">
                  <c:v>11</c:v>
                </c:pt>
                <c:pt idx="4">
                  <c:v>45</c:v>
                </c:pt>
                <c:pt idx="5">
                  <c:v>10</c:v>
                </c:pt>
                <c:pt idx="6">
                  <c:v>10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>
        <c:manualLayout>
          <c:xMode val="edge"/>
          <c:yMode val="edge"/>
          <c:x val="5.7061281506295636E-2"/>
          <c:y val="0.83651832640163371"/>
          <c:w val="0.90896777701039688"/>
          <c:h val="0.16348167359836621"/>
        </c:manualLayout>
      </c:layout>
      <c:overlay val="0"/>
    </c:legend>
    <c:plotVisOnly val="1"/>
    <c:dispBlanksAs val="zero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Pt>
            <c:idx val="10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Pt>
            <c:idx val="1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cat>
            <c:multiLvlStrRef>
              <c:f>'Presencia-Ausencia(Cualitativo)'!$D$30:$O$31</c:f>
              <c:multiLvlStrCache>
                <c:ptCount val="12"/>
                <c:lvl>
                  <c:pt idx="0">
                    <c:v>10-jun-14</c:v>
                  </c:pt>
                  <c:pt idx="1">
                    <c:v>17-jun-14</c:v>
                  </c:pt>
                  <c:pt idx="2">
                    <c:v>24-jun-14</c:v>
                  </c:pt>
                  <c:pt idx="3">
                    <c:v>10-jun-14</c:v>
                  </c:pt>
                  <c:pt idx="4">
                    <c:v>17-jun-14</c:v>
                  </c:pt>
                  <c:pt idx="5">
                    <c:v>24-jun-14</c:v>
                  </c:pt>
                  <c:pt idx="6">
                    <c:v>10-jun-14</c:v>
                  </c:pt>
                  <c:pt idx="7">
                    <c:v>17-jun-14</c:v>
                  </c:pt>
                  <c:pt idx="8">
                    <c:v>24-jun-14</c:v>
                  </c:pt>
                  <c:pt idx="9">
                    <c:v>10-jun-14</c:v>
                  </c:pt>
                  <c:pt idx="10">
                    <c:v>17-jun-14</c:v>
                  </c:pt>
                  <c:pt idx="11">
                    <c:v>24-jun-14</c:v>
                  </c:pt>
                </c:lvl>
                <c:lvl>
                  <c:pt idx="0">
                    <c:v>EH</c:v>
                  </c:pt>
                  <c:pt idx="3">
                    <c:v>SH</c:v>
                  </c:pt>
                  <c:pt idx="6">
                    <c:v>FA</c:v>
                  </c:pt>
                  <c:pt idx="9">
                    <c:v>IES</c:v>
                  </c:pt>
                </c:lvl>
              </c:multiLvlStrCache>
            </c:multiLvlStrRef>
          </c:cat>
          <c:val>
            <c:numRef>
              <c:f>'Presencia-Ausencia(Cualitativo)'!$D$32:$O$32</c:f>
              <c:numCache>
                <c:formatCode>General</c:formatCode>
                <c:ptCount val="12"/>
                <c:pt idx="0">
                  <c:v>6</c:v>
                </c:pt>
                <c:pt idx="1">
                  <c:v>12</c:v>
                </c:pt>
                <c:pt idx="2">
                  <c:v>3</c:v>
                </c:pt>
                <c:pt idx="3">
                  <c:v>9</c:v>
                </c:pt>
                <c:pt idx="4">
                  <c:v>15</c:v>
                </c:pt>
                <c:pt idx="5">
                  <c:v>5</c:v>
                </c:pt>
                <c:pt idx="6">
                  <c:v>10</c:v>
                </c:pt>
                <c:pt idx="7">
                  <c:v>12</c:v>
                </c:pt>
                <c:pt idx="8">
                  <c:v>7</c:v>
                </c:pt>
                <c:pt idx="9">
                  <c:v>5</c:v>
                </c:pt>
                <c:pt idx="10">
                  <c:v>15</c:v>
                </c:pt>
                <c:pt idx="1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261830336"/>
        <c:axId val="261830728"/>
      </c:barChart>
      <c:catAx>
        <c:axId val="261830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1830728"/>
        <c:crosses val="autoZero"/>
        <c:auto val="1"/>
        <c:lblAlgn val="ctr"/>
        <c:lblOffset val="100"/>
        <c:noMultiLvlLbl val="0"/>
      </c:catAx>
      <c:valAx>
        <c:axId val="261830728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Número de especies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61830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657195975503064"/>
          <c:y val="9.3067220764071173E-2"/>
          <c:w val="0.79045691163604548"/>
          <c:h val="0.4031904345290172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'Aubundancia (Cualitativa)'!$D$78</c:f>
              <c:strCache>
                <c:ptCount val="1"/>
                <c:pt idx="0">
                  <c:v>Arachnida</c:v>
                </c:pt>
              </c:strCache>
            </c:strRef>
          </c:tx>
          <c:invertIfNegative val="0"/>
          <c:cat>
            <c:multiLvlStrRef>
              <c:f>'Aubundancia (Cualitativa)'!$E$76:$H$77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'Aubundancia (Cualitativa)'!$E$78:$H$78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2.2000000000000002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'Aubundancia (Cualitativa)'!$D$79</c:f>
              <c:strCache>
                <c:ptCount val="1"/>
                <c:pt idx="0">
                  <c:v>Bivalvia</c:v>
                </c:pt>
              </c:strCache>
            </c:strRef>
          </c:tx>
          <c:invertIfNegative val="0"/>
          <c:cat>
            <c:multiLvlStrRef>
              <c:f>'Aubundancia (Cualitativa)'!$E$76:$H$77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'Aubundancia (Cualitativa)'!$E$79:$H$79</c:f>
              <c:numCache>
                <c:formatCode>0.0</c:formatCode>
                <c:ptCount val="4"/>
                <c:pt idx="0">
                  <c:v>0</c:v>
                </c:pt>
                <c:pt idx="1">
                  <c:v>68.900000000000006</c:v>
                </c:pt>
                <c:pt idx="2">
                  <c:v>6</c:v>
                </c:pt>
                <c:pt idx="3">
                  <c:v>48.9</c:v>
                </c:pt>
              </c:numCache>
            </c:numRef>
          </c:val>
        </c:ser>
        <c:ser>
          <c:idx val="2"/>
          <c:order val="2"/>
          <c:tx>
            <c:strRef>
              <c:f>'Aubundancia (Cualitativa)'!$D$80</c:f>
              <c:strCache>
                <c:ptCount val="1"/>
                <c:pt idx="0">
                  <c:v>Gastropoda</c:v>
                </c:pt>
              </c:strCache>
            </c:strRef>
          </c:tx>
          <c:invertIfNegative val="0"/>
          <c:cat>
            <c:multiLvlStrRef>
              <c:f>'Aubundancia (Cualitativa)'!$E$76:$H$77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'Aubundancia (Cualitativa)'!$E$80:$H$80</c:f>
              <c:numCache>
                <c:formatCode>0.0</c:formatCode>
                <c:ptCount val="4"/>
                <c:pt idx="0">
                  <c:v>93.3</c:v>
                </c:pt>
                <c:pt idx="1">
                  <c:v>48.9</c:v>
                </c:pt>
                <c:pt idx="2">
                  <c:v>28.9</c:v>
                </c:pt>
                <c:pt idx="3">
                  <c:v>0</c:v>
                </c:pt>
              </c:numCache>
            </c:numRef>
          </c:val>
        </c:ser>
        <c:ser>
          <c:idx val="3"/>
          <c:order val="3"/>
          <c:tx>
            <c:strRef>
              <c:f>'Aubundancia (Cualitativa)'!$D$81</c:f>
              <c:strCache>
                <c:ptCount val="1"/>
                <c:pt idx="0">
                  <c:v>Hirudinea</c:v>
                </c:pt>
              </c:strCache>
            </c:strRef>
          </c:tx>
          <c:invertIfNegative val="0"/>
          <c:cat>
            <c:multiLvlStrRef>
              <c:f>'Aubundancia (Cualitativa)'!$E$76:$H$77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'Aubundancia (Cualitativa)'!$E$81:$H$81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13.3</c:v>
                </c:pt>
                <c:pt idx="3">
                  <c:v>8.9</c:v>
                </c:pt>
              </c:numCache>
            </c:numRef>
          </c:val>
        </c:ser>
        <c:ser>
          <c:idx val="4"/>
          <c:order val="4"/>
          <c:tx>
            <c:strRef>
              <c:f>'Aubundancia (Cualitativa)'!$D$82</c:f>
              <c:strCache>
                <c:ptCount val="1"/>
                <c:pt idx="0">
                  <c:v>Insecta</c:v>
                </c:pt>
              </c:strCache>
            </c:strRef>
          </c:tx>
          <c:invertIfNegative val="0"/>
          <c:cat>
            <c:multiLvlStrRef>
              <c:f>'Aubundancia (Cualitativa)'!$E$76:$H$77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'Aubundancia (Cualitativa)'!$E$82:$H$82</c:f>
              <c:numCache>
                <c:formatCode>0.0</c:formatCode>
                <c:ptCount val="4"/>
                <c:pt idx="0">
                  <c:v>40</c:v>
                </c:pt>
                <c:pt idx="1">
                  <c:v>11.100000000000001</c:v>
                </c:pt>
                <c:pt idx="2">
                  <c:v>46.599999999999994</c:v>
                </c:pt>
                <c:pt idx="3">
                  <c:v>13.3</c:v>
                </c:pt>
              </c:numCache>
            </c:numRef>
          </c:val>
        </c:ser>
        <c:ser>
          <c:idx val="5"/>
          <c:order val="5"/>
          <c:tx>
            <c:strRef>
              <c:f>'Aubundancia (Cualitativa)'!$D$83</c:f>
              <c:strCache>
                <c:ptCount val="1"/>
                <c:pt idx="0">
                  <c:v>Malacostraca</c:v>
                </c:pt>
              </c:strCache>
            </c:strRef>
          </c:tx>
          <c:invertIfNegative val="0"/>
          <c:cat>
            <c:multiLvlStrRef>
              <c:f>'Aubundancia (Cualitativa)'!$E$76:$H$77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'Aubundancia (Cualitativa)'!$E$83:$H$83</c:f>
              <c:numCache>
                <c:formatCode>0.0</c:formatCode>
                <c:ptCount val="4"/>
                <c:pt idx="0">
                  <c:v>0</c:v>
                </c:pt>
                <c:pt idx="1">
                  <c:v>2.2000000000000002</c:v>
                </c:pt>
                <c:pt idx="2">
                  <c:v>51.1</c:v>
                </c:pt>
                <c:pt idx="3">
                  <c:v>0</c:v>
                </c:pt>
              </c:numCache>
            </c:numRef>
          </c:val>
        </c:ser>
        <c:ser>
          <c:idx val="6"/>
          <c:order val="6"/>
          <c:tx>
            <c:strRef>
              <c:f>'Aubundancia (Cualitativa)'!$D$84</c:f>
              <c:strCache>
                <c:ptCount val="1"/>
                <c:pt idx="0">
                  <c:v>Oligochaeta</c:v>
                </c:pt>
              </c:strCache>
            </c:strRef>
          </c:tx>
          <c:invertIfNegative val="0"/>
          <c:cat>
            <c:multiLvlStrRef>
              <c:f>'Aubundancia (Cualitativa)'!$E$76:$H$77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10 de Junio</c:v>
                  </c:pt>
                </c:lvl>
              </c:multiLvlStrCache>
            </c:multiLvlStrRef>
          </c:cat>
          <c:val>
            <c:numRef>
              <c:f>'Aubundancia (Cualitativa)'!$E$84:$H$84</c:f>
              <c:numCache>
                <c:formatCode>0.0</c:formatCode>
                <c:ptCount val="4"/>
                <c:pt idx="0">
                  <c:v>1266.7</c:v>
                </c:pt>
                <c:pt idx="1">
                  <c:v>13.3</c:v>
                </c:pt>
                <c:pt idx="2">
                  <c:v>0</c:v>
                </c:pt>
                <c:pt idx="3">
                  <c:v>311.10000000000002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64803152"/>
        <c:axId val="264800016"/>
        <c:axId val="0"/>
      </c:bar3DChart>
      <c:catAx>
        <c:axId val="264803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Clases Taxonómicas</a:t>
                </a:r>
              </a:p>
            </c:rich>
          </c:tx>
          <c:layout>
            <c:manualLayout>
              <c:xMode val="edge"/>
              <c:yMode val="edge"/>
              <c:x val="0.47046719160104988"/>
              <c:y val="0.68992891513560817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crossAx val="264800016"/>
        <c:crosses val="autoZero"/>
        <c:auto val="1"/>
        <c:lblAlgn val="ctr"/>
        <c:lblOffset val="100"/>
        <c:noMultiLvlLbl val="0"/>
      </c:catAx>
      <c:valAx>
        <c:axId val="264800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(ind/mL)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648031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3695538057742781E-2"/>
          <c:y val="0.79032298046077576"/>
          <c:w val="0.96797112860892398"/>
          <c:h val="0.1415758967629046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5839796996329819"/>
          <c:y val="5.1400554097404488E-2"/>
          <c:w val="0.80434170832380403"/>
          <c:h val="0.546708953047535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'Aubundancia (Cualitativa)'!$J$78</c:f>
              <c:strCache>
                <c:ptCount val="1"/>
                <c:pt idx="0">
                  <c:v>Bivalvia</c:v>
                </c:pt>
              </c:strCache>
            </c:strRef>
          </c:tx>
          <c:invertIfNegative val="0"/>
          <c:cat>
            <c:multiLvlStrRef>
              <c:f>'Aubundancia (Cualitativa)'!$K$76:$N$77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'Aubundancia (Cualitativa)'!$K$78:$N$78</c:f>
              <c:numCache>
                <c:formatCode>0.0</c:formatCode>
                <c:ptCount val="4"/>
                <c:pt idx="0">
                  <c:v>0</c:v>
                </c:pt>
                <c:pt idx="1">
                  <c:v>86.7</c:v>
                </c:pt>
                <c:pt idx="2">
                  <c:v>2.2000000000000002</c:v>
                </c:pt>
                <c:pt idx="3">
                  <c:v>73.3</c:v>
                </c:pt>
              </c:numCache>
            </c:numRef>
          </c:val>
        </c:ser>
        <c:ser>
          <c:idx val="1"/>
          <c:order val="1"/>
          <c:tx>
            <c:strRef>
              <c:f>'Aubundancia (Cualitativa)'!$J$79</c:f>
              <c:strCache>
                <c:ptCount val="1"/>
                <c:pt idx="0">
                  <c:v>Gastropoda</c:v>
                </c:pt>
              </c:strCache>
            </c:strRef>
          </c:tx>
          <c:invertIfNegative val="0"/>
          <c:cat>
            <c:multiLvlStrRef>
              <c:f>'Aubundancia (Cualitativa)'!$K$76:$N$77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'Aubundancia (Cualitativa)'!$K$79:$N$79</c:f>
              <c:numCache>
                <c:formatCode>0.0</c:formatCode>
                <c:ptCount val="4"/>
                <c:pt idx="0">
                  <c:v>20</c:v>
                </c:pt>
                <c:pt idx="1">
                  <c:v>82.199999999999989</c:v>
                </c:pt>
                <c:pt idx="2">
                  <c:v>8.8000000000000007</c:v>
                </c:pt>
                <c:pt idx="3">
                  <c:v>113.30000000000001</c:v>
                </c:pt>
              </c:numCache>
            </c:numRef>
          </c:val>
        </c:ser>
        <c:ser>
          <c:idx val="2"/>
          <c:order val="2"/>
          <c:tx>
            <c:strRef>
              <c:f>'Aubundancia (Cualitativa)'!$J$80</c:f>
              <c:strCache>
                <c:ptCount val="1"/>
                <c:pt idx="0">
                  <c:v>Hirudinea</c:v>
                </c:pt>
              </c:strCache>
            </c:strRef>
          </c:tx>
          <c:invertIfNegative val="0"/>
          <c:cat>
            <c:multiLvlStrRef>
              <c:f>'Aubundancia (Cualitativa)'!$K$76:$N$77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'Aubundancia (Cualitativa)'!$K$80:$N$80</c:f>
              <c:numCache>
                <c:formatCode>0.0</c:formatCode>
                <c:ptCount val="4"/>
                <c:pt idx="0">
                  <c:v>2.2000000000000002</c:v>
                </c:pt>
                <c:pt idx="1">
                  <c:v>6.7</c:v>
                </c:pt>
                <c:pt idx="2">
                  <c:v>11.100000000000001</c:v>
                </c:pt>
                <c:pt idx="3">
                  <c:v>26.7</c:v>
                </c:pt>
              </c:numCache>
            </c:numRef>
          </c:val>
        </c:ser>
        <c:ser>
          <c:idx val="3"/>
          <c:order val="3"/>
          <c:tx>
            <c:strRef>
              <c:f>'Aubundancia (Cualitativa)'!$J$81</c:f>
              <c:strCache>
                <c:ptCount val="1"/>
                <c:pt idx="0">
                  <c:v>Insecta</c:v>
                </c:pt>
              </c:strCache>
            </c:strRef>
          </c:tx>
          <c:invertIfNegative val="0"/>
          <c:cat>
            <c:multiLvlStrRef>
              <c:f>'Aubundancia (Cualitativa)'!$K$76:$N$77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'Aubundancia (Cualitativa)'!$K$81:$N$81</c:f>
              <c:numCache>
                <c:formatCode>0.0</c:formatCode>
                <c:ptCount val="4"/>
                <c:pt idx="0">
                  <c:v>42.1</c:v>
                </c:pt>
                <c:pt idx="1">
                  <c:v>31</c:v>
                </c:pt>
                <c:pt idx="2">
                  <c:v>35.400000000000006</c:v>
                </c:pt>
                <c:pt idx="3">
                  <c:v>159.90000000000003</c:v>
                </c:pt>
              </c:numCache>
            </c:numRef>
          </c:val>
        </c:ser>
        <c:ser>
          <c:idx val="4"/>
          <c:order val="4"/>
          <c:tx>
            <c:strRef>
              <c:f>'Aubundancia (Cualitativa)'!$J$82</c:f>
              <c:strCache>
                <c:ptCount val="1"/>
                <c:pt idx="0">
                  <c:v>Malacostraca</c:v>
                </c:pt>
              </c:strCache>
            </c:strRef>
          </c:tx>
          <c:invertIfNegative val="0"/>
          <c:cat>
            <c:multiLvlStrRef>
              <c:f>'Aubundancia (Cualitativa)'!$K$76:$N$77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'Aubundancia (Cualitativa)'!$K$82:$N$82</c:f>
              <c:numCache>
                <c:formatCode>0.0</c:formatCode>
                <c:ptCount val="4"/>
                <c:pt idx="0">
                  <c:v>84.4</c:v>
                </c:pt>
                <c:pt idx="1">
                  <c:v>104.4</c:v>
                </c:pt>
                <c:pt idx="2">
                  <c:v>775.6</c:v>
                </c:pt>
                <c:pt idx="3">
                  <c:v>980</c:v>
                </c:pt>
              </c:numCache>
            </c:numRef>
          </c:val>
        </c:ser>
        <c:ser>
          <c:idx val="5"/>
          <c:order val="5"/>
          <c:tx>
            <c:strRef>
              <c:f>'Aubundancia (Cualitativa)'!$J$83</c:f>
              <c:strCache>
                <c:ptCount val="1"/>
                <c:pt idx="0">
                  <c:v>Oligochaeta</c:v>
                </c:pt>
              </c:strCache>
            </c:strRef>
          </c:tx>
          <c:invertIfNegative val="0"/>
          <c:cat>
            <c:multiLvlStrRef>
              <c:f>'Aubundancia (Cualitativa)'!$K$76:$N$77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'Aubundancia (Cualitativa)'!$K$83:$N$83</c:f>
              <c:numCache>
                <c:formatCode>0.0</c:formatCode>
                <c:ptCount val="4"/>
                <c:pt idx="0">
                  <c:v>0</c:v>
                </c:pt>
                <c:pt idx="1">
                  <c:v>35.6</c:v>
                </c:pt>
                <c:pt idx="2">
                  <c:v>17.8</c:v>
                </c:pt>
                <c:pt idx="3">
                  <c:v>11.1</c:v>
                </c:pt>
              </c:numCache>
            </c:numRef>
          </c:val>
        </c:ser>
        <c:ser>
          <c:idx val="6"/>
          <c:order val="6"/>
          <c:tx>
            <c:strRef>
              <c:f>'Aubundancia (Cualitativa)'!$J$84</c:f>
              <c:strCache>
                <c:ptCount val="1"/>
                <c:pt idx="0">
                  <c:v>Turbellaria</c:v>
                </c:pt>
              </c:strCache>
            </c:strRef>
          </c:tx>
          <c:invertIfNegative val="0"/>
          <c:cat>
            <c:multiLvlStrRef>
              <c:f>'Aubundancia (Cualitativa)'!$K$76:$N$77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17 de Junio</c:v>
                  </c:pt>
                </c:lvl>
              </c:multiLvlStrCache>
            </c:multiLvlStrRef>
          </c:cat>
          <c:val>
            <c:numRef>
              <c:f>'Aubundancia (Cualitativa)'!$K$84:$N$84</c:f>
              <c:numCache>
                <c:formatCode>0.0</c:formatCode>
                <c:ptCount val="4"/>
                <c:pt idx="0">
                  <c:v>0</c:v>
                </c:pt>
                <c:pt idx="1">
                  <c:v>28.9</c:v>
                </c:pt>
                <c:pt idx="2">
                  <c:v>26.7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64803936"/>
        <c:axId val="264807464"/>
        <c:axId val="0"/>
      </c:bar3DChart>
      <c:catAx>
        <c:axId val="264803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Clases Taxonómicas</a:t>
                </a:r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64807464"/>
        <c:crosses val="autoZero"/>
        <c:auto val="1"/>
        <c:lblAlgn val="ctr"/>
        <c:lblOffset val="100"/>
        <c:noMultiLvlLbl val="0"/>
      </c:catAx>
      <c:valAx>
        <c:axId val="264807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(ind/mL)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648039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4980342187517025E-2"/>
          <c:y val="0.8134711286089239"/>
          <c:w val="0.96672090262576105"/>
          <c:h val="0.1462055263925342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007195975503065"/>
          <c:y val="5.1400554097404488E-2"/>
          <c:w val="0.77417913385826775"/>
          <c:h val="0.56985710119568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'Aubundancia (Cualitativa)'!$P$78</c:f>
              <c:strCache>
                <c:ptCount val="1"/>
                <c:pt idx="0">
                  <c:v>Bivalvia</c:v>
                </c:pt>
              </c:strCache>
            </c:strRef>
          </c:tx>
          <c:invertIfNegative val="0"/>
          <c:cat>
            <c:multiLvlStrRef>
              <c:f>'Aubundancia (Cualitativa)'!$Q$76:$T$77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'Aubundancia (Cualitativa)'!$Q$78:$T$78</c:f>
              <c:numCache>
                <c:formatCode>0.0</c:formatCode>
                <c:ptCount val="4"/>
                <c:pt idx="1">
                  <c:v>306.7</c:v>
                </c:pt>
                <c:pt idx="3">
                  <c:v>143.30000000000001</c:v>
                </c:pt>
              </c:numCache>
            </c:numRef>
          </c:val>
        </c:ser>
        <c:ser>
          <c:idx val="1"/>
          <c:order val="1"/>
          <c:tx>
            <c:strRef>
              <c:f>'Aubundancia (Cualitativa)'!$P$79</c:f>
              <c:strCache>
                <c:ptCount val="1"/>
                <c:pt idx="0">
                  <c:v>Gastropoda</c:v>
                </c:pt>
              </c:strCache>
            </c:strRef>
          </c:tx>
          <c:invertIfNegative val="0"/>
          <c:cat>
            <c:multiLvlStrRef>
              <c:f>'Aubundancia (Cualitativa)'!$Q$76:$T$77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'Aubundancia (Cualitativa)'!$Q$79:$T$79</c:f>
              <c:numCache>
                <c:formatCode>0.0</c:formatCode>
                <c:ptCount val="4"/>
                <c:pt idx="0">
                  <c:v>30</c:v>
                </c:pt>
                <c:pt idx="1">
                  <c:v>240</c:v>
                </c:pt>
                <c:pt idx="2">
                  <c:v>13.3</c:v>
                </c:pt>
                <c:pt idx="3">
                  <c:v>30</c:v>
                </c:pt>
              </c:numCache>
            </c:numRef>
          </c:val>
        </c:ser>
        <c:ser>
          <c:idx val="2"/>
          <c:order val="2"/>
          <c:tx>
            <c:strRef>
              <c:f>'Aubundancia (Cualitativa)'!$P$80</c:f>
              <c:strCache>
                <c:ptCount val="1"/>
                <c:pt idx="0">
                  <c:v>Hirudinea</c:v>
                </c:pt>
              </c:strCache>
            </c:strRef>
          </c:tx>
          <c:invertIfNegative val="0"/>
          <c:cat>
            <c:multiLvlStrRef>
              <c:f>'Aubundancia (Cualitativa)'!$Q$76:$T$77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'Aubundancia (Cualitativa)'!$Q$80:$T$80</c:f>
              <c:numCache>
                <c:formatCode>0.0</c:formatCode>
                <c:ptCount val="4"/>
                <c:pt idx="0">
                  <c:v>20</c:v>
                </c:pt>
                <c:pt idx="1">
                  <c:v>50</c:v>
                </c:pt>
                <c:pt idx="3">
                  <c:v>10</c:v>
                </c:pt>
              </c:numCache>
            </c:numRef>
          </c:val>
        </c:ser>
        <c:ser>
          <c:idx val="3"/>
          <c:order val="3"/>
          <c:tx>
            <c:strRef>
              <c:f>'Aubundancia (Cualitativa)'!$P$81</c:f>
              <c:strCache>
                <c:ptCount val="1"/>
                <c:pt idx="0">
                  <c:v>Insecta</c:v>
                </c:pt>
              </c:strCache>
            </c:strRef>
          </c:tx>
          <c:invertIfNegative val="0"/>
          <c:cat>
            <c:multiLvlStrRef>
              <c:f>'Aubundancia (Cualitativa)'!$Q$76:$T$77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'Aubundancia (Cualitativa)'!$Q$81:$T$81</c:f>
              <c:numCache>
                <c:formatCode>0.0</c:formatCode>
                <c:ptCount val="4"/>
                <c:pt idx="0">
                  <c:v>30</c:v>
                </c:pt>
                <c:pt idx="1">
                  <c:v>56.6</c:v>
                </c:pt>
                <c:pt idx="2">
                  <c:v>6.6</c:v>
                </c:pt>
                <c:pt idx="3">
                  <c:v>76.600000000000009</c:v>
                </c:pt>
              </c:numCache>
            </c:numRef>
          </c:val>
        </c:ser>
        <c:ser>
          <c:idx val="4"/>
          <c:order val="4"/>
          <c:tx>
            <c:strRef>
              <c:f>'Aubundancia (Cualitativa)'!$P$82</c:f>
              <c:strCache>
                <c:ptCount val="1"/>
                <c:pt idx="0">
                  <c:v>Malacostraca</c:v>
                </c:pt>
              </c:strCache>
            </c:strRef>
          </c:tx>
          <c:invertIfNegative val="0"/>
          <c:cat>
            <c:multiLvlStrRef>
              <c:f>'Aubundancia (Cualitativa)'!$Q$76:$T$77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'Aubundancia (Cualitativa)'!$Q$82:$T$82</c:f>
              <c:numCache>
                <c:formatCode>0.0</c:formatCode>
                <c:ptCount val="4"/>
                <c:pt idx="0">
                  <c:v>40</c:v>
                </c:pt>
                <c:pt idx="1">
                  <c:v>196.7</c:v>
                </c:pt>
                <c:pt idx="2">
                  <c:v>30</c:v>
                </c:pt>
                <c:pt idx="3">
                  <c:v>86.7</c:v>
                </c:pt>
              </c:numCache>
            </c:numRef>
          </c:val>
        </c:ser>
        <c:ser>
          <c:idx val="5"/>
          <c:order val="5"/>
          <c:tx>
            <c:strRef>
              <c:f>'Aubundancia (Cualitativa)'!$P$83</c:f>
              <c:strCache>
                <c:ptCount val="1"/>
                <c:pt idx="0">
                  <c:v>Oligochaeta</c:v>
                </c:pt>
              </c:strCache>
            </c:strRef>
          </c:tx>
          <c:invertIfNegative val="0"/>
          <c:cat>
            <c:multiLvlStrRef>
              <c:f>'Aubundancia (Cualitativa)'!$Q$76:$T$77</c:f>
              <c:multiLvlStrCache>
                <c:ptCount val="4"/>
                <c:lvl>
                  <c:pt idx="0">
                    <c:v>EH</c:v>
                  </c:pt>
                  <c:pt idx="1">
                    <c:v>FA</c:v>
                  </c:pt>
                  <c:pt idx="2">
                    <c:v>IES</c:v>
                  </c:pt>
                  <c:pt idx="3">
                    <c:v>SH</c:v>
                  </c:pt>
                </c:lvl>
                <c:lvl>
                  <c:pt idx="0">
                    <c:v>24 de Junio</c:v>
                  </c:pt>
                </c:lvl>
              </c:multiLvlStrCache>
            </c:multiLvlStrRef>
          </c:cat>
          <c:val>
            <c:numRef>
              <c:f>'Aubundancia (Cualitativa)'!$Q$83:$T$83</c:f>
              <c:numCache>
                <c:formatCode>0.0</c:formatCode>
                <c:ptCount val="4"/>
                <c:pt idx="0">
                  <c:v>93.3</c:v>
                </c:pt>
                <c:pt idx="1">
                  <c:v>110</c:v>
                </c:pt>
                <c:pt idx="2">
                  <c:v>26.7</c:v>
                </c:pt>
                <c:pt idx="3">
                  <c:v>240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64801976"/>
        <c:axId val="264804720"/>
        <c:axId val="0"/>
      </c:bar3DChart>
      <c:catAx>
        <c:axId val="264801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Clases Taxonómicas</a:t>
                </a:r>
              </a:p>
            </c:rich>
          </c:tx>
          <c:layout/>
          <c:overlay val="0"/>
        </c:title>
        <c:numFmt formatCode="General" sourceLinked="0"/>
        <c:majorTickMark val="none"/>
        <c:minorTickMark val="none"/>
        <c:tickLblPos val="nextTo"/>
        <c:crossAx val="264804720"/>
        <c:crosses val="autoZero"/>
        <c:auto val="1"/>
        <c:lblAlgn val="ctr"/>
        <c:lblOffset val="100"/>
        <c:noMultiLvlLbl val="0"/>
      </c:catAx>
      <c:valAx>
        <c:axId val="264804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(ind/mL)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648019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4806649168853905E-2"/>
          <c:y val="0.80440398075240571"/>
          <c:w val="0.92074890638670182"/>
          <c:h val="0.15971055701370659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215295</xdr:colOff>
      <xdr:row>14</xdr:row>
      <xdr:rowOff>80584</xdr:rowOff>
    </xdr:from>
    <xdr:to>
      <xdr:col>20</xdr:col>
      <xdr:colOff>557892</xdr:colOff>
      <xdr:row>29</xdr:row>
      <xdr:rowOff>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250370</xdr:colOff>
      <xdr:row>0</xdr:row>
      <xdr:rowOff>61911</xdr:rowOff>
    </xdr:from>
    <xdr:to>
      <xdr:col>20</xdr:col>
      <xdr:colOff>598713</xdr:colOff>
      <xdr:row>13</xdr:row>
      <xdr:rowOff>119062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190500</xdr:colOff>
      <xdr:row>12</xdr:row>
      <xdr:rowOff>2723</xdr:rowOff>
    </xdr:from>
    <xdr:to>
      <xdr:col>6</xdr:col>
      <xdr:colOff>149678</xdr:colOff>
      <xdr:row>27</xdr:row>
      <xdr:rowOff>108857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27782</xdr:colOff>
      <xdr:row>34</xdr:row>
      <xdr:rowOff>78184</xdr:rowOff>
    </xdr:from>
    <xdr:to>
      <xdr:col>12</xdr:col>
      <xdr:colOff>678657</xdr:colOff>
      <xdr:row>48</xdr:row>
      <xdr:rowOff>154384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87</xdr:row>
      <xdr:rowOff>0</xdr:rowOff>
    </xdr:from>
    <xdr:to>
      <xdr:col>7</xdr:col>
      <xdr:colOff>800100</xdr:colOff>
      <xdr:row>101</xdr:row>
      <xdr:rowOff>76200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381000</xdr:colOff>
      <xdr:row>87</xdr:row>
      <xdr:rowOff>0</xdr:rowOff>
    </xdr:from>
    <xdr:to>
      <xdr:col>14</xdr:col>
      <xdr:colOff>266700</xdr:colOff>
      <xdr:row>101</xdr:row>
      <xdr:rowOff>76200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381000</xdr:colOff>
      <xdr:row>85</xdr:row>
      <xdr:rowOff>57150</xdr:rowOff>
    </xdr:from>
    <xdr:to>
      <xdr:col>19</xdr:col>
      <xdr:colOff>857250</xdr:colOff>
      <xdr:row>99</xdr:row>
      <xdr:rowOff>133350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zoomScale="55" zoomScaleNormal="55" workbookViewId="0">
      <selection activeCell="A3" sqref="A3:XFD3"/>
    </sheetView>
  </sheetViews>
  <sheetFormatPr baseColWidth="10" defaultRowHeight="15" x14ac:dyDescent="0.2"/>
  <cols>
    <col min="1" max="1" width="24.28515625" style="6" bestFit="1" customWidth="1"/>
    <col min="2" max="2" width="14.5703125" style="6" bestFit="1" customWidth="1"/>
    <col min="3" max="3" width="11.42578125" style="6" customWidth="1"/>
    <col min="4" max="7" width="9.140625" style="6" customWidth="1"/>
    <col min="8" max="16384" width="11.42578125" style="6"/>
  </cols>
  <sheetData>
    <row r="1" spans="1:10" ht="31.5" x14ac:dyDescent="0.2">
      <c r="A1" s="75" t="s">
        <v>29</v>
      </c>
      <c r="B1" s="76" t="s">
        <v>108</v>
      </c>
      <c r="C1" s="87" t="s">
        <v>30</v>
      </c>
      <c r="D1" s="90" t="s">
        <v>78</v>
      </c>
      <c r="E1" s="76" t="s">
        <v>79</v>
      </c>
      <c r="F1" s="76" t="s">
        <v>80</v>
      </c>
      <c r="G1" s="91" t="s">
        <v>81</v>
      </c>
      <c r="H1" s="84">
        <v>41800</v>
      </c>
      <c r="I1" s="77">
        <v>41807</v>
      </c>
      <c r="J1" s="78">
        <v>41814</v>
      </c>
    </row>
    <row r="2" spans="1:10" x14ac:dyDescent="0.2">
      <c r="A2" s="79" t="s">
        <v>76</v>
      </c>
      <c r="B2" s="23">
        <f>SUM('Presencia-Ausencia(Cualitativo)'!D4:O4)</f>
        <v>1</v>
      </c>
      <c r="C2" s="88">
        <f>B2/$B$11</f>
        <v>9.3457943925233638E-3</v>
      </c>
      <c r="D2" s="79">
        <f>SUM('Presencia-Ausencia(Cualitativo)'!D4:F4)</f>
        <v>0</v>
      </c>
      <c r="E2" s="7">
        <f>SUM('Presencia-Ausencia(Cualitativo)'!G4:I4)</f>
        <v>0</v>
      </c>
      <c r="F2" s="7">
        <f>SUM('Presencia-Ausencia(Cualitativo)'!J4:L4)</f>
        <v>0</v>
      </c>
      <c r="G2" s="92">
        <f>SUM('Presencia-Ausencia(Cualitativo)'!M4:O4)</f>
        <v>1</v>
      </c>
      <c r="H2" s="85">
        <f>SUM('Presencia-Ausencia(Cualitativo)'!D4,'Presencia-Ausencia(Cualitativo)'!G4,'Presencia-Ausencia(Cualitativo)'!J4,'Presencia-Ausencia(Cualitativo)'!M4)</f>
        <v>0</v>
      </c>
      <c r="I2" s="9">
        <f>SUM('Presencia-Ausencia(Cualitativo)'!E4,'Presencia-Ausencia(Cualitativo)'!H4,'Presencia-Ausencia(Cualitativo)'!K4,'Presencia-Ausencia(Cualitativo)'!N4)</f>
        <v>0</v>
      </c>
      <c r="J2" s="80">
        <f>SUM('Presencia-Ausencia(Cualitativo)'!F4,'Presencia-Ausencia(Cualitativo)'!I4,'Presencia-Ausencia(Cualitativo)'!L4,'Presencia-Ausencia(Cualitativo)'!O4)</f>
        <v>1</v>
      </c>
    </row>
    <row r="3" spans="1:10" x14ac:dyDescent="0.2">
      <c r="A3" s="79" t="s">
        <v>57</v>
      </c>
      <c r="B3" s="23">
        <f>SUM('Presencia-Ausencia(Cualitativo)'!D5:O5)</f>
        <v>8</v>
      </c>
      <c r="C3" s="88">
        <f t="shared" ref="C3:C10" si="0">B3/$B$11</f>
        <v>7.476635514018691E-2</v>
      </c>
      <c r="D3" s="79">
        <f>SUM('Presencia-Ausencia(Cualitativo)'!D5:F5)</f>
        <v>0</v>
      </c>
      <c r="E3" s="7">
        <f>SUM('Presencia-Ausencia(Cualitativo)'!G5:I5)</f>
        <v>3</v>
      </c>
      <c r="F3" s="7">
        <f>SUM('Presencia-Ausencia(Cualitativo)'!J5:L5)</f>
        <v>3</v>
      </c>
      <c r="G3" s="92">
        <f>SUM('Presencia-Ausencia(Cualitativo)'!M5:O5)</f>
        <v>2</v>
      </c>
      <c r="H3" s="85">
        <f>SUM('Presencia-Ausencia(Cualitativo)'!D5,'Presencia-Ausencia(Cualitativo)'!G5,'Presencia-Ausencia(Cualitativo)'!J5,'Presencia-Ausencia(Cualitativo)'!M5)</f>
        <v>2</v>
      </c>
      <c r="I3" s="9">
        <f>SUM('Presencia-Ausencia(Cualitativo)'!E5,'Presencia-Ausencia(Cualitativo)'!H5,'Presencia-Ausencia(Cualitativo)'!K5,'Presencia-Ausencia(Cualitativo)'!N5)</f>
        <v>3</v>
      </c>
      <c r="J3" s="80">
        <f>SUM('Presencia-Ausencia(Cualitativo)'!F5,'Presencia-Ausencia(Cualitativo)'!I5,'Presencia-Ausencia(Cualitativo)'!L5,'Presencia-Ausencia(Cualitativo)'!O5)</f>
        <v>3</v>
      </c>
    </row>
    <row r="4" spans="1:10" x14ac:dyDescent="0.2">
      <c r="A4" s="79" t="s">
        <v>46</v>
      </c>
      <c r="B4" s="23">
        <f>SUM('Presencia-Ausencia(Cualitativo)'!D6:O9)</f>
        <v>18</v>
      </c>
      <c r="C4" s="88">
        <f t="shared" si="0"/>
        <v>0.16822429906542055</v>
      </c>
      <c r="D4" s="79">
        <f>SUM('Presencia-Ausencia(Cualitativo)'!D6:F9)</f>
        <v>3</v>
      </c>
      <c r="E4" s="7">
        <f>SUM('Presencia-Ausencia(Cualitativo)'!G6:I9)</f>
        <v>3</v>
      </c>
      <c r="F4" s="7">
        <f>SUM('Presencia-Ausencia(Cualitativo)'!J6:L9)</f>
        <v>7</v>
      </c>
      <c r="G4" s="92">
        <f>SUM('Presencia-Ausencia(Cualitativo)'!M6:O9)</f>
        <v>5</v>
      </c>
      <c r="H4" s="85">
        <f>SUM('Presencia-Ausencia(Cualitativo)'!D6:D9,'Presencia-Ausencia(Cualitativo)'!G6:G9,'Presencia-Ausencia(Cualitativo)'!J6:J9,'Presencia-Ausencia(Cualitativo)'!M6:M9)</f>
        <v>5</v>
      </c>
      <c r="I4" s="9">
        <f>SUM('Presencia-Ausencia(Cualitativo)'!E6:E9,'Presencia-Ausencia(Cualitativo)'!H6:H9,'Presencia-Ausencia(Cualitativo)'!K6:K9,'Presencia-Ausencia(Cualitativo)'!N6:N9)</f>
        <v>9</v>
      </c>
      <c r="J4" s="80">
        <f>SUM('Presencia-Ausencia(Cualitativo)'!F6:F9,'Presencia-Ausencia(Cualitativo)'!I6:I9,'Presencia-Ausencia(Cualitativo)'!L6:L9,'Presencia-Ausencia(Cualitativo)'!O6:O9)</f>
        <v>4</v>
      </c>
    </row>
    <row r="5" spans="1:10" x14ac:dyDescent="0.2">
      <c r="A5" s="79" t="s">
        <v>36</v>
      </c>
      <c r="B5" s="23">
        <f>SUM('Presencia-Ausencia(Cualitativo)'!D10:O11)</f>
        <v>11</v>
      </c>
      <c r="C5" s="88">
        <f t="shared" si="0"/>
        <v>0.10280373831775701</v>
      </c>
      <c r="D5" s="79">
        <f>SUM('Presencia-Ausencia(Cualitativo)'!D10:F11)</f>
        <v>2</v>
      </c>
      <c r="E5" s="7">
        <f>SUM('Presencia-Ausencia(Cualitativo)'!G10:I11)</f>
        <v>4</v>
      </c>
      <c r="F5" s="7">
        <f>SUM('Presencia-Ausencia(Cualitativo)'!J10:L11)</f>
        <v>2</v>
      </c>
      <c r="G5" s="92">
        <f>SUM('Presencia-Ausencia(Cualitativo)'!M10:O11)</f>
        <v>3</v>
      </c>
      <c r="H5" s="85">
        <f>SUM('Presencia-Ausencia(Cualitativo)'!D10:D11,'Presencia-Ausencia(Cualitativo)'!G10:G11,'Presencia-Ausencia(Cualitativo)'!J10:J11,'Presencia-Ausencia(Cualitativo)'!M10:M11)</f>
        <v>3</v>
      </c>
      <c r="I5" s="9">
        <f>SUM('Presencia-Ausencia(Cualitativo)'!E10:E11,'Presencia-Ausencia(Cualitativo)'!H10:H11,'Presencia-Ausencia(Cualitativo)'!K10:K11,'Presencia-Ausencia(Cualitativo)'!N10:N11)</f>
        <v>6</v>
      </c>
      <c r="J5" s="80">
        <f>SUM('Presencia-Ausencia(Cualitativo)'!F10:F11,'Presencia-Ausencia(Cualitativo)'!I10:I11,'Presencia-Ausencia(Cualitativo)'!L10:L11,'Presencia-Ausencia(Cualitativo)'!O10:O11)</f>
        <v>2</v>
      </c>
    </row>
    <row r="6" spans="1:10" x14ac:dyDescent="0.2">
      <c r="A6" s="79" t="s">
        <v>42</v>
      </c>
      <c r="B6" s="23">
        <f>SUM('Presencia-Ausencia(Cualitativo)'!D12:O23)</f>
        <v>45</v>
      </c>
      <c r="C6" s="88">
        <f t="shared" si="0"/>
        <v>0.42056074766355139</v>
      </c>
      <c r="D6" s="79">
        <f>SUM('Presencia-Ausencia(Cualitativo)'!D12:F23)</f>
        <v>11</v>
      </c>
      <c r="E6" s="7">
        <f>SUM('Presencia-Ausencia(Cualitativo)'!G12:I23)</f>
        <v>14</v>
      </c>
      <c r="F6" s="7">
        <f>SUM('Presencia-Ausencia(Cualitativo)'!J12:L23)</f>
        <v>9</v>
      </c>
      <c r="G6" s="92">
        <f>SUM('Presencia-Ausencia(Cualitativo)'!M12:O23)</f>
        <v>11</v>
      </c>
      <c r="H6" s="85">
        <f>SUM('Presencia-Ausencia(Cualitativo)'!D12:D23,'Presencia-Ausencia(Cualitativo)'!G12:G23,'Presencia-Ausencia(Cualitativo)'!J12:J23,'Presencia-Ausencia(Cualitativo)'!M12:M23)</f>
        <v>11</v>
      </c>
      <c r="I6" s="9">
        <f>SUM('Presencia-Ausencia(Cualitativo)'!E12:E23,'Presencia-Ausencia(Cualitativo)'!H12:H23,'Presencia-Ausencia(Cualitativo)'!K12:K23,'Presencia-Ausencia(Cualitativo)'!N12:N23)</f>
        <v>26</v>
      </c>
      <c r="J6" s="80">
        <f>SUM('Presencia-Ausencia(Cualitativo)'!F12:F23,'Presencia-Ausencia(Cualitativo)'!I12:I23,'Presencia-Ausencia(Cualitativo)'!L12:L23,'Presencia-Ausencia(Cualitativo)'!O12:O23)</f>
        <v>8</v>
      </c>
    </row>
    <row r="7" spans="1:10" x14ac:dyDescent="0.2">
      <c r="A7" s="79" t="s">
        <v>39</v>
      </c>
      <c r="B7" s="23">
        <f>SUM('Presencia-Ausencia(Cualitativo)'!D24:O24)</f>
        <v>10</v>
      </c>
      <c r="C7" s="88">
        <f t="shared" si="0"/>
        <v>9.3457943925233641E-2</v>
      </c>
      <c r="D7" s="79">
        <f>SUM('Presencia-Ausencia(Cualitativo)'!D24:F24)</f>
        <v>2</v>
      </c>
      <c r="E7" s="7">
        <f>SUM('Presencia-Ausencia(Cualitativo)'!G24:I24)</f>
        <v>2</v>
      </c>
      <c r="F7" s="7">
        <f>SUM('Presencia-Ausencia(Cualitativo)'!J24:L24)</f>
        <v>3</v>
      </c>
      <c r="G7" s="92">
        <f>SUM('Presencia-Ausencia(Cualitativo)'!M24:O24)</f>
        <v>3</v>
      </c>
      <c r="H7" s="85">
        <f>SUM('Presencia-Ausencia(Cualitativo)'!D24,'Presencia-Ausencia(Cualitativo)'!G24,'Presencia-Ausencia(Cualitativo)'!J24,'Presencia-Ausencia(Cualitativo)'!M24)</f>
        <v>4</v>
      </c>
      <c r="I7" s="9">
        <f>SUM('Presencia-Ausencia(Cualitativo)'!E24,'Presencia-Ausencia(Cualitativo)'!H24,'Presencia-Ausencia(Cualitativo)'!K24,'Presencia-Ausencia(Cualitativo)'!N24)</f>
        <v>4</v>
      </c>
      <c r="J7" s="80">
        <f>SUM('Presencia-Ausencia(Cualitativo)'!F24,'Presencia-Ausencia(Cualitativo)'!I24,'Presencia-Ausencia(Cualitativo)'!L24,'Presencia-Ausencia(Cualitativo)'!O24)</f>
        <v>2</v>
      </c>
    </row>
    <row r="8" spans="1:10" x14ac:dyDescent="0.2">
      <c r="A8" s="79" t="s">
        <v>51</v>
      </c>
      <c r="B8" s="23">
        <f>SUM('Presencia-Ausencia(Cualitativo)'!D25:O25)</f>
        <v>10</v>
      </c>
      <c r="C8" s="88">
        <f t="shared" si="0"/>
        <v>9.3457943925233641E-2</v>
      </c>
      <c r="D8" s="79">
        <f>SUM('Presencia-Ausencia(Cualitativo)'!D25:F25)</f>
        <v>2</v>
      </c>
      <c r="E8" s="7">
        <f>SUM('Presencia-Ausencia(Cualitativo)'!G25:I25)</f>
        <v>3</v>
      </c>
      <c r="F8" s="7">
        <f>SUM('Presencia-Ausencia(Cualitativo)'!J25:L25)</f>
        <v>3</v>
      </c>
      <c r="G8" s="92">
        <f>SUM('Presencia-Ausencia(Cualitativo)'!M25:O25)</f>
        <v>2</v>
      </c>
      <c r="H8" s="85">
        <f>SUM('Presencia-Ausencia(Cualitativo)'!D25,'Presencia-Ausencia(Cualitativo)'!G25,'Presencia-Ausencia(Cualitativo)'!J25,'Presencia-Ausencia(Cualitativo)'!M25)</f>
        <v>4</v>
      </c>
      <c r="I8" s="9">
        <f>SUM('Presencia-Ausencia(Cualitativo)'!E25,'Presencia-Ausencia(Cualitativo)'!H25,'Presencia-Ausencia(Cualitativo)'!K25,'Presencia-Ausencia(Cualitativo)'!N25)</f>
        <v>3</v>
      </c>
      <c r="J8" s="80">
        <f>SUM('Presencia-Ausencia(Cualitativo)'!F25,'Presencia-Ausencia(Cualitativo)'!I25,'Presencia-Ausencia(Cualitativo)'!L25,'Presencia-Ausencia(Cualitativo)'!O25)</f>
        <v>3</v>
      </c>
    </row>
    <row r="9" spans="1:10" x14ac:dyDescent="0.2">
      <c r="A9" s="79" t="s">
        <v>67</v>
      </c>
      <c r="B9" s="23">
        <f>SUM('Presencia-Ausencia(Cualitativo)'!D26:O26)</f>
        <v>3</v>
      </c>
      <c r="C9" s="88">
        <f t="shared" si="0"/>
        <v>2.8037383177570093E-2</v>
      </c>
      <c r="D9" s="79">
        <f>SUM('Presencia-Ausencia(Cualitativo)'!D26:F26)</f>
        <v>1</v>
      </c>
      <c r="E9" s="7">
        <f>SUM('Presencia-Ausencia(Cualitativo)'!G26:I26)</f>
        <v>0</v>
      </c>
      <c r="F9" s="7">
        <f>SUM('Presencia-Ausencia(Cualitativo)'!J26:L26)</f>
        <v>1</v>
      </c>
      <c r="G9" s="92">
        <f>SUM('Presencia-Ausencia(Cualitativo)'!M26:O26)</f>
        <v>1</v>
      </c>
      <c r="H9" s="85">
        <f>SUM('Presencia-Ausencia(Cualitativo)'!D26,'Presencia-Ausencia(Cualitativo)'!G26,'Presencia-Ausencia(Cualitativo)'!J26,'Presencia-Ausencia(Cualitativo)'!M26)</f>
        <v>0</v>
      </c>
      <c r="I9" s="9">
        <f>SUM('Presencia-Ausencia(Cualitativo)'!E26,'Presencia-Ausencia(Cualitativo)'!H26,'Presencia-Ausencia(Cualitativo)'!K26,'Presencia-Ausencia(Cualitativo)'!N26)</f>
        <v>3</v>
      </c>
      <c r="J9" s="80">
        <f>SUM('Presencia-Ausencia(Cualitativo)'!F26,'Presencia-Ausencia(Cualitativo)'!I26,'Presencia-Ausencia(Cualitativo)'!L26,'Presencia-Ausencia(Cualitativo)'!O26)</f>
        <v>0</v>
      </c>
    </row>
    <row r="10" spans="1:10" x14ac:dyDescent="0.2">
      <c r="A10" s="79" t="s">
        <v>77</v>
      </c>
      <c r="B10" s="23">
        <f>SUM('Presencia-Ausencia(Cualitativo)'!D3:O3)</f>
        <v>1</v>
      </c>
      <c r="C10" s="88">
        <f t="shared" si="0"/>
        <v>9.3457943925233638E-3</v>
      </c>
      <c r="D10" s="79">
        <f>SUM('Presencia-Ausencia(Cualitativo)'!D3:F3)</f>
        <v>0</v>
      </c>
      <c r="E10" s="7">
        <f>SUM('Presencia-Ausencia(Cualitativo)'!G3:I3)</f>
        <v>0</v>
      </c>
      <c r="F10" s="7">
        <f>SUM('Presencia-Ausencia(Cualitativo)'!J3:L3)</f>
        <v>1</v>
      </c>
      <c r="G10" s="92">
        <f>SUM('Presencia-Ausencia(Cualitativo)'!M3:O3)</f>
        <v>0</v>
      </c>
      <c r="H10" s="85">
        <f>SUM('Presencia-Ausencia(Cualitativo)'!D3,'Presencia-Ausencia(Cualitativo)'!G3,'Presencia-Ausencia(Cualitativo)'!J3,'Presencia-Ausencia(Cualitativo)'!M3)</f>
        <v>1</v>
      </c>
      <c r="I10" s="9">
        <f>SUM('Presencia-Ausencia(Cualitativo)'!E3,'Presencia-Ausencia(Cualitativo)'!H3,'Presencia-Ausencia(Cualitativo)'!K3,'Presencia-Ausencia(Cualitativo)'!N3)</f>
        <v>0</v>
      </c>
      <c r="J10" s="80">
        <f>SUM('Presencia-Ausencia(Cualitativo)'!F3,'Presencia-Ausencia(Cualitativo)'!I3,'Presencia-Ausencia(Cualitativo)'!L3,'Presencia-Ausencia(Cualitativo)'!O3)</f>
        <v>0</v>
      </c>
    </row>
    <row r="11" spans="1:10" ht="16.5" thickBot="1" x14ac:dyDescent="0.3">
      <c r="A11" s="81" t="s">
        <v>4</v>
      </c>
      <c r="B11" s="82">
        <f>SUM(B2:B10)</f>
        <v>107</v>
      </c>
      <c r="C11" s="89">
        <f>SUM(C2:C10)</f>
        <v>1</v>
      </c>
      <c r="D11" s="86">
        <f>SUM(D2:D10)</f>
        <v>21</v>
      </c>
      <c r="E11" s="82">
        <f>SUM(E2:E10)</f>
        <v>29</v>
      </c>
      <c r="F11" s="82">
        <f>SUM(F2:F9)</f>
        <v>28</v>
      </c>
      <c r="G11" s="83">
        <f>SUM(G2:G10)</f>
        <v>28</v>
      </c>
      <c r="H11" s="86">
        <f>SUM(H2:H10)</f>
        <v>30</v>
      </c>
      <c r="I11" s="82">
        <f>SUM(I2:I9)</f>
        <v>54</v>
      </c>
      <c r="J11" s="83">
        <f>SUM(J2:J9)</f>
        <v>23</v>
      </c>
    </row>
    <row r="14" spans="1:10" ht="15.75" x14ac:dyDescent="0.2">
      <c r="E14" s="10"/>
      <c r="F14" s="11"/>
      <c r="G14" s="11"/>
      <c r="H14" s="11"/>
    </row>
    <row r="15" spans="1:10" x14ac:dyDescent="0.2">
      <c r="E15" s="12"/>
      <c r="F15" s="12"/>
      <c r="G15" s="12"/>
      <c r="H15" s="12"/>
    </row>
    <row r="16" spans="1:10" x14ac:dyDescent="0.2">
      <c r="E16" s="12"/>
      <c r="F16" s="12"/>
      <c r="G16" s="12"/>
      <c r="H16" s="12"/>
    </row>
    <row r="17" spans="5:8" x14ac:dyDescent="0.2">
      <c r="E17" s="12"/>
      <c r="F17" s="12"/>
      <c r="G17" s="12"/>
      <c r="H17" s="12"/>
    </row>
    <row r="18" spans="5:8" x14ac:dyDescent="0.2">
      <c r="E18" s="12"/>
      <c r="F18" s="12"/>
      <c r="G18" s="12"/>
      <c r="H18" s="12"/>
    </row>
    <row r="19" spans="5:8" x14ac:dyDescent="0.2">
      <c r="E19" s="12"/>
      <c r="F19" s="12"/>
      <c r="G19" s="12"/>
      <c r="H19" s="12"/>
    </row>
    <row r="20" spans="5:8" x14ac:dyDescent="0.2">
      <c r="E20" s="12"/>
      <c r="F20" s="12"/>
      <c r="G20" s="12"/>
      <c r="H20" s="12"/>
    </row>
    <row r="21" spans="5:8" x14ac:dyDescent="0.2">
      <c r="E21" s="12"/>
      <c r="F21" s="12"/>
      <c r="G21" s="12"/>
      <c r="H21" s="12"/>
    </row>
    <row r="22" spans="5:8" x14ac:dyDescent="0.2">
      <c r="E22" s="12"/>
      <c r="F22" s="12"/>
      <c r="G22" s="12"/>
      <c r="H22" s="12"/>
    </row>
    <row r="23" spans="5:8" x14ac:dyDescent="0.2">
      <c r="E23" s="12"/>
      <c r="F23" s="12"/>
      <c r="G23" s="12"/>
      <c r="H23" s="12"/>
    </row>
    <row r="24" spans="5:8" ht="15.75" x14ac:dyDescent="0.25">
      <c r="E24" s="13"/>
      <c r="F24" s="10"/>
      <c r="G24" s="10"/>
      <c r="H24" s="10"/>
    </row>
  </sheetData>
  <sortState ref="A2:L9">
    <sortCondition ref="A2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zoomScale="82" zoomScaleNormal="85" workbookViewId="0">
      <selection activeCell="Q20" sqref="Q20"/>
    </sheetView>
  </sheetViews>
  <sheetFormatPr baseColWidth="10" defaultRowHeight="15" x14ac:dyDescent="0.25"/>
  <cols>
    <col min="1" max="1" width="18" style="2" bestFit="1" customWidth="1"/>
    <col min="2" max="2" width="18.140625" style="2" customWidth="1"/>
    <col min="3" max="3" width="21.140625" style="2" bestFit="1" customWidth="1"/>
    <col min="4" max="15" width="11.42578125" style="2"/>
    <col min="16" max="16" width="25.5703125" style="2" bestFit="1" customWidth="1"/>
    <col min="17" max="17" width="18.7109375" style="2" bestFit="1" customWidth="1"/>
    <col min="18" max="16384" width="11.42578125" style="2"/>
  </cols>
  <sheetData>
    <row r="1" spans="1:17" ht="15.75" customHeight="1" x14ac:dyDescent="0.25">
      <c r="A1" s="174" t="s">
        <v>107</v>
      </c>
      <c r="B1" s="174"/>
      <c r="C1" s="174"/>
      <c r="D1" s="155" t="s">
        <v>0</v>
      </c>
      <c r="E1" s="155"/>
      <c r="F1" s="155"/>
      <c r="G1" s="156" t="s">
        <v>1</v>
      </c>
      <c r="H1" s="156"/>
      <c r="I1" s="156"/>
      <c r="J1" s="157" t="s">
        <v>2</v>
      </c>
      <c r="K1" s="157"/>
      <c r="L1" s="157"/>
      <c r="M1" s="158" t="s">
        <v>3</v>
      </c>
      <c r="N1" s="158"/>
      <c r="O1" s="158"/>
      <c r="P1" s="178" t="s">
        <v>109</v>
      </c>
      <c r="Q1" s="177" t="s">
        <v>110</v>
      </c>
    </row>
    <row r="2" spans="1:17" ht="16.5" thickBot="1" x14ac:dyDescent="0.3">
      <c r="A2" s="33" t="s">
        <v>29</v>
      </c>
      <c r="B2" s="33" t="s">
        <v>34</v>
      </c>
      <c r="C2" s="33" t="s">
        <v>32</v>
      </c>
      <c r="D2" s="29">
        <v>41800</v>
      </c>
      <c r="E2" s="29">
        <v>41807</v>
      </c>
      <c r="F2" s="29">
        <v>41814</v>
      </c>
      <c r="G2" s="30">
        <v>41800</v>
      </c>
      <c r="H2" s="30">
        <v>41807</v>
      </c>
      <c r="I2" s="30">
        <v>41814</v>
      </c>
      <c r="J2" s="31">
        <v>41800</v>
      </c>
      <c r="K2" s="31">
        <v>41807</v>
      </c>
      <c r="L2" s="31">
        <v>41814</v>
      </c>
      <c r="M2" s="32">
        <v>41800</v>
      </c>
      <c r="N2" s="32">
        <v>41807</v>
      </c>
      <c r="O2" s="32">
        <v>41814</v>
      </c>
      <c r="P2" s="178"/>
      <c r="Q2" s="177"/>
    </row>
    <row r="3" spans="1:17" s="3" customFormat="1" ht="15.75" thickBot="1" x14ac:dyDescent="0.3">
      <c r="A3" s="61" t="s">
        <v>105</v>
      </c>
      <c r="B3" s="34" t="s">
        <v>105</v>
      </c>
      <c r="C3" s="34" t="s">
        <v>11</v>
      </c>
      <c r="D3" s="35">
        <v>0</v>
      </c>
      <c r="E3" s="35">
        <v>0</v>
      </c>
      <c r="F3" s="35">
        <v>0</v>
      </c>
      <c r="G3" s="36">
        <v>0</v>
      </c>
      <c r="H3" s="36">
        <v>0</v>
      </c>
      <c r="I3" s="36">
        <v>0</v>
      </c>
      <c r="J3" s="37">
        <v>1</v>
      </c>
      <c r="K3" s="37">
        <v>0</v>
      </c>
      <c r="L3" s="37">
        <v>0</v>
      </c>
      <c r="M3" s="38">
        <v>0</v>
      </c>
      <c r="N3" s="38">
        <v>0</v>
      </c>
      <c r="O3" s="38">
        <v>0</v>
      </c>
      <c r="P3" s="93">
        <f t="shared" ref="P3:P26" si="0">SUM(D3:O3)</f>
        <v>1</v>
      </c>
      <c r="Q3" s="4">
        <v>1</v>
      </c>
    </row>
    <row r="4" spans="1:17" ht="15.75" thickBot="1" x14ac:dyDescent="0.3">
      <c r="A4" s="61" t="s">
        <v>76</v>
      </c>
      <c r="B4" s="34" t="s">
        <v>105</v>
      </c>
      <c r="C4" s="34" t="s">
        <v>5</v>
      </c>
      <c r="D4" s="35">
        <v>0</v>
      </c>
      <c r="E4" s="35">
        <v>0</v>
      </c>
      <c r="F4" s="35">
        <v>0</v>
      </c>
      <c r="G4" s="36">
        <v>0</v>
      </c>
      <c r="H4" s="36">
        <v>0</v>
      </c>
      <c r="I4" s="36">
        <v>0</v>
      </c>
      <c r="J4" s="37">
        <v>0</v>
      </c>
      <c r="K4" s="37">
        <v>0</v>
      </c>
      <c r="L4" s="37">
        <v>0</v>
      </c>
      <c r="M4" s="38">
        <v>0</v>
      </c>
      <c r="N4" s="38">
        <v>0</v>
      </c>
      <c r="O4" s="38">
        <v>1</v>
      </c>
      <c r="P4" s="94">
        <f t="shared" si="0"/>
        <v>1</v>
      </c>
      <c r="Q4" s="23">
        <v>2</v>
      </c>
    </row>
    <row r="5" spans="1:17" ht="15.75" thickBot="1" x14ac:dyDescent="0.3">
      <c r="A5" s="61" t="s">
        <v>57</v>
      </c>
      <c r="B5" s="34" t="s">
        <v>85</v>
      </c>
      <c r="C5" s="39" t="s">
        <v>13</v>
      </c>
      <c r="D5" s="40">
        <v>0</v>
      </c>
      <c r="E5" s="40">
        <v>0</v>
      </c>
      <c r="F5" s="40">
        <v>0</v>
      </c>
      <c r="G5" s="41">
        <v>1</v>
      </c>
      <c r="H5" s="41">
        <v>1</v>
      </c>
      <c r="I5" s="41">
        <v>1</v>
      </c>
      <c r="J5" s="42">
        <v>1</v>
      </c>
      <c r="K5" s="42">
        <v>1</v>
      </c>
      <c r="L5" s="42">
        <v>1</v>
      </c>
      <c r="M5" s="43">
        <v>0</v>
      </c>
      <c r="N5" s="43">
        <v>1</v>
      </c>
      <c r="O5" s="43">
        <v>1</v>
      </c>
      <c r="P5" s="94">
        <f t="shared" si="0"/>
        <v>8</v>
      </c>
      <c r="Q5" s="23">
        <v>3</v>
      </c>
    </row>
    <row r="6" spans="1:17" x14ac:dyDescent="0.25">
      <c r="A6" s="171" t="s">
        <v>46</v>
      </c>
      <c r="B6" s="44" t="s">
        <v>56</v>
      </c>
      <c r="C6" s="44" t="s">
        <v>12</v>
      </c>
      <c r="D6" s="45">
        <v>0</v>
      </c>
      <c r="E6" s="45">
        <v>0</v>
      </c>
      <c r="F6" s="45">
        <v>0</v>
      </c>
      <c r="G6" s="46">
        <v>0</v>
      </c>
      <c r="H6" s="46">
        <v>1</v>
      </c>
      <c r="I6" s="46">
        <v>0</v>
      </c>
      <c r="J6" s="47">
        <v>1</v>
      </c>
      <c r="K6" s="47">
        <v>1</v>
      </c>
      <c r="L6" s="47">
        <v>0</v>
      </c>
      <c r="M6" s="48">
        <v>0</v>
      </c>
      <c r="N6" s="48">
        <v>1</v>
      </c>
      <c r="O6" s="48">
        <v>0</v>
      </c>
      <c r="P6" s="95">
        <f t="shared" si="0"/>
        <v>4</v>
      </c>
      <c r="Q6" s="4">
        <v>4</v>
      </c>
    </row>
    <row r="7" spans="1:17" x14ac:dyDescent="0.25">
      <c r="A7" s="172"/>
      <c r="B7" s="23" t="s">
        <v>75</v>
      </c>
      <c r="C7" s="23" t="s">
        <v>27</v>
      </c>
      <c r="D7" s="16">
        <v>0</v>
      </c>
      <c r="E7" s="16">
        <v>0</v>
      </c>
      <c r="F7" s="16">
        <v>1</v>
      </c>
      <c r="G7" s="18">
        <v>0</v>
      </c>
      <c r="H7" s="18">
        <v>0</v>
      </c>
      <c r="I7" s="18">
        <v>0</v>
      </c>
      <c r="J7" s="20">
        <v>0</v>
      </c>
      <c r="K7" s="20">
        <v>1</v>
      </c>
      <c r="L7" s="20">
        <v>1</v>
      </c>
      <c r="M7" s="22">
        <v>0</v>
      </c>
      <c r="N7" s="22">
        <v>1</v>
      </c>
      <c r="O7" s="22">
        <v>0</v>
      </c>
      <c r="P7" s="96">
        <f t="shared" si="0"/>
        <v>4</v>
      </c>
      <c r="Q7" s="23">
        <v>5</v>
      </c>
    </row>
    <row r="8" spans="1:17" x14ac:dyDescent="0.25">
      <c r="A8" s="172"/>
      <c r="B8" s="23" t="s">
        <v>48</v>
      </c>
      <c r="C8" s="23" t="s">
        <v>9</v>
      </c>
      <c r="D8" s="16">
        <v>1</v>
      </c>
      <c r="E8" s="16">
        <v>1</v>
      </c>
      <c r="F8" s="16">
        <v>0</v>
      </c>
      <c r="G8" s="18">
        <v>1</v>
      </c>
      <c r="H8" s="18">
        <v>1</v>
      </c>
      <c r="I8" s="18">
        <v>0</v>
      </c>
      <c r="J8" s="20">
        <v>1</v>
      </c>
      <c r="K8" s="20">
        <v>1</v>
      </c>
      <c r="L8" s="20">
        <v>1</v>
      </c>
      <c r="M8" s="22">
        <v>0</v>
      </c>
      <c r="N8" s="22">
        <v>1</v>
      </c>
      <c r="O8" s="22">
        <v>1</v>
      </c>
      <c r="P8" s="96">
        <f t="shared" si="0"/>
        <v>9</v>
      </c>
      <c r="Q8" s="23">
        <v>6</v>
      </c>
    </row>
    <row r="9" spans="1:17" ht="15.75" thickBot="1" x14ac:dyDescent="0.3">
      <c r="A9" s="173"/>
      <c r="B9" s="54" t="s">
        <v>62</v>
      </c>
      <c r="C9" s="49" t="s">
        <v>16</v>
      </c>
      <c r="D9" s="50">
        <v>0</v>
      </c>
      <c r="E9" s="50">
        <v>0</v>
      </c>
      <c r="F9" s="50">
        <v>0</v>
      </c>
      <c r="G9" s="51">
        <v>0</v>
      </c>
      <c r="H9" s="51">
        <v>0</v>
      </c>
      <c r="I9" s="51">
        <v>0</v>
      </c>
      <c r="J9" s="52">
        <v>0</v>
      </c>
      <c r="K9" s="52">
        <v>0</v>
      </c>
      <c r="L9" s="52">
        <v>0</v>
      </c>
      <c r="M9" s="53">
        <v>1</v>
      </c>
      <c r="N9" s="53">
        <v>0</v>
      </c>
      <c r="O9" s="53">
        <v>0</v>
      </c>
      <c r="P9" s="97">
        <f t="shared" si="0"/>
        <v>1</v>
      </c>
      <c r="Q9" s="4">
        <v>7</v>
      </c>
    </row>
    <row r="10" spans="1:17" x14ac:dyDescent="0.25">
      <c r="A10" s="171" t="s">
        <v>36</v>
      </c>
      <c r="B10" s="44" t="s">
        <v>37</v>
      </c>
      <c r="C10" s="44" t="s">
        <v>26</v>
      </c>
      <c r="D10" s="45">
        <v>0</v>
      </c>
      <c r="E10" s="45">
        <v>1</v>
      </c>
      <c r="F10" s="45">
        <v>0</v>
      </c>
      <c r="G10" s="46">
        <v>0</v>
      </c>
      <c r="H10" s="46">
        <v>1</v>
      </c>
      <c r="I10" s="46">
        <v>0</v>
      </c>
      <c r="J10" s="47">
        <v>0</v>
      </c>
      <c r="K10" s="47">
        <v>1</v>
      </c>
      <c r="L10" s="47">
        <v>0</v>
      </c>
      <c r="M10" s="48">
        <v>0</v>
      </c>
      <c r="N10" s="48">
        <v>1</v>
      </c>
      <c r="O10" s="48">
        <v>0</v>
      </c>
      <c r="P10" s="95">
        <f t="shared" si="0"/>
        <v>4</v>
      </c>
      <c r="Q10" s="23">
        <v>8</v>
      </c>
    </row>
    <row r="11" spans="1:17" ht="15.75" thickBot="1" x14ac:dyDescent="0.3">
      <c r="A11" s="173"/>
      <c r="B11" s="54" t="s">
        <v>37</v>
      </c>
      <c r="C11" s="54" t="s">
        <v>6</v>
      </c>
      <c r="D11" s="50">
        <v>1</v>
      </c>
      <c r="E11" s="50">
        <v>0</v>
      </c>
      <c r="F11" s="50">
        <v>0</v>
      </c>
      <c r="G11" s="51">
        <v>1</v>
      </c>
      <c r="H11" s="51">
        <v>1</v>
      </c>
      <c r="I11" s="51">
        <v>1</v>
      </c>
      <c r="J11" s="52">
        <v>1</v>
      </c>
      <c r="K11" s="52">
        <v>0</v>
      </c>
      <c r="L11" s="52">
        <v>0</v>
      </c>
      <c r="M11" s="53">
        <v>0</v>
      </c>
      <c r="N11" s="53">
        <v>1</v>
      </c>
      <c r="O11" s="53">
        <v>1</v>
      </c>
      <c r="P11" s="97">
        <f t="shared" si="0"/>
        <v>7</v>
      </c>
      <c r="Q11" s="23">
        <v>9</v>
      </c>
    </row>
    <row r="12" spans="1:17" x14ac:dyDescent="0.25">
      <c r="A12" s="171" t="s">
        <v>42</v>
      </c>
      <c r="B12" s="44" t="s">
        <v>61</v>
      </c>
      <c r="C12" s="44" t="s">
        <v>15</v>
      </c>
      <c r="D12" s="45">
        <v>0</v>
      </c>
      <c r="E12" s="45">
        <v>0</v>
      </c>
      <c r="F12" s="45">
        <v>0</v>
      </c>
      <c r="G12" s="46">
        <v>1</v>
      </c>
      <c r="H12" s="46">
        <v>1</v>
      </c>
      <c r="I12" s="46">
        <v>1</v>
      </c>
      <c r="J12" s="47">
        <v>1</v>
      </c>
      <c r="K12" s="47">
        <v>0</v>
      </c>
      <c r="L12" s="47">
        <v>0</v>
      </c>
      <c r="M12" s="48">
        <v>1</v>
      </c>
      <c r="N12" s="48">
        <v>0</v>
      </c>
      <c r="O12" s="48">
        <v>1</v>
      </c>
      <c r="P12" s="95">
        <f t="shared" si="0"/>
        <v>6</v>
      </c>
      <c r="Q12" s="4">
        <v>10</v>
      </c>
    </row>
    <row r="13" spans="1:17" x14ac:dyDescent="0.25">
      <c r="A13" s="172"/>
      <c r="B13" s="23" t="s">
        <v>63</v>
      </c>
      <c r="C13" s="23" t="s">
        <v>21</v>
      </c>
      <c r="D13" s="16">
        <v>0</v>
      </c>
      <c r="E13" s="16">
        <v>1</v>
      </c>
      <c r="F13" s="16">
        <v>0</v>
      </c>
      <c r="G13" s="18">
        <v>0</v>
      </c>
      <c r="H13" s="18">
        <v>0</v>
      </c>
      <c r="I13" s="18">
        <v>0</v>
      </c>
      <c r="J13" s="20">
        <v>0</v>
      </c>
      <c r="K13" s="20">
        <v>0</v>
      </c>
      <c r="L13" s="20">
        <v>0</v>
      </c>
      <c r="M13" s="22">
        <v>0</v>
      </c>
      <c r="N13" s="22">
        <v>0</v>
      </c>
      <c r="O13" s="22">
        <v>0</v>
      </c>
      <c r="P13" s="96">
        <f t="shared" si="0"/>
        <v>1</v>
      </c>
      <c r="Q13" s="23">
        <v>11</v>
      </c>
    </row>
    <row r="14" spans="1:17" x14ac:dyDescent="0.25">
      <c r="A14" s="172"/>
      <c r="B14" s="23" t="s">
        <v>82</v>
      </c>
      <c r="C14" s="23" t="s">
        <v>8</v>
      </c>
      <c r="D14" s="16">
        <v>1</v>
      </c>
      <c r="E14" s="16">
        <v>0</v>
      </c>
      <c r="F14" s="16">
        <v>0</v>
      </c>
      <c r="G14" s="18">
        <v>1</v>
      </c>
      <c r="H14" s="18">
        <v>0</v>
      </c>
      <c r="I14" s="18">
        <v>0</v>
      </c>
      <c r="J14" s="20">
        <v>1</v>
      </c>
      <c r="K14" s="20">
        <v>0</v>
      </c>
      <c r="L14" s="20">
        <v>0</v>
      </c>
      <c r="M14" s="22">
        <v>0</v>
      </c>
      <c r="N14" s="22">
        <v>0</v>
      </c>
      <c r="O14" s="22">
        <v>0</v>
      </c>
      <c r="P14" s="96">
        <f t="shared" si="0"/>
        <v>3</v>
      </c>
      <c r="Q14" s="23">
        <v>12</v>
      </c>
    </row>
    <row r="15" spans="1:17" x14ac:dyDescent="0.25">
      <c r="A15" s="172"/>
      <c r="B15" s="23" t="s">
        <v>83</v>
      </c>
      <c r="C15" s="23" t="s">
        <v>25</v>
      </c>
      <c r="D15" s="16">
        <v>0</v>
      </c>
      <c r="E15" s="16">
        <v>0</v>
      </c>
      <c r="F15" s="16">
        <v>0</v>
      </c>
      <c r="G15" s="18">
        <v>0</v>
      </c>
      <c r="H15" s="18">
        <v>1</v>
      </c>
      <c r="I15" s="18">
        <v>0</v>
      </c>
      <c r="J15" s="20">
        <v>0</v>
      </c>
      <c r="K15" s="20">
        <v>0</v>
      </c>
      <c r="L15" s="20">
        <v>0</v>
      </c>
      <c r="M15" s="22">
        <v>0</v>
      </c>
      <c r="N15" s="22">
        <v>1</v>
      </c>
      <c r="O15" s="22">
        <v>0</v>
      </c>
      <c r="P15" s="96">
        <f t="shared" si="0"/>
        <v>2</v>
      </c>
      <c r="Q15" s="4">
        <v>13</v>
      </c>
    </row>
    <row r="16" spans="1:17" x14ac:dyDescent="0.25">
      <c r="A16" s="172"/>
      <c r="B16" s="23" t="s">
        <v>72</v>
      </c>
      <c r="C16" s="23" t="s">
        <v>18</v>
      </c>
      <c r="D16" s="16">
        <v>0</v>
      </c>
      <c r="E16" s="16">
        <v>1</v>
      </c>
      <c r="F16" s="16">
        <v>0</v>
      </c>
      <c r="G16" s="18">
        <v>0</v>
      </c>
      <c r="H16" s="18">
        <v>1</v>
      </c>
      <c r="I16" s="18">
        <v>0</v>
      </c>
      <c r="J16" s="20">
        <v>0</v>
      </c>
      <c r="K16" s="20">
        <v>0</v>
      </c>
      <c r="L16" s="20">
        <v>0</v>
      </c>
      <c r="M16" s="22">
        <v>0</v>
      </c>
      <c r="N16" s="22">
        <v>0</v>
      </c>
      <c r="O16" s="22">
        <v>0</v>
      </c>
      <c r="P16" s="96">
        <f t="shared" si="0"/>
        <v>2</v>
      </c>
      <c r="Q16" s="23">
        <v>14</v>
      </c>
    </row>
    <row r="17" spans="1:17" x14ac:dyDescent="0.25">
      <c r="A17" s="172"/>
      <c r="B17" s="23" t="s">
        <v>72</v>
      </c>
      <c r="C17" s="1" t="s">
        <v>19</v>
      </c>
      <c r="D17" s="16">
        <v>0</v>
      </c>
      <c r="E17" s="16">
        <v>1</v>
      </c>
      <c r="F17" s="16">
        <v>0</v>
      </c>
      <c r="G17" s="18">
        <v>0</v>
      </c>
      <c r="H17" s="18">
        <v>1</v>
      </c>
      <c r="I17" s="18">
        <v>0</v>
      </c>
      <c r="J17" s="20">
        <v>0</v>
      </c>
      <c r="K17" s="20">
        <v>0</v>
      </c>
      <c r="L17" s="20">
        <v>0</v>
      </c>
      <c r="M17" s="22">
        <v>0</v>
      </c>
      <c r="N17" s="22">
        <v>0</v>
      </c>
      <c r="O17" s="22">
        <v>1</v>
      </c>
      <c r="P17" s="96">
        <f t="shared" si="0"/>
        <v>3</v>
      </c>
      <c r="Q17" s="23">
        <v>15</v>
      </c>
    </row>
    <row r="18" spans="1:17" x14ac:dyDescent="0.25">
      <c r="A18" s="172"/>
      <c r="B18" s="23" t="s">
        <v>74</v>
      </c>
      <c r="C18" s="23" t="s">
        <v>20</v>
      </c>
      <c r="D18" s="16">
        <v>0</v>
      </c>
      <c r="E18" s="16">
        <v>1</v>
      </c>
      <c r="F18" s="16">
        <v>0</v>
      </c>
      <c r="G18" s="18">
        <v>0</v>
      </c>
      <c r="H18" s="18">
        <v>1</v>
      </c>
      <c r="I18" s="18">
        <v>0</v>
      </c>
      <c r="J18" s="20">
        <v>0</v>
      </c>
      <c r="K18" s="20">
        <v>1</v>
      </c>
      <c r="L18" s="20">
        <v>0</v>
      </c>
      <c r="M18" s="22">
        <v>0</v>
      </c>
      <c r="N18" s="22">
        <v>1</v>
      </c>
      <c r="O18" s="22">
        <v>0</v>
      </c>
      <c r="P18" s="96">
        <f t="shared" si="0"/>
        <v>4</v>
      </c>
      <c r="Q18" s="4">
        <v>16</v>
      </c>
    </row>
    <row r="19" spans="1:17" x14ac:dyDescent="0.25">
      <c r="A19" s="172"/>
      <c r="B19" s="23" t="s">
        <v>69</v>
      </c>
      <c r="C19" s="1" t="s">
        <v>17</v>
      </c>
      <c r="D19" s="16">
        <v>0</v>
      </c>
      <c r="E19" s="16">
        <v>1</v>
      </c>
      <c r="F19" s="16">
        <v>0</v>
      </c>
      <c r="G19" s="18">
        <v>1</v>
      </c>
      <c r="H19" s="18">
        <v>1</v>
      </c>
      <c r="I19" s="18">
        <v>0</v>
      </c>
      <c r="J19" s="20">
        <v>0</v>
      </c>
      <c r="K19" s="20">
        <v>0</v>
      </c>
      <c r="L19" s="20">
        <v>0</v>
      </c>
      <c r="M19" s="22">
        <v>0</v>
      </c>
      <c r="N19" s="22">
        <v>0</v>
      </c>
      <c r="O19" s="22">
        <v>0</v>
      </c>
      <c r="P19" s="96">
        <f t="shared" si="0"/>
        <v>3</v>
      </c>
      <c r="Q19" s="23">
        <v>17</v>
      </c>
    </row>
    <row r="20" spans="1:17" x14ac:dyDescent="0.25">
      <c r="A20" s="172"/>
      <c r="B20" s="23" t="s">
        <v>83</v>
      </c>
      <c r="C20" s="1" t="s">
        <v>10</v>
      </c>
      <c r="D20" s="16">
        <v>1</v>
      </c>
      <c r="E20" s="16">
        <v>1</v>
      </c>
      <c r="F20" s="16">
        <v>1</v>
      </c>
      <c r="G20" s="18">
        <v>1</v>
      </c>
      <c r="H20" s="18">
        <v>1</v>
      </c>
      <c r="I20" s="18">
        <v>1</v>
      </c>
      <c r="J20" s="20">
        <v>1</v>
      </c>
      <c r="K20" s="20">
        <v>1</v>
      </c>
      <c r="L20" s="20">
        <v>1</v>
      </c>
      <c r="M20" s="22">
        <v>1</v>
      </c>
      <c r="N20" s="22">
        <v>1</v>
      </c>
      <c r="O20" s="22">
        <v>1</v>
      </c>
      <c r="P20" s="96">
        <f t="shared" si="0"/>
        <v>12</v>
      </c>
      <c r="Q20" s="23">
        <v>18</v>
      </c>
    </row>
    <row r="21" spans="1:17" x14ac:dyDescent="0.25">
      <c r="A21" s="172"/>
      <c r="B21" s="23" t="s">
        <v>64</v>
      </c>
      <c r="C21" s="23" t="s">
        <v>23</v>
      </c>
      <c r="D21" s="16">
        <v>0</v>
      </c>
      <c r="E21" s="16">
        <v>1</v>
      </c>
      <c r="F21" s="16">
        <v>0</v>
      </c>
      <c r="G21" s="18">
        <v>0</v>
      </c>
      <c r="H21" s="18">
        <v>0</v>
      </c>
      <c r="I21" s="18">
        <v>0</v>
      </c>
      <c r="J21" s="20">
        <v>0</v>
      </c>
      <c r="K21" s="20">
        <v>1</v>
      </c>
      <c r="L21" s="20">
        <v>0</v>
      </c>
      <c r="M21" s="22">
        <v>0</v>
      </c>
      <c r="N21" s="22">
        <v>1</v>
      </c>
      <c r="O21" s="22">
        <v>0</v>
      </c>
      <c r="P21" s="96">
        <f t="shared" si="0"/>
        <v>3</v>
      </c>
      <c r="Q21" s="4">
        <v>19</v>
      </c>
    </row>
    <row r="22" spans="1:17" x14ac:dyDescent="0.25">
      <c r="A22" s="172"/>
      <c r="B22" s="23" t="s">
        <v>61</v>
      </c>
      <c r="C22" s="1" t="s">
        <v>24</v>
      </c>
      <c r="D22" s="16">
        <v>0</v>
      </c>
      <c r="E22" s="16">
        <v>1</v>
      </c>
      <c r="F22" s="16">
        <v>0</v>
      </c>
      <c r="G22" s="18">
        <v>0</v>
      </c>
      <c r="H22" s="18">
        <v>1</v>
      </c>
      <c r="I22" s="18">
        <v>0</v>
      </c>
      <c r="J22" s="20">
        <v>0</v>
      </c>
      <c r="K22" s="20">
        <v>1</v>
      </c>
      <c r="L22" s="20">
        <v>1</v>
      </c>
      <c r="M22" s="22">
        <v>0</v>
      </c>
      <c r="N22" s="22">
        <v>1</v>
      </c>
      <c r="O22" s="22">
        <v>0</v>
      </c>
      <c r="P22" s="96">
        <f t="shared" si="0"/>
        <v>5</v>
      </c>
      <c r="Q22" s="23">
        <v>20</v>
      </c>
    </row>
    <row r="23" spans="1:17" ht="15.75" thickBot="1" x14ac:dyDescent="0.3">
      <c r="A23" s="173"/>
      <c r="B23" s="54" t="s">
        <v>83</v>
      </c>
      <c r="C23" s="54" t="s">
        <v>28</v>
      </c>
      <c r="D23" s="50">
        <v>0</v>
      </c>
      <c r="E23" s="50">
        <v>0</v>
      </c>
      <c r="F23" s="50">
        <v>0</v>
      </c>
      <c r="G23" s="51">
        <v>0</v>
      </c>
      <c r="H23" s="51">
        <v>0</v>
      </c>
      <c r="I23" s="51">
        <v>0</v>
      </c>
      <c r="J23" s="52">
        <v>0</v>
      </c>
      <c r="K23" s="52">
        <v>0</v>
      </c>
      <c r="L23" s="52">
        <v>0</v>
      </c>
      <c r="M23" s="53">
        <v>0</v>
      </c>
      <c r="N23" s="53">
        <v>1</v>
      </c>
      <c r="O23" s="53">
        <v>0</v>
      </c>
      <c r="P23" s="97">
        <f t="shared" si="0"/>
        <v>1</v>
      </c>
      <c r="Q23" s="23">
        <v>21</v>
      </c>
    </row>
    <row r="24" spans="1:17" ht="15.75" thickBot="1" x14ac:dyDescent="0.3">
      <c r="A24" s="61" t="s">
        <v>39</v>
      </c>
      <c r="B24" s="34" t="s">
        <v>41</v>
      </c>
      <c r="C24" s="34" t="s">
        <v>7</v>
      </c>
      <c r="D24" s="35">
        <v>1</v>
      </c>
      <c r="E24" s="35">
        <v>1</v>
      </c>
      <c r="F24" s="35">
        <v>0</v>
      </c>
      <c r="G24" s="36">
        <v>1</v>
      </c>
      <c r="H24" s="36">
        <v>1</v>
      </c>
      <c r="I24" s="36">
        <v>0</v>
      </c>
      <c r="J24" s="37">
        <v>1</v>
      </c>
      <c r="K24" s="37">
        <v>1</v>
      </c>
      <c r="L24" s="37">
        <v>1</v>
      </c>
      <c r="M24" s="38">
        <v>1</v>
      </c>
      <c r="N24" s="38">
        <v>1</v>
      </c>
      <c r="O24" s="38">
        <v>1</v>
      </c>
      <c r="P24" s="94">
        <f t="shared" si="0"/>
        <v>10</v>
      </c>
      <c r="Q24" s="4">
        <v>22</v>
      </c>
    </row>
    <row r="25" spans="1:17" ht="15.75" thickBot="1" x14ac:dyDescent="0.3">
      <c r="A25" s="61" t="s">
        <v>51</v>
      </c>
      <c r="B25" s="34" t="s">
        <v>84</v>
      </c>
      <c r="C25" s="55" t="s">
        <v>14</v>
      </c>
      <c r="D25" s="35">
        <v>1</v>
      </c>
      <c r="E25" s="35">
        <v>0</v>
      </c>
      <c r="F25" s="35">
        <v>1</v>
      </c>
      <c r="G25" s="36">
        <v>1</v>
      </c>
      <c r="H25" s="36">
        <v>1</v>
      </c>
      <c r="I25" s="36">
        <v>1</v>
      </c>
      <c r="J25" s="37">
        <v>1</v>
      </c>
      <c r="K25" s="37">
        <v>1</v>
      </c>
      <c r="L25" s="37">
        <v>1</v>
      </c>
      <c r="M25" s="38">
        <v>1</v>
      </c>
      <c r="N25" s="38">
        <v>1</v>
      </c>
      <c r="O25" s="38">
        <v>0</v>
      </c>
      <c r="P25" s="94">
        <f t="shared" si="0"/>
        <v>10</v>
      </c>
      <c r="Q25" s="23">
        <v>23</v>
      </c>
    </row>
    <row r="26" spans="1:17" ht="15.75" thickBot="1" x14ac:dyDescent="0.3">
      <c r="A26" s="61" t="s">
        <v>67</v>
      </c>
      <c r="B26" s="34" t="s">
        <v>65</v>
      </c>
      <c r="C26" s="34" t="s">
        <v>22</v>
      </c>
      <c r="D26" s="35">
        <v>0</v>
      </c>
      <c r="E26" s="35">
        <v>1</v>
      </c>
      <c r="F26" s="35">
        <v>0</v>
      </c>
      <c r="G26" s="36">
        <v>0</v>
      </c>
      <c r="H26" s="36">
        <v>0</v>
      </c>
      <c r="I26" s="36">
        <v>0</v>
      </c>
      <c r="J26" s="37">
        <v>0</v>
      </c>
      <c r="K26" s="37">
        <v>1</v>
      </c>
      <c r="L26" s="37">
        <v>0</v>
      </c>
      <c r="M26" s="38">
        <v>0</v>
      </c>
      <c r="N26" s="38">
        <v>1</v>
      </c>
      <c r="O26" s="38">
        <v>0</v>
      </c>
      <c r="P26" s="93">
        <f t="shared" si="0"/>
        <v>3</v>
      </c>
      <c r="Q26" s="23">
        <v>24</v>
      </c>
    </row>
    <row r="27" spans="1:17" ht="16.5" thickBot="1" x14ac:dyDescent="0.3">
      <c r="A27" s="175" t="s">
        <v>4</v>
      </c>
      <c r="B27" s="176"/>
      <c r="C27" s="176"/>
      <c r="D27" s="56">
        <f t="shared" ref="D27:P27" si="1">SUM(D3:D26)</f>
        <v>6</v>
      </c>
      <c r="E27" s="56">
        <f t="shared" si="1"/>
        <v>12</v>
      </c>
      <c r="F27" s="56">
        <f t="shared" si="1"/>
        <v>3</v>
      </c>
      <c r="G27" s="57">
        <f t="shared" si="1"/>
        <v>9</v>
      </c>
      <c r="H27" s="57">
        <f t="shared" si="1"/>
        <v>15</v>
      </c>
      <c r="I27" s="57">
        <f t="shared" si="1"/>
        <v>5</v>
      </c>
      <c r="J27" s="58">
        <f t="shared" si="1"/>
        <v>10</v>
      </c>
      <c r="K27" s="58">
        <f t="shared" si="1"/>
        <v>12</v>
      </c>
      <c r="L27" s="58">
        <f t="shared" si="1"/>
        <v>7</v>
      </c>
      <c r="M27" s="59">
        <f t="shared" si="1"/>
        <v>5</v>
      </c>
      <c r="N27" s="59">
        <f t="shared" si="1"/>
        <v>15</v>
      </c>
      <c r="O27" s="59">
        <f t="shared" si="1"/>
        <v>8</v>
      </c>
      <c r="P27" s="60">
        <f t="shared" si="1"/>
        <v>107</v>
      </c>
    </row>
    <row r="30" spans="1:17" ht="15.75" x14ac:dyDescent="0.25">
      <c r="D30" s="155" t="s">
        <v>78</v>
      </c>
      <c r="E30" s="155"/>
      <c r="F30" s="155"/>
      <c r="G30" s="156" t="s">
        <v>79</v>
      </c>
      <c r="H30" s="156"/>
      <c r="I30" s="156"/>
      <c r="J30" s="157" t="s">
        <v>80</v>
      </c>
      <c r="K30" s="157"/>
      <c r="L30" s="157"/>
      <c r="M30" s="158" t="s">
        <v>81</v>
      </c>
      <c r="N30" s="158"/>
      <c r="O30" s="158"/>
    </row>
    <row r="31" spans="1:17" ht="15.75" x14ac:dyDescent="0.25">
      <c r="D31" s="15">
        <v>41800</v>
      </c>
      <c r="E31" s="15">
        <v>41807</v>
      </c>
      <c r="F31" s="15">
        <v>41814</v>
      </c>
      <c r="G31" s="17">
        <v>41800</v>
      </c>
      <c r="H31" s="17">
        <v>41807</v>
      </c>
      <c r="I31" s="17">
        <v>41814</v>
      </c>
      <c r="J31" s="19">
        <v>41800</v>
      </c>
      <c r="K31" s="19">
        <v>41807</v>
      </c>
      <c r="L31" s="19">
        <v>41814</v>
      </c>
      <c r="M31" s="21">
        <v>41800</v>
      </c>
      <c r="N31" s="21">
        <v>41807</v>
      </c>
      <c r="O31" s="21">
        <v>41814</v>
      </c>
    </row>
    <row r="32" spans="1:17" ht="15.75" x14ac:dyDescent="0.25">
      <c r="D32" s="25">
        <f t="shared" ref="D32:O32" si="2">D27</f>
        <v>6</v>
      </c>
      <c r="E32" s="25">
        <f t="shared" si="2"/>
        <v>12</v>
      </c>
      <c r="F32" s="25">
        <f t="shared" si="2"/>
        <v>3</v>
      </c>
      <c r="G32" s="26">
        <f t="shared" si="2"/>
        <v>9</v>
      </c>
      <c r="H32" s="26">
        <f t="shared" si="2"/>
        <v>15</v>
      </c>
      <c r="I32" s="26">
        <f t="shared" si="2"/>
        <v>5</v>
      </c>
      <c r="J32" s="27">
        <f t="shared" si="2"/>
        <v>10</v>
      </c>
      <c r="K32" s="27">
        <f t="shared" si="2"/>
        <v>12</v>
      </c>
      <c r="L32" s="27">
        <f t="shared" si="2"/>
        <v>7</v>
      </c>
      <c r="M32" s="28">
        <f t="shared" si="2"/>
        <v>5</v>
      </c>
      <c r="N32" s="28">
        <f t="shared" si="2"/>
        <v>15</v>
      </c>
      <c r="O32" s="28">
        <f t="shared" si="2"/>
        <v>8</v>
      </c>
    </row>
    <row r="33" spans="4:15" ht="15.75" x14ac:dyDescent="0.25">
      <c r="D33" s="159">
        <f>SUM(D32:F32)</f>
        <v>21</v>
      </c>
      <c r="E33" s="160"/>
      <c r="F33" s="161"/>
      <c r="G33" s="162">
        <f>SUM(G32:I32)</f>
        <v>29</v>
      </c>
      <c r="H33" s="163"/>
      <c r="I33" s="164"/>
      <c r="J33" s="165">
        <f>SUM(J32:L32)</f>
        <v>29</v>
      </c>
      <c r="K33" s="166"/>
      <c r="L33" s="167"/>
      <c r="M33" s="168">
        <f>SUM(M32:O32)</f>
        <v>28</v>
      </c>
      <c r="N33" s="169"/>
      <c r="O33" s="170"/>
    </row>
  </sheetData>
  <sortState ref="A3:P26">
    <sortCondition ref="A3"/>
  </sortState>
  <mergeCells count="19">
    <mergeCell ref="Q1:Q2"/>
    <mergeCell ref="M1:O1"/>
    <mergeCell ref="P1:P2"/>
    <mergeCell ref="A6:A9"/>
    <mergeCell ref="A10:A11"/>
    <mergeCell ref="J1:L1"/>
    <mergeCell ref="A12:A23"/>
    <mergeCell ref="A1:C1"/>
    <mergeCell ref="A27:C27"/>
    <mergeCell ref="D1:F1"/>
    <mergeCell ref="G1:I1"/>
    <mergeCell ref="D30:F30"/>
    <mergeCell ref="G30:I30"/>
    <mergeCell ref="J30:L30"/>
    <mergeCell ref="M30:O30"/>
    <mergeCell ref="D33:F33"/>
    <mergeCell ref="G33:I33"/>
    <mergeCell ref="J33:L33"/>
    <mergeCell ref="M33:O3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85"/>
  <sheetViews>
    <sheetView topLeftCell="H69" zoomScale="85" zoomScaleNormal="85" workbookViewId="0">
      <selection activeCell="J74" sqref="J74"/>
    </sheetView>
  </sheetViews>
  <sheetFormatPr baseColWidth="10" defaultRowHeight="15" x14ac:dyDescent="0.25"/>
  <cols>
    <col min="1" max="2" width="11.42578125" style="70"/>
    <col min="3" max="3" width="13.140625" style="70" bestFit="1" customWidth="1"/>
    <col min="4" max="4" width="21" style="70" bestFit="1" customWidth="1"/>
    <col min="5" max="5" width="15" style="70" bestFit="1" customWidth="1"/>
    <col min="6" max="6" width="13.42578125" style="70" bestFit="1" customWidth="1"/>
    <col min="7" max="7" width="9.140625" style="70" bestFit="1" customWidth="1"/>
    <col min="8" max="8" width="13.140625" style="70" bestFit="1" customWidth="1"/>
    <col min="9" max="9" width="12.5703125" style="70" bestFit="1" customWidth="1"/>
    <col min="10" max="10" width="24.85546875" style="70" bestFit="1" customWidth="1"/>
    <col min="11" max="14" width="11.42578125" style="70"/>
    <col min="15" max="15" width="13.140625" style="70" bestFit="1" customWidth="1"/>
    <col min="16" max="16" width="21" style="70" bestFit="1" customWidth="1"/>
    <col min="17" max="17" width="15" style="70" bestFit="1" customWidth="1"/>
    <col min="18" max="18" width="16" style="70" bestFit="1" customWidth="1"/>
    <col min="19" max="19" width="9.140625" style="70" bestFit="1" customWidth="1"/>
    <col min="20" max="20" width="13.140625" style="70" bestFit="1" customWidth="1"/>
    <col min="21" max="21" width="10.7109375" style="70" bestFit="1" customWidth="1"/>
    <col min="22" max="25" width="11.42578125" style="70"/>
    <col min="26" max="26" width="13.140625" style="70" bestFit="1" customWidth="1"/>
    <col min="27" max="27" width="17.140625" style="70" bestFit="1" customWidth="1"/>
    <col min="28" max="28" width="15" style="70" bestFit="1" customWidth="1"/>
    <col min="29" max="29" width="13.140625" style="70" bestFit="1" customWidth="1"/>
    <col min="30" max="30" width="9.140625" style="70" bestFit="1" customWidth="1"/>
    <col min="31" max="31" width="13.140625" style="70" bestFit="1" customWidth="1"/>
    <col min="32" max="32" width="7.42578125" style="70" bestFit="1" customWidth="1"/>
    <col min="33" max="34" width="11.42578125" style="70"/>
    <col min="35" max="35" width="13.140625" style="70" bestFit="1" customWidth="1"/>
    <col min="36" max="36" width="17.42578125" style="70" bestFit="1" customWidth="1"/>
    <col min="37" max="37" width="15.28515625" style="70" bestFit="1" customWidth="1"/>
    <col min="38" max="16384" width="11.42578125" style="70"/>
  </cols>
  <sheetData>
    <row r="1" spans="1:50" ht="18.75" customHeight="1" x14ac:dyDescent="0.25">
      <c r="A1" s="188" t="s">
        <v>156</v>
      </c>
      <c r="B1" s="188"/>
      <c r="C1" s="188"/>
      <c r="D1" s="188"/>
      <c r="E1" s="188"/>
      <c r="F1" s="188"/>
      <c r="G1" s="188"/>
      <c r="H1" s="69"/>
      <c r="M1" s="188" t="s">
        <v>160</v>
      </c>
      <c r="N1" s="188"/>
      <c r="O1" s="188"/>
      <c r="P1" s="188"/>
      <c r="Q1" s="188"/>
      <c r="R1" s="188"/>
      <c r="S1" s="188"/>
      <c r="X1" s="188" t="s">
        <v>164</v>
      </c>
      <c r="Y1" s="188"/>
      <c r="Z1" s="188"/>
      <c r="AA1" s="188"/>
      <c r="AB1" s="188"/>
      <c r="AC1" s="188"/>
      <c r="AD1" s="188"/>
    </row>
    <row r="2" spans="1:50" ht="18.75" customHeight="1" x14ac:dyDescent="0.25">
      <c r="A2" s="184" t="s">
        <v>86</v>
      </c>
      <c r="B2" s="185"/>
      <c r="C2" s="63" t="s">
        <v>87</v>
      </c>
      <c r="D2" s="63" t="s">
        <v>88</v>
      </c>
      <c r="E2" s="63" t="s">
        <v>89</v>
      </c>
      <c r="F2" s="63" t="s">
        <v>90</v>
      </c>
      <c r="G2" s="63" t="s">
        <v>91</v>
      </c>
      <c r="H2" s="64"/>
      <c r="M2" s="184" t="s">
        <v>86</v>
      </c>
      <c r="N2" s="185"/>
      <c r="O2" s="63" t="s">
        <v>87</v>
      </c>
      <c r="P2" s="63" t="s">
        <v>88</v>
      </c>
      <c r="Q2" s="63" t="s">
        <v>89</v>
      </c>
      <c r="R2" s="63" t="s">
        <v>90</v>
      </c>
      <c r="S2" s="63" t="s">
        <v>91</v>
      </c>
      <c r="X2" s="184" t="s">
        <v>86</v>
      </c>
      <c r="Y2" s="185"/>
      <c r="Z2" s="63" t="s">
        <v>87</v>
      </c>
      <c r="AA2" s="63" t="s">
        <v>88</v>
      </c>
      <c r="AB2" s="63" t="s">
        <v>89</v>
      </c>
      <c r="AC2" s="63" t="s">
        <v>90</v>
      </c>
      <c r="AD2" s="63" t="s">
        <v>91</v>
      </c>
    </row>
    <row r="3" spans="1:50" ht="18.75" customHeight="1" x14ac:dyDescent="0.25">
      <c r="A3" s="179" t="s">
        <v>35</v>
      </c>
      <c r="B3" s="180"/>
      <c r="C3" s="24" t="s">
        <v>51</v>
      </c>
      <c r="D3" s="24" t="s">
        <v>52</v>
      </c>
      <c r="E3" s="24" t="s">
        <v>92</v>
      </c>
      <c r="F3" s="24" t="s">
        <v>93</v>
      </c>
      <c r="G3" s="62">
        <v>1266.7</v>
      </c>
      <c r="H3" s="67" t="s">
        <v>51</v>
      </c>
      <c r="I3" s="71">
        <f>SUM(G3)</f>
        <v>1266.7</v>
      </c>
      <c r="M3" s="179" t="s">
        <v>35</v>
      </c>
      <c r="N3" s="180"/>
      <c r="O3" s="24" t="s">
        <v>46</v>
      </c>
      <c r="P3" s="24" t="s">
        <v>47</v>
      </c>
      <c r="Q3" s="24" t="s">
        <v>48</v>
      </c>
      <c r="R3" s="24" t="s">
        <v>9</v>
      </c>
      <c r="S3" s="24">
        <v>20</v>
      </c>
      <c r="T3" s="62" t="s">
        <v>46</v>
      </c>
      <c r="U3" s="71">
        <f>SUM(S3)</f>
        <v>20</v>
      </c>
      <c r="X3" s="179" t="s">
        <v>35</v>
      </c>
      <c r="Y3" s="180"/>
      <c r="Z3" s="24" t="s">
        <v>46</v>
      </c>
      <c r="AA3" s="24" t="s">
        <v>47</v>
      </c>
      <c r="AB3" s="24" t="s">
        <v>48</v>
      </c>
      <c r="AC3" s="24" t="s">
        <v>9</v>
      </c>
      <c r="AD3" s="24">
        <v>30</v>
      </c>
      <c r="AE3" s="62" t="s">
        <v>46</v>
      </c>
      <c r="AF3" s="71">
        <f>SUM(AD3)</f>
        <v>30</v>
      </c>
    </row>
    <row r="4" spans="1:50" ht="18.75" customHeight="1" x14ac:dyDescent="0.25">
      <c r="A4" s="179" t="s">
        <v>45</v>
      </c>
      <c r="B4" s="180"/>
      <c r="C4" s="24" t="s">
        <v>46</v>
      </c>
      <c r="D4" s="24" t="s">
        <v>47</v>
      </c>
      <c r="E4" s="24" t="s">
        <v>75</v>
      </c>
      <c r="F4" s="24" t="s">
        <v>27</v>
      </c>
      <c r="G4" s="62">
        <v>93.3</v>
      </c>
      <c r="H4" s="67" t="s">
        <v>46</v>
      </c>
      <c r="I4" s="71">
        <f t="shared" ref="I4:I5" si="0">SUM(G4)</f>
        <v>93.3</v>
      </c>
      <c r="M4" s="179" t="s">
        <v>38</v>
      </c>
      <c r="N4" s="180"/>
      <c r="O4" s="24" t="s">
        <v>36</v>
      </c>
      <c r="P4" s="24" t="s">
        <v>70</v>
      </c>
      <c r="Q4" s="24" t="s">
        <v>37</v>
      </c>
      <c r="R4" s="24" t="s">
        <v>94</v>
      </c>
      <c r="S4" s="24">
        <v>2.2000000000000002</v>
      </c>
      <c r="T4" s="62" t="s">
        <v>36</v>
      </c>
      <c r="U4" s="71">
        <f>SUM(S4)</f>
        <v>2.2000000000000002</v>
      </c>
      <c r="X4" s="179" t="s">
        <v>35</v>
      </c>
      <c r="Y4" s="180"/>
      <c r="Z4" s="24" t="s">
        <v>36</v>
      </c>
      <c r="AA4" s="24" t="s">
        <v>70</v>
      </c>
      <c r="AB4" s="24" t="s">
        <v>37</v>
      </c>
      <c r="AC4" s="24" t="s">
        <v>95</v>
      </c>
      <c r="AD4" s="24">
        <v>20</v>
      </c>
      <c r="AE4" s="62" t="s">
        <v>36</v>
      </c>
      <c r="AF4" s="71">
        <f>SUM(AD4)</f>
        <v>20</v>
      </c>
    </row>
    <row r="5" spans="1:50" ht="18.75" customHeight="1" x14ac:dyDescent="0.25">
      <c r="A5" s="181" t="s">
        <v>38</v>
      </c>
      <c r="B5" s="182"/>
      <c r="C5" s="68" t="s">
        <v>42</v>
      </c>
      <c r="D5" s="68" t="s">
        <v>49</v>
      </c>
      <c r="E5" s="68" t="s">
        <v>83</v>
      </c>
      <c r="F5" s="68" t="s">
        <v>10</v>
      </c>
      <c r="G5" s="66">
        <v>40</v>
      </c>
      <c r="H5" s="67" t="s">
        <v>42</v>
      </c>
      <c r="I5" s="71">
        <f t="shared" si="0"/>
        <v>40</v>
      </c>
      <c r="M5" s="179" t="s">
        <v>38</v>
      </c>
      <c r="N5" s="180"/>
      <c r="O5" s="24" t="s">
        <v>42</v>
      </c>
      <c r="P5" s="24" t="s">
        <v>60</v>
      </c>
      <c r="Q5" s="24" t="s">
        <v>61</v>
      </c>
      <c r="R5" s="24" t="s">
        <v>96</v>
      </c>
      <c r="S5" s="24">
        <v>6.7</v>
      </c>
      <c r="T5" s="62" t="s">
        <v>42</v>
      </c>
      <c r="U5" s="71">
        <f>SUM(S5:S12)</f>
        <v>42.1</v>
      </c>
      <c r="X5" s="179" t="s">
        <v>38</v>
      </c>
      <c r="Y5" s="180"/>
      <c r="Z5" s="24" t="s">
        <v>42</v>
      </c>
      <c r="AA5" s="24" t="s">
        <v>43</v>
      </c>
      <c r="AB5" s="24" t="s">
        <v>82</v>
      </c>
      <c r="AC5" s="24" t="s">
        <v>8</v>
      </c>
      <c r="AD5" s="24">
        <v>6.7</v>
      </c>
      <c r="AE5" s="62" t="s">
        <v>42</v>
      </c>
      <c r="AF5" s="71">
        <f>SUM(AD5:AD6)</f>
        <v>30</v>
      </c>
    </row>
    <row r="6" spans="1:50" ht="18.75" customHeight="1" x14ac:dyDescent="0.25">
      <c r="A6" s="186" t="s">
        <v>106</v>
      </c>
      <c r="B6" s="186"/>
      <c r="C6" s="186"/>
      <c r="D6" s="186"/>
      <c r="E6" s="186"/>
      <c r="F6" s="186"/>
      <c r="G6" s="72">
        <f>SUM(G3:G5)</f>
        <v>1400</v>
      </c>
      <c r="M6" s="179" t="s">
        <v>38</v>
      </c>
      <c r="N6" s="180"/>
      <c r="O6" s="24" t="s">
        <v>42</v>
      </c>
      <c r="P6" s="24" t="s">
        <v>49</v>
      </c>
      <c r="Q6" s="24" t="s">
        <v>63</v>
      </c>
      <c r="R6" s="24" t="s">
        <v>21</v>
      </c>
      <c r="S6" s="24">
        <v>4.4000000000000004</v>
      </c>
      <c r="T6" s="62" t="s">
        <v>39</v>
      </c>
      <c r="U6" s="67">
        <v>84.4</v>
      </c>
      <c r="X6" s="179" t="s">
        <v>38</v>
      </c>
      <c r="Y6" s="180"/>
      <c r="Z6" s="24" t="s">
        <v>42</v>
      </c>
      <c r="AA6" s="24" t="s">
        <v>49</v>
      </c>
      <c r="AB6" s="24" t="s">
        <v>83</v>
      </c>
      <c r="AC6" s="24" t="s">
        <v>10</v>
      </c>
      <c r="AD6" s="24">
        <v>23.3</v>
      </c>
      <c r="AE6" s="62" t="s">
        <v>39</v>
      </c>
      <c r="AF6" s="67">
        <v>40</v>
      </c>
    </row>
    <row r="7" spans="1:50" ht="18.75" customHeight="1" x14ac:dyDescent="0.25">
      <c r="M7" s="179" t="s">
        <v>38</v>
      </c>
      <c r="N7" s="180"/>
      <c r="O7" s="24" t="s">
        <v>42</v>
      </c>
      <c r="P7" s="24" t="s">
        <v>71</v>
      </c>
      <c r="Q7" s="24" t="s">
        <v>72</v>
      </c>
      <c r="R7" s="24" t="s">
        <v>18</v>
      </c>
      <c r="S7" s="24">
        <v>4.4000000000000004</v>
      </c>
      <c r="T7" s="24" t="s">
        <v>67</v>
      </c>
      <c r="U7" s="74">
        <v>2.2000000000000002</v>
      </c>
      <c r="X7" s="179" t="s">
        <v>45</v>
      </c>
      <c r="Y7" s="180"/>
      <c r="Z7" s="24" t="s">
        <v>39</v>
      </c>
      <c r="AA7" s="24" t="s">
        <v>40</v>
      </c>
      <c r="AB7" s="24" t="s">
        <v>41</v>
      </c>
      <c r="AC7" s="24" t="s">
        <v>97</v>
      </c>
      <c r="AD7" s="24">
        <v>40</v>
      </c>
      <c r="AE7" s="62" t="s">
        <v>51</v>
      </c>
      <c r="AF7" s="67">
        <v>93.3</v>
      </c>
      <c r="AW7" s="70">
        <v>3</v>
      </c>
      <c r="AX7" s="73">
        <v>42179</v>
      </c>
    </row>
    <row r="8" spans="1:50" ht="18.75" customHeight="1" x14ac:dyDescent="0.25">
      <c r="M8" s="179" t="s">
        <v>38</v>
      </c>
      <c r="N8" s="180"/>
      <c r="O8" s="24" t="s">
        <v>42</v>
      </c>
      <c r="P8" s="24" t="s">
        <v>98</v>
      </c>
      <c r="Q8" s="24" t="s">
        <v>99</v>
      </c>
      <c r="R8" s="24" t="s">
        <v>19</v>
      </c>
      <c r="S8" s="24">
        <v>4.4000000000000004</v>
      </c>
      <c r="X8" s="181" t="s">
        <v>38</v>
      </c>
      <c r="Y8" s="182"/>
      <c r="Z8" s="68" t="s">
        <v>51</v>
      </c>
      <c r="AA8" s="68" t="s">
        <v>52</v>
      </c>
      <c r="AB8" s="68" t="s">
        <v>92</v>
      </c>
      <c r="AC8" s="68" t="s">
        <v>93</v>
      </c>
      <c r="AD8" s="68">
        <v>93.3</v>
      </c>
      <c r="AW8" s="70">
        <v>2</v>
      </c>
      <c r="AX8" s="73">
        <v>42172</v>
      </c>
    </row>
    <row r="9" spans="1:50" ht="18.75" customHeight="1" x14ac:dyDescent="0.25">
      <c r="M9" s="179" t="s">
        <v>38</v>
      </c>
      <c r="N9" s="180"/>
      <c r="O9" s="24" t="s">
        <v>42</v>
      </c>
      <c r="P9" s="24" t="s">
        <v>43</v>
      </c>
      <c r="Q9" s="24" t="s">
        <v>74</v>
      </c>
      <c r="R9" s="24" t="s">
        <v>20</v>
      </c>
      <c r="S9" s="24">
        <v>2.2000000000000002</v>
      </c>
      <c r="X9" s="189" t="s">
        <v>106</v>
      </c>
      <c r="Y9" s="190"/>
      <c r="Z9" s="190"/>
      <c r="AA9" s="190"/>
      <c r="AB9" s="190"/>
      <c r="AC9" s="191"/>
      <c r="AD9" s="72">
        <f>SUM(AD3:AD8)</f>
        <v>213.3</v>
      </c>
      <c r="AW9" s="70">
        <v>1</v>
      </c>
      <c r="AX9" s="73">
        <v>42165</v>
      </c>
    </row>
    <row r="10" spans="1:50" ht="18.75" customHeight="1" x14ac:dyDescent="0.25">
      <c r="M10" s="179" t="s">
        <v>45</v>
      </c>
      <c r="N10" s="180"/>
      <c r="O10" s="24" t="s">
        <v>42</v>
      </c>
      <c r="P10" s="24" t="s">
        <v>60</v>
      </c>
      <c r="Q10" s="24" t="s">
        <v>69</v>
      </c>
      <c r="R10" s="24" t="s">
        <v>17</v>
      </c>
      <c r="S10" s="24">
        <v>2.2000000000000002</v>
      </c>
    </row>
    <row r="11" spans="1:50" ht="18.75" customHeight="1" x14ac:dyDescent="0.25">
      <c r="M11" s="179" t="s">
        <v>38</v>
      </c>
      <c r="N11" s="180"/>
      <c r="O11" s="24" t="s">
        <v>42</v>
      </c>
      <c r="P11" s="24" t="s">
        <v>49</v>
      </c>
      <c r="Q11" s="24" t="s">
        <v>83</v>
      </c>
      <c r="R11" s="24" t="s">
        <v>10</v>
      </c>
      <c r="S11" s="24">
        <v>15.6</v>
      </c>
    </row>
    <row r="12" spans="1:50" ht="18.75" customHeight="1" x14ac:dyDescent="0.25">
      <c r="M12" s="179" t="s">
        <v>38</v>
      </c>
      <c r="N12" s="180"/>
      <c r="O12" s="24" t="s">
        <v>42</v>
      </c>
      <c r="P12" s="24" t="s">
        <v>43</v>
      </c>
      <c r="Q12" s="24" t="s">
        <v>64</v>
      </c>
      <c r="R12" s="24" t="s">
        <v>23</v>
      </c>
      <c r="S12" s="24">
        <v>2.2000000000000002</v>
      </c>
    </row>
    <row r="13" spans="1:50" ht="18.75" customHeight="1" x14ac:dyDescent="0.25">
      <c r="M13" s="179" t="s">
        <v>68</v>
      </c>
      <c r="N13" s="180"/>
      <c r="O13" s="24" t="s">
        <v>39</v>
      </c>
      <c r="P13" s="24" t="s">
        <v>40</v>
      </c>
      <c r="Q13" s="24" t="s">
        <v>41</v>
      </c>
      <c r="R13" s="24" t="s">
        <v>97</v>
      </c>
      <c r="S13" s="24">
        <v>84.4</v>
      </c>
    </row>
    <row r="14" spans="1:50" ht="18.75" customHeight="1" x14ac:dyDescent="0.25">
      <c r="M14" s="181" t="s">
        <v>38</v>
      </c>
      <c r="N14" s="182"/>
      <c r="O14" s="68" t="s">
        <v>67</v>
      </c>
      <c r="P14" s="68" t="s">
        <v>66</v>
      </c>
      <c r="Q14" s="68" t="s">
        <v>65</v>
      </c>
      <c r="R14" s="68" t="s">
        <v>22</v>
      </c>
      <c r="S14" s="68">
        <v>2.2000000000000002</v>
      </c>
    </row>
    <row r="15" spans="1:50" ht="18.75" customHeight="1" x14ac:dyDescent="0.25">
      <c r="M15" s="186" t="s">
        <v>106</v>
      </c>
      <c r="N15" s="186"/>
      <c r="O15" s="186"/>
      <c r="P15" s="186"/>
      <c r="Q15" s="186"/>
      <c r="R15" s="186"/>
      <c r="S15" s="72">
        <f>SUM(S3:S14)</f>
        <v>150.89999999999998</v>
      </c>
    </row>
    <row r="16" spans="1:50" ht="18.75" customHeight="1" x14ac:dyDescent="0.25"/>
    <row r="17" spans="1:45" ht="18.75" customHeight="1" x14ac:dyDescent="0.25"/>
    <row r="18" spans="1:45" ht="18.75" customHeight="1" x14ac:dyDescent="0.25">
      <c r="A18" s="193" t="s">
        <v>157</v>
      </c>
      <c r="B18" s="194"/>
      <c r="C18" s="194"/>
      <c r="D18" s="194"/>
      <c r="E18" s="194"/>
      <c r="F18" s="194"/>
      <c r="G18" s="195"/>
      <c r="H18" s="69"/>
      <c r="M18" s="192" t="s">
        <v>161</v>
      </c>
      <c r="N18" s="192"/>
      <c r="O18" s="192"/>
      <c r="P18" s="192"/>
      <c r="Q18" s="192"/>
      <c r="R18" s="192"/>
      <c r="S18" s="192"/>
      <c r="X18" s="192" t="s">
        <v>165</v>
      </c>
      <c r="Y18" s="192"/>
      <c r="Z18" s="192"/>
      <c r="AA18" s="192"/>
      <c r="AB18" s="192"/>
      <c r="AC18" s="192"/>
      <c r="AD18" s="192"/>
    </row>
    <row r="19" spans="1:45" ht="18.75" customHeight="1" x14ac:dyDescent="0.25">
      <c r="A19" s="196" t="s">
        <v>86</v>
      </c>
      <c r="B19" s="197"/>
      <c r="C19" s="63" t="s">
        <v>87</v>
      </c>
      <c r="D19" s="63" t="s">
        <v>88</v>
      </c>
      <c r="E19" s="63" t="s">
        <v>89</v>
      </c>
      <c r="F19" s="63" t="s">
        <v>90</v>
      </c>
      <c r="G19" s="63" t="s">
        <v>91</v>
      </c>
      <c r="H19" s="64"/>
      <c r="M19" s="184" t="s">
        <v>86</v>
      </c>
      <c r="N19" s="185"/>
      <c r="O19" s="63" t="s">
        <v>87</v>
      </c>
      <c r="P19" s="63" t="s">
        <v>88</v>
      </c>
      <c r="Q19" s="63" t="s">
        <v>89</v>
      </c>
      <c r="R19" s="63" t="s">
        <v>90</v>
      </c>
      <c r="S19" s="63" t="s">
        <v>91</v>
      </c>
      <c r="X19" s="184" t="s">
        <v>86</v>
      </c>
      <c r="Y19" s="185"/>
      <c r="Z19" s="63" t="s">
        <v>87</v>
      </c>
      <c r="AA19" s="63" t="s">
        <v>88</v>
      </c>
      <c r="AB19" s="63" t="s">
        <v>89</v>
      </c>
      <c r="AC19" s="63" t="s">
        <v>90</v>
      </c>
      <c r="AD19" s="63" t="s">
        <v>91</v>
      </c>
    </row>
    <row r="20" spans="1:45" ht="18.75" customHeight="1" x14ac:dyDescent="0.25">
      <c r="A20" s="179" t="s">
        <v>35</v>
      </c>
      <c r="B20" s="180"/>
      <c r="C20" s="24" t="s">
        <v>57</v>
      </c>
      <c r="D20" s="24" t="s">
        <v>58</v>
      </c>
      <c r="E20" s="24" t="s">
        <v>85</v>
      </c>
      <c r="F20" s="24" t="s">
        <v>13</v>
      </c>
      <c r="G20" s="24">
        <v>68.900000000000006</v>
      </c>
      <c r="H20" s="62" t="s">
        <v>57</v>
      </c>
      <c r="I20" s="71">
        <f>SUM(G20)</f>
        <v>68.900000000000006</v>
      </c>
      <c r="M20" s="179" t="s">
        <v>35</v>
      </c>
      <c r="N20" s="180"/>
      <c r="O20" s="24" t="s">
        <v>57</v>
      </c>
      <c r="P20" s="24" t="s">
        <v>58</v>
      </c>
      <c r="Q20" s="24" t="s">
        <v>85</v>
      </c>
      <c r="R20" s="24" t="s">
        <v>13</v>
      </c>
      <c r="S20" s="24">
        <v>86.7</v>
      </c>
      <c r="T20" s="24" t="s">
        <v>57</v>
      </c>
      <c r="U20" s="68">
        <v>86.7</v>
      </c>
      <c r="X20" s="179" t="s">
        <v>35</v>
      </c>
      <c r="Y20" s="180"/>
      <c r="Z20" s="24" t="s">
        <v>57</v>
      </c>
      <c r="AA20" s="24" t="s">
        <v>58</v>
      </c>
      <c r="AB20" s="24" t="s">
        <v>85</v>
      </c>
      <c r="AC20" s="24" t="s">
        <v>13</v>
      </c>
      <c r="AD20" s="24">
        <v>306.7</v>
      </c>
      <c r="AE20" s="62" t="s">
        <v>57</v>
      </c>
      <c r="AF20" s="71">
        <f>SUM(AD20)</f>
        <v>306.7</v>
      </c>
    </row>
    <row r="21" spans="1:45" ht="18.75" customHeight="1" x14ac:dyDescent="0.25">
      <c r="A21" s="179" t="s">
        <v>38</v>
      </c>
      <c r="B21" s="180"/>
      <c r="C21" s="24" t="s">
        <v>46</v>
      </c>
      <c r="D21" s="24" t="s">
        <v>47</v>
      </c>
      <c r="E21" s="24" t="s">
        <v>75</v>
      </c>
      <c r="F21" s="24" t="s">
        <v>27</v>
      </c>
      <c r="G21" s="24">
        <v>11.1</v>
      </c>
      <c r="H21" s="62" t="s">
        <v>46</v>
      </c>
      <c r="I21" s="71">
        <f>SUM(G21:G22)</f>
        <v>48.9</v>
      </c>
      <c r="M21" s="179" t="s">
        <v>35</v>
      </c>
      <c r="N21" s="180"/>
      <c r="O21" s="24" t="s">
        <v>46</v>
      </c>
      <c r="P21" s="24" t="s">
        <v>47</v>
      </c>
      <c r="Q21" s="24" t="s">
        <v>56</v>
      </c>
      <c r="R21" s="24" t="s">
        <v>12</v>
      </c>
      <c r="S21" s="24">
        <v>4.4000000000000004</v>
      </c>
      <c r="T21" s="62" t="s">
        <v>46</v>
      </c>
      <c r="U21" s="71">
        <f>SUM(S21:S23)</f>
        <v>82.199999999999989</v>
      </c>
      <c r="X21" s="179" t="s">
        <v>35</v>
      </c>
      <c r="Y21" s="180"/>
      <c r="Z21" s="24" t="s">
        <v>46</v>
      </c>
      <c r="AA21" s="24" t="s">
        <v>47</v>
      </c>
      <c r="AB21" s="24" t="s">
        <v>56</v>
      </c>
      <c r="AC21" s="24" t="s">
        <v>12</v>
      </c>
      <c r="AD21" s="24">
        <v>33.299999999999997</v>
      </c>
      <c r="AE21" s="62" t="s">
        <v>46</v>
      </c>
      <c r="AF21" s="71">
        <f>SUM(AD21:AD22)</f>
        <v>240</v>
      </c>
    </row>
    <row r="22" spans="1:45" ht="18.75" customHeight="1" x14ac:dyDescent="0.25">
      <c r="A22" s="179" t="s">
        <v>38</v>
      </c>
      <c r="B22" s="180"/>
      <c r="C22" s="24" t="s">
        <v>46</v>
      </c>
      <c r="D22" s="24" t="s">
        <v>47</v>
      </c>
      <c r="E22" s="24" t="s">
        <v>48</v>
      </c>
      <c r="F22" s="24" t="s">
        <v>9</v>
      </c>
      <c r="G22" s="24">
        <v>37.799999999999997</v>
      </c>
      <c r="H22" s="62" t="s">
        <v>42</v>
      </c>
      <c r="I22" s="71">
        <f>SUM(G23:G24)</f>
        <v>11.100000000000001</v>
      </c>
      <c r="M22" s="179" t="s">
        <v>38</v>
      </c>
      <c r="N22" s="180"/>
      <c r="O22" s="24" t="s">
        <v>46</v>
      </c>
      <c r="P22" s="24" t="s">
        <v>47</v>
      </c>
      <c r="Q22" s="24" t="s">
        <v>75</v>
      </c>
      <c r="R22" s="24" t="s">
        <v>27</v>
      </c>
      <c r="S22" s="24">
        <v>6.7</v>
      </c>
      <c r="T22" s="62" t="s">
        <v>36</v>
      </c>
      <c r="U22" s="71">
        <f>SUM(S24)</f>
        <v>6.7</v>
      </c>
      <c r="X22" s="179" t="s">
        <v>45</v>
      </c>
      <c r="Y22" s="180"/>
      <c r="Z22" s="24" t="s">
        <v>46</v>
      </c>
      <c r="AA22" s="24" t="s">
        <v>47</v>
      </c>
      <c r="AB22" s="24" t="s">
        <v>48</v>
      </c>
      <c r="AC22" s="24" t="s">
        <v>9</v>
      </c>
      <c r="AD22" s="24">
        <v>206.7</v>
      </c>
      <c r="AE22" s="62" t="s">
        <v>36</v>
      </c>
      <c r="AF22" s="67">
        <v>50</v>
      </c>
    </row>
    <row r="23" spans="1:45" ht="18.75" customHeight="1" x14ac:dyDescent="0.25">
      <c r="A23" s="179" t="s">
        <v>45</v>
      </c>
      <c r="B23" s="180"/>
      <c r="C23" s="24" t="s">
        <v>42</v>
      </c>
      <c r="D23" s="24" t="s">
        <v>60</v>
      </c>
      <c r="E23" s="24" t="s">
        <v>61</v>
      </c>
      <c r="F23" s="24" t="s">
        <v>96</v>
      </c>
      <c r="G23" s="24">
        <v>4.4000000000000004</v>
      </c>
      <c r="H23" s="62" t="s">
        <v>39</v>
      </c>
      <c r="I23" s="67">
        <v>2.2000000000000002</v>
      </c>
      <c r="M23" s="179" t="s">
        <v>45</v>
      </c>
      <c r="N23" s="180"/>
      <c r="O23" s="24" t="s">
        <v>46</v>
      </c>
      <c r="P23" s="24" t="s">
        <v>47</v>
      </c>
      <c r="Q23" s="24" t="s">
        <v>48</v>
      </c>
      <c r="R23" s="24" t="s">
        <v>9</v>
      </c>
      <c r="S23" s="24">
        <v>71.099999999999994</v>
      </c>
      <c r="T23" s="62" t="s">
        <v>42</v>
      </c>
      <c r="U23" s="71">
        <f>SUM(S25:S28)</f>
        <v>31</v>
      </c>
      <c r="X23" s="179" t="s">
        <v>38</v>
      </c>
      <c r="Y23" s="180"/>
      <c r="Z23" s="24" t="s">
        <v>36</v>
      </c>
      <c r="AA23" s="24" t="s">
        <v>70</v>
      </c>
      <c r="AB23" s="24" t="s">
        <v>37</v>
      </c>
      <c r="AC23" s="24" t="s">
        <v>95</v>
      </c>
      <c r="AD23" s="24">
        <v>50</v>
      </c>
      <c r="AE23" s="62" t="s">
        <v>42</v>
      </c>
      <c r="AF23" s="71">
        <f>SUM(AD24:AD26)</f>
        <v>56.6</v>
      </c>
    </row>
    <row r="24" spans="1:45" ht="18.75" customHeight="1" x14ac:dyDescent="0.25">
      <c r="A24" s="179" t="s">
        <v>45</v>
      </c>
      <c r="B24" s="180"/>
      <c r="C24" s="24" t="s">
        <v>42</v>
      </c>
      <c r="D24" s="24" t="s">
        <v>49</v>
      </c>
      <c r="E24" s="24" t="s">
        <v>83</v>
      </c>
      <c r="F24" s="24" t="s">
        <v>10</v>
      </c>
      <c r="G24" s="24">
        <v>6.7</v>
      </c>
      <c r="H24" s="24" t="s">
        <v>51</v>
      </c>
      <c r="I24" s="74">
        <v>13.3</v>
      </c>
      <c r="M24" s="179" t="s">
        <v>38</v>
      </c>
      <c r="N24" s="180"/>
      <c r="O24" s="24" t="s">
        <v>36</v>
      </c>
      <c r="P24" s="24" t="s">
        <v>70</v>
      </c>
      <c r="Q24" s="24" t="s">
        <v>37</v>
      </c>
      <c r="R24" s="24" t="s">
        <v>94</v>
      </c>
      <c r="S24" s="24">
        <v>6.7</v>
      </c>
      <c r="T24" s="24" t="s">
        <v>39</v>
      </c>
      <c r="U24" s="74">
        <v>104.4</v>
      </c>
      <c r="X24" s="179" t="s">
        <v>38</v>
      </c>
      <c r="Y24" s="180"/>
      <c r="Z24" s="24" t="s">
        <v>42</v>
      </c>
      <c r="AA24" s="24" t="s">
        <v>43</v>
      </c>
      <c r="AB24" s="24" t="s">
        <v>82</v>
      </c>
      <c r="AC24" s="24" t="s">
        <v>8</v>
      </c>
      <c r="AD24" s="24">
        <v>3.3</v>
      </c>
      <c r="AE24" s="62" t="s">
        <v>39</v>
      </c>
      <c r="AF24" s="71">
        <f>SUM(AD27,AD29)</f>
        <v>196.7</v>
      </c>
      <c r="AR24" s="65"/>
      <c r="AS24" s="65"/>
    </row>
    <row r="25" spans="1:45" ht="18.75" customHeight="1" x14ac:dyDescent="0.25">
      <c r="A25" s="179" t="s">
        <v>38</v>
      </c>
      <c r="B25" s="180"/>
      <c r="C25" s="24" t="s">
        <v>39</v>
      </c>
      <c r="D25" s="24" t="s">
        <v>40</v>
      </c>
      <c r="E25" s="24" t="s">
        <v>41</v>
      </c>
      <c r="F25" s="24" t="s">
        <v>97</v>
      </c>
      <c r="G25" s="24">
        <v>2.2000000000000002</v>
      </c>
      <c r="H25" s="65"/>
      <c r="M25" s="179" t="s">
        <v>38</v>
      </c>
      <c r="N25" s="180"/>
      <c r="O25" s="24" t="s">
        <v>42</v>
      </c>
      <c r="P25" s="24" t="s">
        <v>60</v>
      </c>
      <c r="Q25" s="24" t="s">
        <v>61</v>
      </c>
      <c r="R25" s="24" t="s">
        <v>96</v>
      </c>
      <c r="S25" s="24">
        <v>2.2000000000000002</v>
      </c>
      <c r="T25" s="24" t="s">
        <v>51</v>
      </c>
      <c r="U25" s="24">
        <v>35.6</v>
      </c>
      <c r="X25" s="179" t="s">
        <v>54</v>
      </c>
      <c r="Y25" s="180"/>
      <c r="Z25" s="24" t="s">
        <v>42</v>
      </c>
      <c r="AA25" s="24" t="s">
        <v>60</v>
      </c>
      <c r="AB25" s="24" t="s">
        <v>61</v>
      </c>
      <c r="AC25" s="24" t="s">
        <v>103</v>
      </c>
      <c r="AD25" s="24">
        <v>13.3</v>
      </c>
      <c r="AE25" s="24" t="s">
        <v>51</v>
      </c>
      <c r="AF25" s="74">
        <v>110</v>
      </c>
    </row>
    <row r="26" spans="1:45" ht="18.75" customHeight="1" x14ac:dyDescent="0.25">
      <c r="A26" s="181" t="s">
        <v>45</v>
      </c>
      <c r="B26" s="182"/>
      <c r="C26" s="68" t="s">
        <v>51</v>
      </c>
      <c r="D26" s="68" t="s">
        <v>52</v>
      </c>
      <c r="E26" s="68" t="s">
        <v>92</v>
      </c>
      <c r="F26" s="68" t="s">
        <v>93</v>
      </c>
      <c r="G26" s="68">
        <v>13.3</v>
      </c>
      <c r="H26" s="65"/>
      <c r="M26" s="179" t="s">
        <v>45</v>
      </c>
      <c r="N26" s="180"/>
      <c r="O26" s="24" t="s">
        <v>42</v>
      </c>
      <c r="P26" s="24" t="s">
        <v>43</v>
      </c>
      <c r="Q26" s="24" t="s">
        <v>74</v>
      </c>
      <c r="R26" s="24" t="s">
        <v>20</v>
      </c>
      <c r="S26" s="24">
        <v>4.4000000000000004</v>
      </c>
      <c r="T26" s="24" t="s">
        <v>67</v>
      </c>
      <c r="U26" s="24">
        <v>28.9</v>
      </c>
      <c r="X26" s="179" t="s">
        <v>38</v>
      </c>
      <c r="Y26" s="180"/>
      <c r="Z26" s="24" t="s">
        <v>42</v>
      </c>
      <c r="AA26" s="24" t="s">
        <v>49</v>
      </c>
      <c r="AB26" s="24" t="s">
        <v>83</v>
      </c>
      <c r="AC26" s="24" t="s">
        <v>10</v>
      </c>
      <c r="AD26" s="24">
        <v>40</v>
      </c>
    </row>
    <row r="27" spans="1:45" ht="18.75" customHeight="1" x14ac:dyDescent="0.25">
      <c r="A27" s="186" t="s">
        <v>106</v>
      </c>
      <c r="B27" s="186"/>
      <c r="C27" s="186"/>
      <c r="D27" s="186"/>
      <c r="E27" s="186"/>
      <c r="F27" s="186"/>
      <c r="G27" s="72">
        <f>SUM(G20:G26)</f>
        <v>144.4</v>
      </c>
      <c r="M27" s="179" t="s">
        <v>45</v>
      </c>
      <c r="N27" s="180"/>
      <c r="O27" s="24" t="s">
        <v>42</v>
      </c>
      <c r="P27" s="24" t="s">
        <v>49</v>
      </c>
      <c r="Q27" s="24" t="s">
        <v>83</v>
      </c>
      <c r="R27" s="24" t="s">
        <v>10</v>
      </c>
      <c r="S27" s="24">
        <v>13.3</v>
      </c>
      <c r="X27" s="179" t="s">
        <v>45</v>
      </c>
      <c r="Y27" s="180"/>
      <c r="Z27" s="24" t="s">
        <v>39</v>
      </c>
      <c r="AA27" s="24" t="s">
        <v>40</v>
      </c>
      <c r="AB27" s="24" t="s">
        <v>41</v>
      </c>
      <c r="AC27" s="24" t="s">
        <v>97</v>
      </c>
      <c r="AD27" s="24">
        <v>190</v>
      </c>
    </row>
    <row r="28" spans="1:45" ht="18.75" customHeight="1" x14ac:dyDescent="0.25">
      <c r="M28" s="179" t="s">
        <v>38</v>
      </c>
      <c r="N28" s="180"/>
      <c r="O28" s="24" t="s">
        <v>42</v>
      </c>
      <c r="P28" s="24" t="s">
        <v>43</v>
      </c>
      <c r="Q28" s="24" t="s">
        <v>64</v>
      </c>
      <c r="R28" s="24" t="s">
        <v>23</v>
      </c>
      <c r="S28" s="24">
        <v>11.1</v>
      </c>
      <c r="X28" s="179" t="s">
        <v>38</v>
      </c>
      <c r="Y28" s="180"/>
      <c r="Z28" s="24" t="s">
        <v>51</v>
      </c>
      <c r="AA28" s="24" t="s">
        <v>52</v>
      </c>
      <c r="AB28" s="24" t="s">
        <v>92</v>
      </c>
      <c r="AC28" s="24" t="s">
        <v>93</v>
      </c>
      <c r="AD28" s="24">
        <v>110</v>
      </c>
      <c r="AR28" s="65"/>
      <c r="AS28" s="65"/>
    </row>
    <row r="29" spans="1:45" ht="18.75" customHeight="1" x14ac:dyDescent="0.25">
      <c r="M29" s="179" t="s">
        <v>68</v>
      </c>
      <c r="N29" s="180"/>
      <c r="O29" s="24" t="s">
        <v>39</v>
      </c>
      <c r="P29" s="24" t="s">
        <v>40</v>
      </c>
      <c r="Q29" s="24" t="s">
        <v>41</v>
      </c>
      <c r="R29" s="24" t="s">
        <v>97</v>
      </c>
      <c r="S29" s="24">
        <v>104.4</v>
      </c>
      <c r="X29" s="181" t="s">
        <v>45</v>
      </c>
      <c r="Y29" s="182"/>
      <c r="Z29" s="68"/>
      <c r="AA29" s="68"/>
      <c r="AB29" s="68"/>
      <c r="AC29" s="68" t="s">
        <v>11</v>
      </c>
      <c r="AD29" s="68">
        <v>6.7</v>
      </c>
      <c r="AR29" s="65"/>
      <c r="AS29" s="65"/>
    </row>
    <row r="30" spans="1:45" ht="18.75" customHeight="1" x14ac:dyDescent="0.25">
      <c r="M30" s="179" t="s">
        <v>45</v>
      </c>
      <c r="N30" s="180"/>
      <c r="O30" s="24" t="s">
        <v>51</v>
      </c>
      <c r="P30" s="24" t="s">
        <v>52</v>
      </c>
      <c r="Q30" s="24" t="s">
        <v>92</v>
      </c>
      <c r="R30" s="24" t="s">
        <v>93</v>
      </c>
      <c r="S30" s="24">
        <v>35.6</v>
      </c>
      <c r="X30" s="186" t="s">
        <v>106</v>
      </c>
      <c r="Y30" s="186"/>
      <c r="Z30" s="186"/>
      <c r="AA30" s="186"/>
      <c r="AB30" s="186"/>
      <c r="AC30" s="186"/>
      <c r="AD30" s="72">
        <f>SUM(AD20:AD29)</f>
        <v>960</v>
      </c>
      <c r="AR30" s="65"/>
      <c r="AS30" s="65"/>
    </row>
    <row r="31" spans="1:45" ht="18.75" customHeight="1" x14ac:dyDescent="0.25">
      <c r="M31" s="181" t="s">
        <v>38</v>
      </c>
      <c r="N31" s="182"/>
      <c r="O31" s="68" t="s">
        <v>67</v>
      </c>
      <c r="P31" s="68" t="s">
        <v>66</v>
      </c>
      <c r="Q31" s="68" t="s">
        <v>65</v>
      </c>
      <c r="R31" s="68" t="s">
        <v>22</v>
      </c>
      <c r="S31" s="68">
        <v>28.9</v>
      </c>
    </row>
    <row r="32" spans="1:45" ht="18.75" customHeight="1" x14ac:dyDescent="0.25">
      <c r="M32" s="186" t="s">
        <v>106</v>
      </c>
      <c r="N32" s="186"/>
      <c r="O32" s="186"/>
      <c r="P32" s="186"/>
      <c r="Q32" s="186"/>
      <c r="R32" s="186"/>
      <c r="S32" s="72">
        <f>SUM(S20:S31)</f>
        <v>375.5</v>
      </c>
    </row>
    <row r="33" spans="1:45" ht="18.75" customHeight="1" x14ac:dyDescent="0.25"/>
    <row r="34" spans="1:45" ht="18.75" customHeight="1" x14ac:dyDescent="0.25"/>
    <row r="35" spans="1:45" ht="18.75" customHeight="1" x14ac:dyDescent="0.25">
      <c r="A35" s="187" t="s">
        <v>158</v>
      </c>
      <c r="B35" s="187"/>
      <c r="C35" s="187"/>
      <c r="D35" s="187"/>
      <c r="E35" s="187"/>
      <c r="F35" s="187"/>
      <c r="G35" s="187"/>
      <c r="M35" s="187" t="s">
        <v>162</v>
      </c>
      <c r="N35" s="187"/>
      <c r="O35" s="187"/>
      <c r="P35" s="187"/>
      <c r="Q35" s="187"/>
      <c r="R35" s="187"/>
      <c r="S35" s="187"/>
      <c r="X35" s="187" t="s">
        <v>166</v>
      </c>
      <c r="Y35" s="187"/>
      <c r="Z35" s="187"/>
      <c r="AA35" s="187"/>
      <c r="AB35" s="187"/>
      <c r="AC35" s="187"/>
      <c r="AD35" s="187"/>
      <c r="AR35" s="65"/>
      <c r="AS35" s="65"/>
    </row>
    <row r="36" spans="1:45" ht="18.75" customHeight="1" x14ac:dyDescent="0.25">
      <c r="A36" s="184" t="s">
        <v>86</v>
      </c>
      <c r="B36" s="185"/>
      <c r="C36" s="63" t="s">
        <v>87</v>
      </c>
      <c r="D36" s="63" t="s">
        <v>88</v>
      </c>
      <c r="E36" s="63" t="s">
        <v>89</v>
      </c>
      <c r="F36" s="63" t="s">
        <v>90</v>
      </c>
      <c r="G36" s="63" t="s">
        <v>91</v>
      </c>
      <c r="H36" s="64"/>
      <c r="M36" s="184" t="s">
        <v>86</v>
      </c>
      <c r="N36" s="185"/>
      <c r="O36" s="63" t="s">
        <v>87</v>
      </c>
      <c r="P36" s="63" t="s">
        <v>88</v>
      </c>
      <c r="Q36" s="63" t="s">
        <v>89</v>
      </c>
      <c r="R36" s="63" t="s">
        <v>90</v>
      </c>
      <c r="S36" s="63" t="s">
        <v>91</v>
      </c>
      <c r="X36" s="184" t="s">
        <v>86</v>
      </c>
      <c r="Y36" s="185"/>
      <c r="Z36" s="63" t="s">
        <v>87</v>
      </c>
      <c r="AA36" s="63" t="s">
        <v>88</v>
      </c>
      <c r="AB36" s="63" t="s">
        <v>89</v>
      </c>
      <c r="AC36" s="63" t="s">
        <v>90</v>
      </c>
      <c r="AD36" s="63" t="s">
        <v>91</v>
      </c>
      <c r="AR36" s="65"/>
      <c r="AS36" s="65"/>
    </row>
    <row r="37" spans="1:45" ht="18.75" customHeight="1" x14ac:dyDescent="0.25">
      <c r="A37" s="179" t="s">
        <v>38</v>
      </c>
      <c r="B37" s="180"/>
      <c r="C37" s="24" t="s">
        <v>76</v>
      </c>
      <c r="D37" s="24" t="s">
        <v>55</v>
      </c>
      <c r="E37" s="24" t="s">
        <v>55</v>
      </c>
      <c r="F37" s="24" t="s">
        <v>5</v>
      </c>
      <c r="G37" s="24">
        <v>2.2000000000000002</v>
      </c>
      <c r="H37" s="62" t="s">
        <v>76</v>
      </c>
      <c r="I37" s="71">
        <f>SUM(G37)</f>
        <v>2.2000000000000002</v>
      </c>
      <c r="M37" s="179" t="s">
        <v>35</v>
      </c>
      <c r="N37" s="180"/>
      <c r="O37" s="24" t="s">
        <v>57</v>
      </c>
      <c r="P37" s="24" t="s">
        <v>58</v>
      </c>
      <c r="Q37" s="24" t="s">
        <v>85</v>
      </c>
      <c r="R37" s="24" t="s">
        <v>13</v>
      </c>
      <c r="S37" s="24">
        <v>2.2000000000000002</v>
      </c>
      <c r="T37" s="24" t="s">
        <v>57</v>
      </c>
      <c r="U37" s="68">
        <v>2.2000000000000002</v>
      </c>
      <c r="X37" s="179" t="s">
        <v>35</v>
      </c>
      <c r="Y37" s="180"/>
      <c r="Z37" s="24" t="s">
        <v>46</v>
      </c>
      <c r="AA37" s="24" t="s">
        <v>47</v>
      </c>
      <c r="AB37" s="24" t="s">
        <v>62</v>
      </c>
      <c r="AC37" s="24" t="s">
        <v>16</v>
      </c>
      <c r="AD37" s="24">
        <v>13.3</v>
      </c>
      <c r="AE37" s="24" t="s">
        <v>46</v>
      </c>
      <c r="AF37" s="68">
        <v>13.3</v>
      </c>
    </row>
    <row r="38" spans="1:45" ht="18.75" customHeight="1" x14ac:dyDescent="0.25">
      <c r="A38" s="179" t="s">
        <v>35</v>
      </c>
      <c r="B38" s="180"/>
      <c r="C38" s="24" t="s">
        <v>57</v>
      </c>
      <c r="D38" s="24" t="s">
        <v>58</v>
      </c>
      <c r="E38" s="24" t="s">
        <v>85</v>
      </c>
      <c r="F38" s="24" t="s">
        <v>13</v>
      </c>
      <c r="G38" s="24">
        <v>6</v>
      </c>
      <c r="H38" s="62" t="s">
        <v>57</v>
      </c>
      <c r="I38" s="71">
        <f>SUM(G38)</f>
        <v>6</v>
      </c>
      <c r="M38" s="179" t="s">
        <v>35</v>
      </c>
      <c r="N38" s="180"/>
      <c r="O38" s="24" t="s">
        <v>46</v>
      </c>
      <c r="P38" s="24" t="s">
        <v>47</v>
      </c>
      <c r="Q38" s="24" t="s">
        <v>56</v>
      </c>
      <c r="R38" s="24" t="s">
        <v>12</v>
      </c>
      <c r="S38" s="24">
        <v>2.2000000000000002</v>
      </c>
      <c r="T38" s="62" t="s">
        <v>46</v>
      </c>
      <c r="U38" s="71">
        <f>SUM(S38:S40)</f>
        <v>8.8000000000000007</v>
      </c>
      <c r="X38" s="179" t="s">
        <v>38</v>
      </c>
      <c r="Y38" s="180"/>
      <c r="Z38" s="24" t="s">
        <v>42</v>
      </c>
      <c r="AA38" s="24" t="s">
        <v>60</v>
      </c>
      <c r="AB38" s="24" t="s">
        <v>61</v>
      </c>
      <c r="AC38" s="24" t="s">
        <v>103</v>
      </c>
      <c r="AD38" s="24">
        <v>3.3</v>
      </c>
      <c r="AE38" s="62" t="s">
        <v>42</v>
      </c>
      <c r="AF38" s="71">
        <v>6.6</v>
      </c>
    </row>
    <row r="39" spans="1:45" ht="18.75" customHeight="1" x14ac:dyDescent="0.25">
      <c r="A39" s="179" t="s">
        <v>38</v>
      </c>
      <c r="B39" s="180"/>
      <c r="C39" s="24" t="s">
        <v>46</v>
      </c>
      <c r="D39" s="24" t="s">
        <v>47</v>
      </c>
      <c r="E39" s="24" t="s">
        <v>48</v>
      </c>
      <c r="F39" s="24" t="s">
        <v>9</v>
      </c>
      <c r="G39" s="24">
        <v>28.9</v>
      </c>
      <c r="H39" s="62" t="s">
        <v>46</v>
      </c>
      <c r="I39" s="71">
        <f>SUM(G39)</f>
        <v>28.9</v>
      </c>
      <c r="M39" s="179" t="s">
        <v>38</v>
      </c>
      <c r="N39" s="180"/>
      <c r="O39" s="24" t="s">
        <v>46</v>
      </c>
      <c r="P39" s="24" t="s">
        <v>47</v>
      </c>
      <c r="Q39" s="24" t="s">
        <v>75</v>
      </c>
      <c r="R39" s="24" t="s">
        <v>27</v>
      </c>
      <c r="S39" s="24">
        <v>4.4000000000000004</v>
      </c>
      <c r="T39" s="62" t="s">
        <v>36</v>
      </c>
      <c r="U39" s="71">
        <f>SUM(S41:S42)</f>
        <v>11.100000000000001</v>
      </c>
      <c r="X39" s="179" t="s">
        <v>38</v>
      </c>
      <c r="Y39" s="180"/>
      <c r="Z39" s="24" t="s">
        <v>42</v>
      </c>
      <c r="AA39" s="24" t="s">
        <v>49</v>
      </c>
      <c r="AB39" s="24" t="s">
        <v>83</v>
      </c>
      <c r="AC39" s="24" t="s">
        <v>10</v>
      </c>
      <c r="AD39" s="24">
        <v>3.3</v>
      </c>
      <c r="AE39" s="24" t="s">
        <v>39</v>
      </c>
      <c r="AF39" s="74">
        <v>30</v>
      </c>
    </row>
    <row r="40" spans="1:45" ht="18.75" customHeight="1" x14ac:dyDescent="0.25">
      <c r="A40" s="179" t="s">
        <v>38</v>
      </c>
      <c r="B40" s="180"/>
      <c r="C40" s="24" t="s">
        <v>36</v>
      </c>
      <c r="D40" s="24" t="s">
        <v>70</v>
      </c>
      <c r="E40" s="24" t="s">
        <v>37</v>
      </c>
      <c r="F40" s="24" t="s">
        <v>95</v>
      </c>
      <c r="G40" s="24">
        <v>13.3</v>
      </c>
      <c r="H40" s="62" t="s">
        <v>36</v>
      </c>
      <c r="I40" s="71">
        <f>SUM(G40)</f>
        <v>13.3</v>
      </c>
      <c r="M40" s="179" t="s">
        <v>35</v>
      </c>
      <c r="N40" s="180"/>
      <c r="O40" s="24" t="s">
        <v>46</v>
      </c>
      <c r="P40" s="24" t="s">
        <v>47</v>
      </c>
      <c r="Q40" s="24" t="s">
        <v>48</v>
      </c>
      <c r="R40" s="24" t="s">
        <v>9</v>
      </c>
      <c r="S40" s="24">
        <v>2.2000000000000002</v>
      </c>
      <c r="T40" s="62" t="s">
        <v>42</v>
      </c>
      <c r="U40" s="71">
        <f>SUM(S43:S48)</f>
        <v>35.400000000000006</v>
      </c>
      <c r="X40" s="179" t="s">
        <v>38</v>
      </c>
      <c r="Y40" s="180"/>
      <c r="Z40" s="24" t="s">
        <v>39</v>
      </c>
      <c r="AA40" s="24" t="s">
        <v>40</v>
      </c>
      <c r="AB40" s="24" t="s">
        <v>41</v>
      </c>
      <c r="AC40" s="24" t="s">
        <v>97</v>
      </c>
      <c r="AD40" s="24">
        <v>30</v>
      </c>
      <c r="AE40" s="24" t="s">
        <v>51</v>
      </c>
      <c r="AF40" s="24">
        <v>26.7</v>
      </c>
    </row>
    <row r="41" spans="1:45" ht="18.75" customHeight="1" x14ac:dyDescent="0.25">
      <c r="A41" s="179" t="s">
        <v>38</v>
      </c>
      <c r="B41" s="180"/>
      <c r="C41" s="24" t="s">
        <v>42</v>
      </c>
      <c r="D41" s="24" t="s">
        <v>98</v>
      </c>
      <c r="E41" s="24" t="s">
        <v>99</v>
      </c>
      <c r="F41" s="24" t="s">
        <v>19</v>
      </c>
      <c r="G41" s="24">
        <v>2.2000000000000002</v>
      </c>
      <c r="H41" s="62" t="s">
        <v>42</v>
      </c>
      <c r="I41" s="71">
        <f>SUM(G41:G43)</f>
        <v>46.599999999999994</v>
      </c>
      <c r="M41" s="179" t="s">
        <v>38</v>
      </c>
      <c r="N41" s="180"/>
      <c r="O41" s="24" t="s">
        <v>36</v>
      </c>
      <c r="P41" s="24" t="s">
        <v>70</v>
      </c>
      <c r="Q41" s="24" t="s">
        <v>37</v>
      </c>
      <c r="R41" s="24" t="s">
        <v>94</v>
      </c>
      <c r="S41" s="24">
        <v>6.7</v>
      </c>
      <c r="T41" s="24" t="s">
        <v>39</v>
      </c>
      <c r="U41" s="74">
        <v>775.6</v>
      </c>
      <c r="X41" s="181" t="s">
        <v>45</v>
      </c>
      <c r="Y41" s="182"/>
      <c r="Z41" s="68" t="s">
        <v>51</v>
      </c>
      <c r="AA41" s="68" t="s">
        <v>52</v>
      </c>
      <c r="AB41" s="68" t="s">
        <v>92</v>
      </c>
      <c r="AC41" s="68" t="s">
        <v>93</v>
      </c>
      <c r="AD41" s="68">
        <v>26.7</v>
      </c>
    </row>
    <row r="42" spans="1:45" ht="18.75" customHeight="1" x14ac:dyDescent="0.25">
      <c r="A42" s="179" t="s">
        <v>45</v>
      </c>
      <c r="B42" s="180"/>
      <c r="C42" s="24" t="s">
        <v>42</v>
      </c>
      <c r="D42" s="24" t="s">
        <v>60</v>
      </c>
      <c r="E42" s="24" t="s">
        <v>61</v>
      </c>
      <c r="F42" s="24" t="s">
        <v>103</v>
      </c>
      <c r="G42" s="24">
        <v>24.4</v>
      </c>
      <c r="H42" s="62" t="s">
        <v>39</v>
      </c>
      <c r="I42" s="67">
        <v>51.1</v>
      </c>
      <c r="M42" s="179" t="s">
        <v>45</v>
      </c>
      <c r="N42" s="180"/>
      <c r="O42" s="24" t="s">
        <v>36</v>
      </c>
      <c r="P42" s="24" t="s">
        <v>70</v>
      </c>
      <c r="Q42" s="24" t="s">
        <v>37</v>
      </c>
      <c r="R42" s="24" t="s">
        <v>95</v>
      </c>
      <c r="S42" s="24">
        <v>4.4000000000000004</v>
      </c>
      <c r="T42" s="24" t="s">
        <v>51</v>
      </c>
      <c r="U42" s="24">
        <v>17.8</v>
      </c>
      <c r="X42" s="198" t="s">
        <v>106</v>
      </c>
      <c r="Y42" s="198"/>
      <c r="Z42" s="198"/>
      <c r="AA42" s="198"/>
      <c r="AB42" s="198"/>
      <c r="AC42" s="198"/>
      <c r="AD42" s="72">
        <f>SUM(AD37:AD41)</f>
        <v>76.600000000000009</v>
      </c>
    </row>
    <row r="43" spans="1:45" ht="18.75" customHeight="1" x14ac:dyDescent="0.25">
      <c r="A43" s="179" t="s">
        <v>38</v>
      </c>
      <c r="B43" s="180"/>
      <c r="C43" s="24" t="s">
        <v>42</v>
      </c>
      <c r="D43" s="24" t="s">
        <v>49</v>
      </c>
      <c r="E43" s="24" t="s">
        <v>83</v>
      </c>
      <c r="F43" s="24" t="s">
        <v>10</v>
      </c>
      <c r="G43" s="24">
        <v>20</v>
      </c>
      <c r="H43" s="65"/>
      <c r="M43" s="179" t="s">
        <v>38</v>
      </c>
      <c r="N43" s="180"/>
      <c r="O43" s="24" t="s">
        <v>42</v>
      </c>
      <c r="P43" s="24" t="s">
        <v>49</v>
      </c>
      <c r="Q43" s="24" t="s">
        <v>83</v>
      </c>
      <c r="R43" s="24" t="s">
        <v>104</v>
      </c>
      <c r="S43" s="24">
        <v>4.4000000000000004</v>
      </c>
      <c r="T43" s="24" t="s">
        <v>67</v>
      </c>
      <c r="U43" s="24">
        <v>26.7</v>
      </c>
    </row>
    <row r="44" spans="1:45" ht="18.75" customHeight="1" x14ac:dyDescent="0.25">
      <c r="A44" s="181" t="s">
        <v>45</v>
      </c>
      <c r="B44" s="182"/>
      <c r="C44" s="68" t="s">
        <v>39</v>
      </c>
      <c r="D44" s="68" t="s">
        <v>40</v>
      </c>
      <c r="E44" s="68" t="s">
        <v>41</v>
      </c>
      <c r="F44" s="68" t="s">
        <v>97</v>
      </c>
      <c r="G44" s="68">
        <v>51.1</v>
      </c>
      <c r="H44" s="65"/>
      <c r="M44" s="179" t="s">
        <v>38</v>
      </c>
      <c r="N44" s="180"/>
      <c r="O44" s="24" t="s">
        <v>42</v>
      </c>
      <c r="P44" s="24" t="s">
        <v>60</v>
      </c>
      <c r="Q44" s="24" t="s">
        <v>61</v>
      </c>
      <c r="R44" s="24" t="s">
        <v>96</v>
      </c>
      <c r="S44" s="24">
        <v>2.2000000000000002</v>
      </c>
    </row>
    <row r="45" spans="1:45" ht="18.75" customHeight="1" x14ac:dyDescent="0.25">
      <c r="A45" s="186" t="s">
        <v>106</v>
      </c>
      <c r="B45" s="186"/>
      <c r="C45" s="186"/>
      <c r="D45" s="186"/>
      <c r="E45" s="186"/>
      <c r="F45" s="186"/>
      <c r="G45" s="72">
        <f>SUM(G37:G44)</f>
        <v>148.1</v>
      </c>
      <c r="M45" s="179" t="s">
        <v>38</v>
      </c>
      <c r="N45" s="180"/>
      <c r="O45" s="24" t="s">
        <v>42</v>
      </c>
      <c r="P45" s="24" t="s">
        <v>49</v>
      </c>
      <c r="Q45" s="24" t="s">
        <v>83</v>
      </c>
      <c r="R45" s="24" t="s">
        <v>25</v>
      </c>
      <c r="S45" s="24">
        <v>4.4000000000000004</v>
      </c>
    </row>
    <row r="46" spans="1:45" ht="18.75" customHeight="1" x14ac:dyDescent="0.25">
      <c r="M46" s="179" t="s">
        <v>45</v>
      </c>
      <c r="N46" s="180"/>
      <c r="O46" s="24" t="s">
        <v>42</v>
      </c>
      <c r="P46" s="24" t="s">
        <v>43</v>
      </c>
      <c r="Q46" s="24" t="s">
        <v>74</v>
      </c>
      <c r="R46" s="24" t="s">
        <v>20</v>
      </c>
      <c r="S46" s="24">
        <v>2.2000000000000002</v>
      </c>
    </row>
    <row r="47" spans="1:45" ht="18.75" customHeight="1" x14ac:dyDescent="0.25">
      <c r="M47" s="179" t="s">
        <v>45</v>
      </c>
      <c r="N47" s="180"/>
      <c r="O47" s="24" t="s">
        <v>42</v>
      </c>
      <c r="P47" s="24" t="s">
        <v>49</v>
      </c>
      <c r="Q47" s="24" t="s">
        <v>83</v>
      </c>
      <c r="R47" s="24" t="s">
        <v>10</v>
      </c>
      <c r="S47" s="24">
        <v>20</v>
      </c>
    </row>
    <row r="48" spans="1:45" ht="18.75" customHeight="1" x14ac:dyDescent="0.25">
      <c r="M48" s="179" t="s">
        <v>38</v>
      </c>
      <c r="N48" s="180"/>
      <c r="O48" s="24" t="s">
        <v>42</v>
      </c>
      <c r="P48" s="24" t="s">
        <v>43</v>
      </c>
      <c r="Q48" s="24" t="s">
        <v>64</v>
      </c>
      <c r="R48" s="24" t="s">
        <v>23</v>
      </c>
      <c r="S48" s="24">
        <v>2.2000000000000002</v>
      </c>
    </row>
    <row r="49" spans="1:32" ht="18.75" customHeight="1" x14ac:dyDescent="0.25">
      <c r="M49" s="179" t="s">
        <v>68</v>
      </c>
      <c r="N49" s="180"/>
      <c r="O49" s="24" t="s">
        <v>39</v>
      </c>
      <c r="P49" s="24" t="s">
        <v>40</v>
      </c>
      <c r="Q49" s="24" t="s">
        <v>41</v>
      </c>
      <c r="R49" s="24" t="s">
        <v>97</v>
      </c>
      <c r="S49" s="24">
        <v>775.6</v>
      </c>
    </row>
    <row r="50" spans="1:32" ht="18.75" customHeight="1" x14ac:dyDescent="0.25">
      <c r="M50" s="179" t="s">
        <v>45</v>
      </c>
      <c r="N50" s="180"/>
      <c r="O50" s="24" t="s">
        <v>51</v>
      </c>
      <c r="P50" s="24" t="s">
        <v>52</v>
      </c>
      <c r="Q50" s="24" t="s">
        <v>92</v>
      </c>
      <c r="R50" s="24" t="s">
        <v>93</v>
      </c>
      <c r="S50" s="24">
        <v>17.8</v>
      </c>
    </row>
    <row r="51" spans="1:32" ht="18.75" customHeight="1" x14ac:dyDescent="0.25">
      <c r="M51" s="181" t="s">
        <v>38</v>
      </c>
      <c r="N51" s="182"/>
      <c r="O51" s="68" t="s">
        <v>67</v>
      </c>
      <c r="P51" s="68" t="s">
        <v>66</v>
      </c>
      <c r="Q51" s="68" t="s">
        <v>65</v>
      </c>
      <c r="R51" s="68" t="s">
        <v>22</v>
      </c>
      <c r="S51" s="68">
        <v>26.7</v>
      </c>
    </row>
    <row r="52" spans="1:32" ht="18.75" customHeight="1" x14ac:dyDescent="0.25">
      <c r="M52" s="186" t="s">
        <v>106</v>
      </c>
      <c r="N52" s="186"/>
      <c r="O52" s="186"/>
      <c r="P52" s="186"/>
      <c r="Q52" s="186"/>
      <c r="R52" s="186"/>
      <c r="S52" s="72">
        <f>SUM(S37:S51)</f>
        <v>877.6</v>
      </c>
    </row>
    <row r="53" spans="1:32" ht="18.75" customHeight="1" x14ac:dyDescent="0.25"/>
    <row r="54" spans="1:32" ht="18.75" customHeight="1" x14ac:dyDescent="0.25"/>
    <row r="55" spans="1:32" ht="18.75" customHeight="1" x14ac:dyDescent="0.25"/>
    <row r="56" spans="1:32" ht="18.75" customHeight="1" x14ac:dyDescent="0.25">
      <c r="A56" s="183" t="s">
        <v>159</v>
      </c>
      <c r="B56" s="183"/>
      <c r="C56" s="183"/>
      <c r="D56" s="183"/>
      <c r="E56" s="183"/>
      <c r="F56" s="183"/>
      <c r="G56" s="183"/>
      <c r="M56" s="183" t="s">
        <v>163</v>
      </c>
      <c r="N56" s="183"/>
      <c r="O56" s="183"/>
      <c r="P56" s="183"/>
      <c r="Q56" s="183"/>
      <c r="R56" s="183"/>
      <c r="S56" s="183"/>
      <c r="X56" s="183" t="s">
        <v>167</v>
      </c>
      <c r="Y56" s="183"/>
      <c r="Z56" s="183"/>
      <c r="AA56" s="183"/>
      <c r="AB56" s="183"/>
      <c r="AC56" s="183"/>
      <c r="AD56" s="183"/>
    </row>
    <row r="57" spans="1:32" ht="18.75" customHeight="1" x14ac:dyDescent="0.25">
      <c r="A57" s="184" t="s">
        <v>86</v>
      </c>
      <c r="B57" s="185"/>
      <c r="C57" s="63" t="s">
        <v>87</v>
      </c>
      <c r="D57" s="63" t="s">
        <v>88</v>
      </c>
      <c r="E57" s="63" t="s">
        <v>89</v>
      </c>
      <c r="F57" s="63" t="s">
        <v>90</v>
      </c>
      <c r="G57" s="63" t="s">
        <v>91</v>
      </c>
      <c r="H57" s="64"/>
      <c r="M57" s="184" t="s">
        <v>86</v>
      </c>
      <c r="N57" s="185"/>
      <c r="O57" s="63" t="s">
        <v>87</v>
      </c>
      <c r="P57" s="63" t="s">
        <v>88</v>
      </c>
      <c r="Q57" s="63" t="s">
        <v>89</v>
      </c>
      <c r="R57" s="63" t="s">
        <v>90</v>
      </c>
      <c r="S57" s="63" t="s">
        <v>91</v>
      </c>
      <c r="X57" s="184" t="s">
        <v>86</v>
      </c>
      <c r="Y57" s="185"/>
      <c r="Z57" s="63" t="s">
        <v>87</v>
      </c>
      <c r="AA57" s="63" t="s">
        <v>88</v>
      </c>
      <c r="AB57" s="63" t="s">
        <v>89</v>
      </c>
      <c r="AC57" s="63" t="s">
        <v>90</v>
      </c>
      <c r="AD57" s="63" t="s">
        <v>91</v>
      </c>
    </row>
    <row r="58" spans="1:32" ht="18.75" customHeight="1" x14ac:dyDescent="0.25">
      <c r="A58" s="179" t="s">
        <v>35</v>
      </c>
      <c r="B58" s="180"/>
      <c r="C58" s="24" t="s">
        <v>57</v>
      </c>
      <c r="D58" s="24" t="s">
        <v>58</v>
      </c>
      <c r="E58" s="24" t="s">
        <v>85</v>
      </c>
      <c r="F58" s="24" t="s">
        <v>13</v>
      </c>
      <c r="G58" s="24">
        <v>48.9</v>
      </c>
      <c r="H58" s="62" t="s">
        <v>57</v>
      </c>
      <c r="I58" s="71">
        <f>SUM(G58)</f>
        <v>48.9</v>
      </c>
      <c r="M58" s="179" t="s">
        <v>35</v>
      </c>
      <c r="N58" s="180"/>
      <c r="O58" s="24" t="s">
        <v>57</v>
      </c>
      <c r="P58" s="24" t="s">
        <v>58</v>
      </c>
      <c r="Q58" s="24" t="s">
        <v>85</v>
      </c>
      <c r="R58" s="24" t="s">
        <v>13</v>
      </c>
      <c r="S58" s="24">
        <v>73.3</v>
      </c>
      <c r="T58" s="62" t="s">
        <v>57</v>
      </c>
      <c r="U58" s="71">
        <f>SUM(S58)</f>
        <v>73.3</v>
      </c>
      <c r="X58" s="179" t="s">
        <v>35</v>
      </c>
      <c r="Y58" s="180"/>
      <c r="Z58" s="24" t="s">
        <v>57</v>
      </c>
      <c r="AA58" s="24" t="s">
        <v>58</v>
      </c>
      <c r="AB58" s="24" t="s">
        <v>85</v>
      </c>
      <c r="AC58" s="24" t="s">
        <v>13</v>
      </c>
      <c r="AD58" s="24">
        <v>143.30000000000001</v>
      </c>
      <c r="AE58" s="62" t="s">
        <v>57</v>
      </c>
      <c r="AF58" s="71">
        <f>SUM(AD58)</f>
        <v>143.30000000000001</v>
      </c>
    </row>
    <row r="59" spans="1:32" ht="18.75" customHeight="1" x14ac:dyDescent="0.25">
      <c r="A59" s="179" t="s">
        <v>35</v>
      </c>
      <c r="B59" s="180"/>
      <c r="C59" s="24" t="s">
        <v>36</v>
      </c>
      <c r="D59" s="24" t="s">
        <v>70</v>
      </c>
      <c r="E59" s="24" t="s">
        <v>37</v>
      </c>
      <c r="F59" s="24" t="s">
        <v>95</v>
      </c>
      <c r="G59" s="24">
        <v>8.9</v>
      </c>
      <c r="H59" s="62" t="s">
        <v>36</v>
      </c>
      <c r="I59" s="71">
        <f>SUM(G59)</f>
        <v>8.9</v>
      </c>
      <c r="M59" s="179" t="s">
        <v>35</v>
      </c>
      <c r="N59" s="180"/>
      <c r="O59" s="24" t="s">
        <v>46</v>
      </c>
      <c r="P59" s="24" t="s">
        <v>47</v>
      </c>
      <c r="Q59" s="24" t="s">
        <v>56</v>
      </c>
      <c r="R59" s="24" t="s">
        <v>12</v>
      </c>
      <c r="S59" s="24">
        <v>82.2</v>
      </c>
      <c r="T59" s="62" t="s">
        <v>46</v>
      </c>
      <c r="U59" s="71">
        <f>SUM(S59:S60)</f>
        <v>113.30000000000001</v>
      </c>
      <c r="X59" s="179" t="s">
        <v>35</v>
      </c>
      <c r="Y59" s="180"/>
      <c r="Z59" s="24" t="s">
        <v>46</v>
      </c>
      <c r="AA59" s="24" t="s">
        <v>47</v>
      </c>
      <c r="AB59" s="24" t="s">
        <v>48</v>
      </c>
      <c r="AC59" s="24" t="s">
        <v>9</v>
      </c>
      <c r="AD59" s="24">
        <v>30</v>
      </c>
      <c r="AE59" s="62" t="s">
        <v>46</v>
      </c>
      <c r="AF59" s="71">
        <f>SUM(AD59)</f>
        <v>30</v>
      </c>
    </row>
    <row r="60" spans="1:32" ht="18.75" customHeight="1" x14ac:dyDescent="0.25">
      <c r="A60" s="179" t="s">
        <v>38</v>
      </c>
      <c r="B60" s="180"/>
      <c r="C60" s="24" t="s">
        <v>42</v>
      </c>
      <c r="D60" s="24" t="s">
        <v>60</v>
      </c>
      <c r="E60" s="24" t="s">
        <v>61</v>
      </c>
      <c r="F60" s="24" t="s">
        <v>103</v>
      </c>
      <c r="G60" s="24">
        <v>4.4000000000000004</v>
      </c>
      <c r="H60" s="62" t="s">
        <v>42</v>
      </c>
      <c r="I60" s="71">
        <f>SUM(G60:G61)</f>
        <v>13.3</v>
      </c>
      <c r="M60" s="179" t="s">
        <v>35</v>
      </c>
      <c r="N60" s="180"/>
      <c r="O60" s="24" t="s">
        <v>46</v>
      </c>
      <c r="P60" s="24" t="s">
        <v>47</v>
      </c>
      <c r="Q60" s="24" t="s">
        <v>48</v>
      </c>
      <c r="R60" s="24" t="s">
        <v>9</v>
      </c>
      <c r="S60" s="24">
        <v>31.1</v>
      </c>
      <c r="T60" s="62" t="s">
        <v>36</v>
      </c>
      <c r="U60" s="71">
        <f>SUM(S61:S62)</f>
        <v>26.7</v>
      </c>
      <c r="X60" s="179" t="s">
        <v>38</v>
      </c>
      <c r="Y60" s="180"/>
      <c r="Z60" s="24" t="s">
        <v>36</v>
      </c>
      <c r="AA60" s="24" t="s">
        <v>70</v>
      </c>
      <c r="AB60" s="24" t="s">
        <v>37</v>
      </c>
      <c r="AC60" s="24" t="s">
        <v>95</v>
      </c>
      <c r="AD60" s="24">
        <v>10</v>
      </c>
      <c r="AE60" s="62" t="s">
        <v>36</v>
      </c>
      <c r="AF60" s="71">
        <f>SUM(AD60)</f>
        <v>10</v>
      </c>
    </row>
    <row r="61" spans="1:32" ht="18.75" customHeight="1" x14ac:dyDescent="0.25">
      <c r="A61" s="179" t="s">
        <v>38</v>
      </c>
      <c r="B61" s="180"/>
      <c r="C61" s="24" t="s">
        <v>42</v>
      </c>
      <c r="D61" s="24" t="s">
        <v>49</v>
      </c>
      <c r="E61" s="24" t="s">
        <v>83</v>
      </c>
      <c r="F61" s="24" t="s">
        <v>10</v>
      </c>
      <c r="G61" s="24">
        <v>8.9</v>
      </c>
      <c r="H61" s="62" t="s">
        <v>51</v>
      </c>
      <c r="I61" s="67">
        <v>311.10000000000002</v>
      </c>
      <c r="M61" s="179" t="s">
        <v>38</v>
      </c>
      <c r="N61" s="180"/>
      <c r="O61" s="24" t="s">
        <v>36</v>
      </c>
      <c r="P61" s="24" t="s">
        <v>70</v>
      </c>
      <c r="Q61" s="24" t="s">
        <v>37</v>
      </c>
      <c r="R61" s="24" t="s">
        <v>94</v>
      </c>
      <c r="S61" s="24">
        <v>20</v>
      </c>
      <c r="T61" s="62" t="s">
        <v>42</v>
      </c>
      <c r="U61" s="71">
        <f>SUM(S63:S70)</f>
        <v>159.90000000000003</v>
      </c>
      <c r="X61" s="179" t="s">
        <v>38</v>
      </c>
      <c r="Y61" s="180"/>
      <c r="Z61" s="24" t="s">
        <v>42</v>
      </c>
      <c r="AA61" s="24" t="s">
        <v>43</v>
      </c>
      <c r="AB61" s="24" t="s">
        <v>82</v>
      </c>
      <c r="AC61" s="24" t="s">
        <v>8</v>
      </c>
      <c r="AD61" s="24">
        <v>3.3</v>
      </c>
      <c r="AE61" s="62" t="s">
        <v>42</v>
      </c>
      <c r="AF61" s="71">
        <f>SUM(AD61:AD64)</f>
        <v>76.600000000000009</v>
      </c>
    </row>
    <row r="62" spans="1:32" ht="18.75" customHeight="1" x14ac:dyDescent="0.25">
      <c r="A62" s="181" t="s">
        <v>45</v>
      </c>
      <c r="B62" s="182"/>
      <c r="C62" s="68" t="s">
        <v>51</v>
      </c>
      <c r="D62" s="68" t="s">
        <v>52</v>
      </c>
      <c r="E62" s="68" t="s">
        <v>92</v>
      </c>
      <c r="F62" s="68" t="s">
        <v>93</v>
      </c>
      <c r="G62" s="68">
        <v>311.10000000000002</v>
      </c>
      <c r="H62" s="65"/>
      <c r="M62" s="179" t="s">
        <v>45</v>
      </c>
      <c r="N62" s="180"/>
      <c r="O62" s="24" t="s">
        <v>36</v>
      </c>
      <c r="P62" s="24" t="s">
        <v>70</v>
      </c>
      <c r="Q62" s="24" t="s">
        <v>37</v>
      </c>
      <c r="R62" s="24" t="s">
        <v>95</v>
      </c>
      <c r="S62" s="24">
        <v>6.7</v>
      </c>
      <c r="T62" s="62" t="s">
        <v>39</v>
      </c>
      <c r="U62" s="67">
        <v>980</v>
      </c>
      <c r="X62" s="179" t="s">
        <v>38</v>
      </c>
      <c r="Y62" s="180"/>
      <c r="Z62" s="24" t="s">
        <v>42</v>
      </c>
      <c r="AA62" s="24" t="s">
        <v>60</v>
      </c>
      <c r="AB62" s="24" t="s">
        <v>61</v>
      </c>
      <c r="AC62" s="24" t="s">
        <v>103</v>
      </c>
      <c r="AD62" s="24">
        <v>13.3</v>
      </c>
      <c r="AE62" s="24" t="s">
        <v>39</v>
      </c>
      <c r="AF62" s="74">
        <v>86.7</v>
      </c>
    </row>
    <row r="63" spans="1:32" ht="18.75" customHeight="1" x14ac:dyDescent="0.25">
      <c r="A63" s="186" t="s">
        <v>106</v>
      </c>
      <c r="B63" s="186"/>
      <c r="C63" s="186"/>
      <c r="D63" s="186"/>
      <c r="E63" s="186"/>
      <c r="F63" s="186"/>
      <c r="G63" s="72">
        <f>SUM(G58:G62)</f>
        <v>382.20000000000005</v>
      </c>
      <c r="M63" s="179" t="s">
        <v>38</v>
      </c>
      <c r="N63" s="180"/>
      <c r="O63" s="24" t="s">
        <v>42</v>
      </c>
      <c r="P63" s="24" t="s">
        <v>60</v>
      </c>
      <c r="Q63" s="24" t="s">
        <v>61</v>
      </c>
      <c r="R63" s="24" t="s">
        <v>96</v>
      </c>
      <c r="S63" s="24">
        <v>71.099999999999994</v>
      </c>
      <c r="T63" s="62" t="s">
        <v>51</v>
      </c>
      <c r="U63" s="67">
        <v>11.1</v>
      </c>
      <c r="X63" s="179" t="s">
        <v>45</v>
      </c>
      <c r="Y63" s="180"/>
      <c r="Z63" s="24" t="s">
        <v>42</v>
      </c>
      <c r="AA63" s="24" t="s">
        <v>60</v>
      </c>
      <c r="AB63" s="24" t="s">
        <v>69</v>
      </c>
      <c r="AC63" s="24" t="s">
        <v>17</v>
      </c>
      <c r="AD63" s="24">
        <v>3.3</v>
      </c>
      <c r="AE63" s="24" t="s">
        <v>51</v>
      </c>
      <c r="AF63" s="24">
        <v>240</v>
      </c>
    </row>
    <row r="64" spans="1:32" ht="18.75" customHeight="1" x14ac:dyDescent="0.25">
      <c r="M64" s="179" t="s">
        <v>38</v>
      </c>
      <c r="N64" s="180"/>
      <c r="O64" s="24" t="s">
        <v>42</v>
      </c>
      <c r="P64" s="24" t="s">
        <v>49</v>
      </c>
      <c r="Q64" s="24" t="s">
        <v>83</v>
      </c>
      <c r="R64" s="24" t="s">
        <v>25</v>
      </c>
      <c r="S64" s="24">
        <v>6.7</v>
      </c>
      <c r="X64" s="179" t="s">
        <v>38</v>
      </c>
      <c r="Y64" s="180"/>
      <c r="Z64" s="24" t="s">
        <v>42</v>
      </c>
      <c r="AA64" s="24" t="s">
        <v>49</v>
      </c>
      <c r="AB64" s="24" t="s">
        <v>83</v>
      </c>
      <c r="AC64" s="24" t="s">
        <v>10</v>
      </c>
      <c r="AD64" s="24">
        <v>56.7</v>
      </c>
    </row>
    <row r="65" spans="4:30" ht="18.75" customHeight="1" x14ac:dyDescent="0.25">
      <c r="M65" s="179" t="s">
        <v>38</v>
      </c>
      <c r="N65" s="180"/>
      <c r="O65" s="24" t="s">
        <v>42</v>
      </c>
      <c r="P65" s="24" t="s">
        <v>71</v>
      </c>
      <c r="Q65" s="24" t="s">
        <v>72</v>
      </c>
      <c r="R65" s="24" t="s">
        <v>18</v>
      </c>
      <c r="S65" s="24">
        <v>4.4000000000000004</v>
      </c>
      <c r="X65" s="179" t="s">
        <v>38</v>
      </c>
      <c r="Y65" s="180"/>
      <c r="Z65" s="24" t="s">
        <v>39</v>
      </c>
      <c r="AA65" s="24" t="s">
        <v>40</v>
      </c>
      <c r="AB65" s="24" t="s">
        <v>41</v>
      </c>
      <c r="AC65" s="24" t="s">
        <v>97</v>
      </c>
      <c r="AD65" s="24">
        <v>86.7</v>
      </c>
    </row>
    <row r="66" spans="4:30" ht="18.75" customHeight="1" x14ac:dyDescent="0.25">
      <c r="M66" s="179" t="s">
        <v>38</v>
      </c>
      <c r="N66" s="180"/>
      <c r="O66" s="24" t="s">
        <v>42</v>
      </c>
      <c r="P66" s="24" t="s">
        <v>98</v>
      </c>
      <c r="Q66" s="24" t="s">
        <v>99</v>
      </c>
      <c r="R66" s="24" t="s">
        <v>19</v>
      </c>
      <c r="S66" s="24">
        <v>2.2000000000000002</v>
      </c>
      <c r="X66" s="181" t="s">
        <v>45</v>
      </c>
      <c r="Y66" s="182"/>
      <c r="Z66" s="68" t="s">
        <v>51</v>
      </c>
      <c r="AA66" s="68" t="s">
        <v>52</v>
      </c>
      <c r="AB66" s="68" t="s">
        <v>92</v>
      </c>
      <c r="AC66" s="68" t="s">
        <v>93</v>
      </c>
      <c r="AD66" s="68">
        <v>240</v>
      </c>
    </row>
    <row r="67" spans="4:30" ht="18.75" customHeight="1" x14ac:dyDescent="0.25">
      <c r="M67" s="179" t="s">
        <v>38</v>
      </c>
      <c r="N67" s="180"/>
      <c r="O67" s="24" t="s">
        <v>42</v>
      </c>
      <c r="P67" s="24" t="s">
        <v>43</v>
      </c>
      <c r="Q67" s="24" t="s">
        <v>74</v>
      </c>
      <c r="R67" s="24" t="s">
        <v>20</v>
      </c>
      <c r="S67" s="24">
        <v>2.2000000000000002</v>
      </c>
      <c r="X67" s="186" t="s">
        <v>106</v>
      </c>
      <c r="Y67" s="186"/>
      <c r="Z67" s="186"/>
      <c r="AA67" s="186"/>
      <c r="AB67" s="186"/>
      <c r="AC67" s="186"/>
      <c r="AD67" s="72">
        <f>SUM(AD58:AD66)</f>
        <v>586.6</v>
      </c>
    </row>
    <row r="68" spans="4:30" ht="18.75" customHeight="1" x14ac:dyDescent="0.25">
      <c r="M68" s="179" t="s">
        <v>38</v>
      </c>
      <c r="N68" s="180"/>
      <c r="O68" s="24" t="s">
        <v>42</v>
      </c>
      <c r="P68" s="24" t="s">
        <v>60</v>
      </c>
      <c r="Q68" s="24" t="s">
        <v>61</v>
      </c>
      <c r="R68" s="24" t="s">
        <v>103</v>
      </c>
      <c r="S68" s="24">
        <v>2.2000000000000002</v>
      </c>
    </row>
    <row r="69" spans="4:30" ht="18.75" customHeight="1" x14ac:dyDescent="0.25">
      <c r="M69" s="179" t="s">
        <v>45</v>
      </c>
      <c r="N69" s="180"/>
      <c r="O69" s="24" t="s">
        <v>42</v>
      </c>
      <c r="P69" s="24" t="s">
        <v>60</v>
      </c>
      <c r="Q69" s="24" t="s">
        <v>69</v>
      </c>
      <c r="R69" s="24" t="s">
        <v>17</v>
      </c>
      <c r="S69" s="24">
        <v>2.2000000000000002</v>
      </c>
    </row>
    <row r="70" spans="4:30" ht="18.75" customHeight="1" x14ac:dyDescent="0.25">
      <c r="M70" s="179" t="s">
        <v>38</v>
      </c>
      <c r="N70" s="180"/>
      <c r="O70" s="24" t="s">
        <v>42</v>
      </c>
      <c r="P70" s="24" t="s">
        <v>49</v>
      </c>
      <c r="Q70" s="24" t="s">
        <v>83</v>
      </c>
      <c r="R70" s="24" t="s">
        <v>10</v>
      </c>
      <c r="S70" s="24">
        <v>68.900000000000006</v>
      </c>
    </row>
    <row r="71" spans="4:30" ht="18.75" customHeight="1" x14ac:dyDescent="0.25">
      <c r="M71" s="179" t="s">
        <v>38</v>
      </c>
      <c r="N71" s="180"/>
      <c r="O71" s="24" t="s">
        <v>39</v>
      </c>
      <c r="P71" s="24" t="s">
        <v>40</v>
      </c>
      <c r="Q71" s="24" t="s">
        <v>41</v>
      </c>
      <c r="R71" s="24" t="s">
        <v>97</v>
      </c>
      <c r="S71" s="24">
        <v>980</v>
      </c>
    </row>
    <row r="72" spans="4:30" ht="18.75" customHeight="1" x14ac:dyDescent="0.25">
      <c r="M72" s="181" t="s">
        <v>45</v>
      </c>
      <c r="N72" s="182"/>
      <c r="O72" s="68" t="s">
        <v>51</v>
      </c>
      <c r="P72" s="68" t="s">
        <v>52</v>
      </c>
      <c r="Q72" s="68" t="s">
        <v>92</v>
      </c>
      <c r="R72" s="68" t="s">
        <v>93</v>
      </c>
      <c r="S72" s="68">
        <v>11.1</v>
      </c>
    </row>
    <row r="73" spans="4:30" ht="18.75" customHeight="1" x14ac:dyDescent="0.25">
      <c r="M73" s="189" t="s">
        <v>106</v>
      </c>
      <c r="N73" s="190"/>
      <c r="O73" s="190"/>
      <c r="P73" s="190"/>
      <c r="Q73" s="190"/>
      <c r="R73" s="191"/>
      <c r="S73" s="72">
        <f>SUM(S58:S72)</f>
        <v>1364.2999999999997</v>
      </c>
    </row>
    <row r="76" spans="4:30" ht="17.25" customHeight="1" x14ac:dyDescent="0.25">
      <c r="D76" s="199" t="s">
        <v>111</v>
      </c>
      <c r="E76" s="186" t="s">
        <v>100</v>
      </c>
      <c r="F76" s="186"/>
      <c r="G76" s="186"/>
      <c r="H76" s="186"/>
      <c r="J76" s="199" t="s">
        <v>111</v>
      </c>
      <c r="K76" s="186" t="s">
        <v>101</v>
      </c>
      <c r="L76" s="186"/>
      <c r="M76" s="186"/>
      <c r="N76" s="186"/>
      <c r="P76" s="199" t="s">
        <v>111</v>
      </c>
      <c r="Q76" s="186" t="s">
        <v>102</v>
      </c>
      <c r="R76" s="186"/>
      <c r="S76" s="186"/>
      <c r="T76" s="186"/>
    </row>
    <row r="77" spans="4:30" ht="17.25" customHeight="1" x14ac:dyDescent="0.25">
      <c r="D77" s="200"/>
      <c r="E77" s="72" t="s">
        <v>78</v>
      </c>
      <c r="F77" s="72" t="s">
        <v>80</v>
      </c>
      <c r="G77" s="72" t="s">
        <v>81</v>
      </c>
      <c r="H77" s="72" t="s">
        <v>79</v>
      </c>
      <c r="J77" s="200"/>
      <c r="K77" s="72" t="s">
        <v>78</v>
      </c>
      <c r="L77" s="72" t="s">
        <v>80</v>
      </c>
      <c r="M77" s="72" t="s">
        <v>81</v>
      </c>
      <c r="N77" s="72" t="s">
        <v>79</v>
      </c>
      <c r="P77" s="200"/>
      <c r="Q77" s="72" t="s">
        <v>78</v>
      </c>
      <c r="R77" s="72" t="s">
        <v>80</v>
      </c>
      <c r="S77" s="72" t="s">
        <v>81</v>
      </c>
      <c r="T77" s="72" t="s">
        <v>79</v>
      </c>
    </row>
    <row r="78" spans="4:30" ht="17.25" customHeight="1" x14ac:dyDescent="0.25">
      <c r="D78" s="67" t="s">
        <v>76</v>
      </c>
      <c r="E78" s="144">
        <v>0</v>
      </c>
      <c r="F78" s="144">
        <v>0</v>
      </c>
      <c r="G78" s="144">
        <v>2.2000000000000002</v>
      </c>
      <c r="H78" s="144">
        <v>0</v>
      </c>
      <c r="I78" s="145">
        <f t="shared" ref="I78:I84" si="1">E78+F78+G78+H78</f>
        <v>2.2000000000000002</v>
      </c>
      <c r="J78" s="67" t="s">
        <v>57</v>
      </c>
      <c r="K78" s="144">
        <v>0</v>
      </c>
      <c r="L78" s="148">
        <v>86.7</v>
      </c>
      <c r="M78" s="148">
        <v>2.2000000000000002</v>
      </c>
      <c r="N78" s="144">
        <v>73.3</v>
      </c>
      <c r="O78" s="137">
        <f t="shared" ref="O78:O84" si="2">+K78+L78+M78+N78</f>
        <v>162.19999999999999</v>
      </c>
      <c r="P78" s="139" t="s">
        <v>57</v>
      </c>
      <c r="Q78" s="150"/>
      <c r="R78" s="150">
        <v>306.7</v>
      </c>
      <c r="S78" s="150"/>
      <c r="T78" s="150">
        <v>143.30000000000001</v>
      </c>
      <c r="U78" s="133">
        <f t="shared" ref="U78:U83" si="3">Q78+R78+S78+T78</f>
        <v>450</v>
      </c>
    </row>
    <row r="79" spans="4:30" ht="17.25" customHeight="1" x14ac:dyDescent="0.25">
      <c r="D79" s="67" t="s">
        <v>57</v>
      </c>
      <c r="E79" s="144">
        <v>0</v>
      </c>
      <c r="F79" s="144">
        <v>68.900000000000006</v>
      </c>
      <c r="G79" s="144">
        <v>6</v>
      </c>
      <c r="H79" s="144">
        <v>48.9</v>
      </c>
      <c r="I79" s="145">
        <f t="shared" si="1"/>
        <v>123.80000000000001</v>
      </c>
      <c r="J79" s="67" t="s">
        <v>46</v>
      </c>
      <c r="K79" s="144">
        <v>20</v>
      </c>
      <c r="L79" s="144">
        <v>82.199999999999989</v>
      </c>
      <c r="M79" s="144">
        <v>8.8000000000000007</v>
      </c>
      <c r="N79" s="144">
        <v>113.30000000000001</v>
      </c>
      <c r="O79" s="137">
        <f t="shared" si="2"/>
        <v>224.3</v>
      </c>
      <c r="P79" s="139" t="s">
        <v>46</v>
      </c>
      <c r="Q79" s="150">
        <v>30</v>
      </c>
      <c r="R79" s="150">
        <v>240</v>
      </c>
      <c r="S79" s="151">
        <v>13.3</v>
      </c>
      <c r="T79" s="150">
        <v>30</v>
      </c>
      <c r="U79" s="133">
        <f t="shared" si="3"/>
        <v>313.3</v>
      </c>
    </row>
    <row r="80" spans="4:30" ht="17.25" customHeight="1" x14ac:dyDescent="0.25">
      <c r="D80" s="67" t="s">
        <v>46</v>
      </c>
      <c r="E80" s="144">
        <v>93.3</v>
      </c>
      <c r="F80" s="144">
        <v>48.9</v>
      </c>
      <c r="G80" s="144">
        <v>28.9</v>
      </c>
      <c r="H80" s="144">
        <v>0</v>
      </c>
      <c r="I80" s="145">
        <f t="shared" si="1"/>
        <v>171.1</v>
      </c>
      <c r="J80" s="67" t="s">
        <v>36</v>
      </c>
      <c r="K80" s="144">
        <v>2.2000000000000002</v>
      </c>
      <c r="L80" s="144">
        <v>6.7</v>
      </c>
      <c r="M80" s="144">
        <v>11.100000000000001</v>
      </c>
      <c r="N80" s="144">
        <v>26.7</v>
      </c>
      <c r="O80" s="137">
        <f t="shared" si="2"/>
        <v>46.7</v>
      </c>
      <c r="P80" s="139" t="s">
        <v>36</v>
      </c>
      <c r="Q80" s="150">
        <v>20</v>
      </c>
      <c r="R80" s="151">
        <v>50</v>
      </c>
      <c r="S80" s="150"/>
      <c r="T80" s="150">
        <v>10</v>
      </c>
      <c r="U80" s="133">
        <f t="shared" si="3"/>
        <v>80</v>
      </c>
    </row>
    <row r="81" spans="4:21" ht="17.25" customHeight="1" x14ac:dyDescent="0.25">
      <c r="D81" s="67" t="s">
        <v>36</v>
      </c>
      <c r="E81" s="144">
        <v>0</v>
      </c>
      <c r="F81" s="144">
        <v>0</v>
      </c>
      <c r="G81" s="144">
        <v>13.3</v>
      </c>
      <c r="H81" s="144">
        <v>8.9</v>
      </c>
      <c r="I81" s="145">
        <f t="shared" si="1"/>
        <v>22.200000000000003</v>
      </c>
      <c r="J81" s="67" t="s">
        <v>42</v>
      </c>
      <c r="K81" s="144">
        <v>42.1</v>
      </c>
      <c r="L81" s="144">
        <v>31</v>
      </c>
      <c r="M81" s="144">
        <v>35.400000000000006</v>
      </c>
      <c r="N81" s="144">
        <v>159.90000000000003</v>
      </c>
      <c r="O81" s="137">
        <f t="shared" si="2"/>
        <v>268.40000000000003</v>
      </c>
      <c r="P81" s="139" t="s">
        <v>42</v>
      </c>
      <c r="Q81" s="150">
        <v>30</v>
      </c>
      <c r="R81" s="150">
        <v>56.6</v>
      </c>
      <c r="S81" s="150">
        <v>6.6</v>
      </c>
      <c r="T81" s="150">
        <v>76.600000000000009</v>
      </c>
      <c r="U81" s="133">
        <f t="shared" si="3"/>
        <v>169.8</v>
      </c>
    </row>
    <row r="82" spans="4:21" ht="17.25" customHeight="1" x14ac:dyDescent="0.25">
      <c r="D82" s="67" t="s">
        <v>42</v>
      </c>
      <c r="E82" s="144">
        <v>40</v>
      </c>
      <c r="F82" s="144">
        <v>11.100000000000001</v>
      </c>
      <c r="G82" s="144">
        <v>46.599999999999994</v>
      </c>
      <c r="H82" s="144">
        <v>13.3</v>
      </c>
      <c r="I82" s="145">
        <f t="shared" si="1"/>
        <v>110.99999999999999</v>
      </c>
      <c r="J82" s="67" t="s">
        <v>39</v>
      </c>
      <c r="K82" s="148">
        <v>84.4</v>
      </c>
      <c r="L82" s="144">
        <v>104.4</v>
      </c>
      <c r="M82" s="148">
        <v>775.6</v>
      </c>
      <c r="N82" s="148">
        <v>980</v>
      </c>
      <c r="O82" s="137">
        <f t="shared" si="2"/>
        <v>1944.4</v>
      </c>
      <c r="P82" s="139" t="s">
        <v>39</v>
      </c>
      <c r="Q82" s="151">
        <v>40</v>
      </c>
      <c r="R82" s="150">
        <v>196.7</v>
      </c>
      <c r="S82" s="151">
        <v>30</v>
      </c>
      <c r="T82" s="150">
        <v>86.7</v>
      </c>
      <c r="U82" s="133">
        <f t="shared" si="3"/>
        <v>353.4</v>
      </c>
    </row>
    <row r="83" spans="4:21" ht="17.25" customHeight="1" x14ac:dyDescent="0.25">
      <c r="D83" s="67" t="s">
        <v>39</v>
      </c>
      <c r="E83" s="144">
        <v>0</v>
      </c>
      <c r="F83" s="144">
        <v>2.2000000000000002</v>
      </c>
      <c r="G83" s="144">
        <v>51.1</v>
      </c>
      <c r="H83" s="144">
        <v>0</v>
      </c>
      <c r="I83" s="145">
        <f t="shared" si="1"/>
        <v>53.300000000000004</v>
      </c>
      <c r="J83" s="67" t="s">
        <v>51</v>
      </c>
      <c r="K83" s="144">
        <v>0</v>
      </c>
      <c r="L83" s="144">
        <v>35.6</v>
      </c>
      <c r="M83" s="148">
        <v>17.8</v>
      </c>
      <c r="N83" s="148">
        <v>11.1</v>
      </c>
      <c r="O83" s="137">
        <f t="shared" si="2"/>
        <v>64.5</v>
      </c>
      <c r="P83" s="140" t="s">
        <v>51</v>
      </c>
      <c r="Q83" s="152">
        <v>93.3</v>
      </c>
      <c r="R83" s="152">
        <v>110</v>
      </c>
      <c r="S83" s="152">
        <v>26.7</v>
      </c>
      <c r="T83" s="153">
        <v>240</v>
      </c>
      <c r="U83" s="133">
        <f t="shared" si="3"/>
        <v>470</v>
      </c>
    </row>
    <row r="84" spans="4:21" ht="17.25" customHeight="1" x14ac:dyDescent="0.25">
      <c r="D84" s="132" t="s">
        <v>51</v>
      </c>
      <c r="E84" s="146">
        <v>1266.7</v>
      </c>
      <c r="F84" s="146">
        <v>13.3</v>
      </c>
      <c r="G84" s="146">
        <v>0</v>
      </c>
      <c r="H84" s="146">
        <v>311.10000000000002</v>
      </c>
      <c r="I84" s="145">
        <f t="shared" si="1"/>
        <v>1591.1</v>
      </c>
      <c r="J84" s="132" t="s">
        <v>67</v>
      </c>
      <c r="K84" s="149">
        <v>0</v>
      </c>
      <c r="L84" s="146">
        <v>28.9</v>
      </c>
      <c r="M84" s="149">
        <v>26.7</v>
      </c>
      <c r="N84" s="146">
        <v>0</v>
      </c>
      <c r="O84" s="137">
        <f t="shared" si="2"/>
        <v>55.599999999999994</v>
      </c>
      <c r="P84" s="141" t="s">
        <v>4</v>
      </c>
      <c r="Q84" s="154">
        <f>SUM(Q78:Q83)</f>
        <v>213.3</v>
      </c>
      <c r="R84" s="154">
        <f t="shared" ref="R84:T84" si="4">SUM(R78:R83)</f>
        <v>960</v>
      </c>
      <c r="S84" s="154">
        <f t="shared" si="4"/>
        <v>76.599999999999994</v>
      </c>
      <c r="T84" s="154">
        <f t="shared" si="4"/>
        <v>586.6</v>
      </c>
      <c r="U84" s="133">
        <f>Q84+R84+S84+T84</f>
        <v>1836.5</v>
      </c>
    </row>
    <row r="85" spans="4:21" x14ac:dyDescent="0.25">
      <c r="D85" s="130" t="s">
        <v>4</v>
      </c>
      <c r="E85" s="147">
        <f>SUM(E78:E84)</f>
        <v>1400</v>
      </c>
      <c r="F85" s="144">
        <f>SUM(F78:F84)</f>
        <v>144.4</v>
      </c>
      <c r="G85" s="144">
        <f>SUM(G78:G84)</f>
        <v>148.1</v>
      </c>
      <c r="H85" s="144">
        <f t="shared" ref="H85" si="5">SUM(H78:H84)</f>
        <v>382.20000000000005</v>
      </c>
      <c r="I85" s="145">
        <f>E85+F85+G85+H85</f>
        <v>2074.6999999999998</v>
      </c>
      <c r="J85" s="130" t="s">
        <v>4</v>
      </c>
      <c r="K85" s="144">
        <f>SUM(K78:K84)</f>
        <v>148.69999999999999</v>
      </c>
      <c r="L85" s="144">
        <f t="shared" ref="L85:N85" si="6">SUM(L78:L84)</f>
        <v>375.5</v>
      </c>
      <c r="M85" s="144">
        <f t="shared" si="6"/>
        <v>877.6</v>
      </c>
      <c r="N85" s="144">
        <f t="shared" si="6"/>
        <v>1364.3</v>
      </c>
      <c r="O85" s="129">
        <f>+K85+L85+M85+N85</f>
        <v>2766.1000000000004</v>
      </c>
    </row>
  </sheetData>
  <sortState ref="A3:P26">
    <sortCondition ref="A3"/>
  </sortState>
  <mergeCells count="149">
    <mergeCell ref="M73:R73"/>
    <mergeCell ref="X42:AC42"/>
    <mergeCell ref="X67:AC67"/>
    <mergeCell ref="J76:J77"/>
    <mergeCell ref="P76:P77"/>
    <mergeCell ref="D76:D77"/>
    <mergeCell ref="E76:H76"/>
    <mergeCell ref="K76:N76"/>
    <mergeCell ref="Q76:T76"/>
    <mergeCell ref="M63:N63"/>
    <mergeCell ref="X63:Y63"/>
    <mergeCell ref="M64:N64"/>
    <mergeCell ref="X64:Y64"/>
    <mergeCell ref="X61:Y61"/>
    <mergeCell ref="M68:N68"/>
    <mergeCell ref="M69:N69"/>
    <mergeCell ref="M70:N70"/>
    <mergeCell ref="M71:N71"/>
    <mergeCell ref="M72:N72"/>
    <mergeCell ref="M65:N65"/>
    <mergeCell ref="X65:Y65"/>
    <mergeCell ref="A63:F63"/>
    <mergeCell ref="A45:F45"/>
    <mergeCell ref="A56:G56"/>
    <mergeCell ref="M18:S18"/>
    <mergeCell ref="X18:AD18"/>
    <mergeCell ref="M19:N19"/>
    <mergeCell ref="X19:Y19"/>
    <mergeCell ref="A24:B24"/>
    <mergeCell ref="M14:N14"/>
    <mergeCell ref="A25:B25"/>
    <mergeCell ref="A36:B36"/>
    <mergeCell ref="M23:N23"/>
    <mergeCell ref="X23:Y23"/>
    <mergeCell ref="A21:B21"/>
    <mergeCell ref="A22:B22"/>
    <mergeCell ref="A18:G18"/>
    <mergeCell ref="A19:B19"/>
    <mergeCell ref="A20:B20"/>
    <mergeCell ref="M15:R15"/>
    <mergeCell ref="M24:N24"/>
    <mergeCell ref="X24:Y24"/>
    <mergeCell ref="M20:N20"/>
    <mergeCell ref="X20:Y20"/>
    <mergeCell ref="M21:N21"/>
    <mergeCell ref="X21:Y21"/>
    <mergeCell ref="A35:G35"/>
    <mergeCell ref="M22:N22"/>
    <mergeCell ref="M13:N13"/>
    <mergeCell ref="X4:Y4"/>
    <mergeCell ref="A5:B5"/>
    <mergeCell ref="M5:N5"/>
    <mergeCell ref="X5:Y5"/>
    <mergeCell ref="M6:N6"/>
    <mergeCell ref="X6:Y6"/>
    <mergeCell ref="A4:B4"/>
    <mergeCell ref="M4:N4"/>
    <mergeCell ref="A6:F6"/>
    <mergeCell ref="X7:Y7"/>
    <mergeCell ref="M8:N8"/>
    <mergeCell ref="X8:Y8"/>
    <mergeCell ref="M9:N9"/>
    <mergeCell ref="M10:N10"/>
    <mergeCell ref="M7:N7"/>
    <mergeCell ref="M11:N11"/>
    <mergeCell ref="M12:N12"/>
    <mergeCell ref="X9:AC9"/>
    <mergeCell ref="X1:AD1"/>
    <mergeCell ref="A2:B2"/>
    <mergeCell ref="M2:N2"/>
    <mergeCell ref="X2:Y2"/>
    <mergeCell ref="A3:B3"/>
    <mergeCell ref="M3:N3"/>
    <mergeCell ref="X3:Y3"/>
    <mergeCell ref="A1:G1"/>
    <mergeCell ref="M1:S1"/>
    <mergeCell ref="X22:Y22"/>
    <mergeCell ref="A26:B26"/>
    <mergeCell ref="M27:N27"/>
    <mergeCell ref="X27:Y27"/>
    <mergeCell ref="M32:R32"/>
    <mergeCell ref="X30:AC30"/>
    <mergeCell ref="A23:B23"/>
    <mergeCell ref="M28:N28"/>
    <mergeCell ref="X28:Y28"/>
    <mergeCell ref="M25:N25"/>
    <mergeCell ref="X25:Y25"/>
    <mergeCell ref="M26:N26"/>
    <mergeCell ref="X26:Y26"/>
    <mergeCell ref="M31:N31"/>
    <mergeCell ref="M35:S35"/>
    <mergeCell ref="X35:AD35"/>
    <mergeCell ref="A27:F27"/>
    <mergeCell ref="M29:N29"/>
    <mergeCell ref="X29:Y29"/>
    <mergeCell ref="M30:N30"/>
    <mergeCell ref="M36:N36"/>
    <mergeCell ref="X36:Y36"/>
    <mergeCell ref="M37:N37"/>
    <mergeCell ref="X37:Y37"/>
    <mergeCell ref="A37:B37"/>
    <mergeCell ref="M60:N60"/>
    <mergeCell ref="X60:Y60"/>
    <mergeCell ref="M61:N61"/>
    <mergeCell ref="A59:B59"/>
    <mergeCell ref="M38:N38"/>
    <mergeCell ref="X38:Y38"/>
    <mergeCell ref="A60:B60"/>
    <mergeCell ref="M39:N39"/>
    <mergeCell ref="X39:Y39"/>
    <mergeCell ref="A57:B57"/>
    <mergeCell ref="A42:B42"/>
    <mergeCell ref="A43:B43"/>
    <mergeCell ref="A40:B40"/>
    <mergeCell ref="A58:B58"/>
    <mergeCell ref="M52:R52"/>
    <mergeCell ref="M42:N42"/>
    <mergeCell ref="M43:N43"/>
    <mergeCell ref="M44:N44"/>
    <mergeCell ref="M45:N45"/>
    <mergeCell ref="M46:N46"/>
    <mergeCell ref="A44:B44"/>
    <mergeCell ref="A41:B41"/>
    <mergeCell ref="A38:B38"/>
    <mergeCell ref="A39:B39"/>
    <mergeCell ref="M66:N66"/>
    <mergeCell ref="X66:Y66"/>
    <mergeCell ref="M67:N67"/>
    <mergeCell ref="A61:B61"/>
    <mergeCell ref="M40:N40"/>
    <mergeCell ref="X40:Y40"/>
    <mergeCell ref="A62:B62"/>
    <mergeCell ref="M41:N41"/>
    <mergeCell ref="X41:Y41"/>
    <mergeCell ref="M56:S56"/>
    <mergeCell ref="X56:AD56"/>
    <mergeCell ref="M57:N57"/>
    <mergeCell ref="X57:Y57"/>
    <mergeCell ref="M58:N58"/>
    <mergeCell ref="X58:Y58"/>
    <mergeCell ref="M47:N47"/>
    <mergeCell ref="M48:N48"/>
    <mergeCell ref="M49:N49"/>
    <mergeCell ref="M50:N50"/>
    <mergeCell ref="M51:N51"/>
    <mergeCell ref="M62:N62"/>
    <mergeCell ref="X62:Y62"/>
    <mergeCell ref="M59:N59"/>
    <mergeCell ref="X59:Y59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zoomScale="85" zoomScaleNormal="85" workbookViewId="0">
      <selection activeCell="H15" sqref="H15"/>
    </sheetView>
  </sheetViews>
  <sheetFormatPr baseColWidth="10" defaultRowHeight="15" x14ac:dyDescent="0.25"/>
  <cols>
    <col min="1" max="1" width="16.85546875" style="14" bestFit="1" customWidth="1"/>
    <col min="2" max="2" width="14.7109375" style="14" bestFit="1" customWidth="1"/>
    <col min="3" max="3" width="19.28515625" style="14" bestFit="1" customWidth="1"/>
    <col min="4" max="4" width="17.5703125" style="14" bestFit="1" customWidth="1"/>
    <col min="5" max="5" width="18.85546875" style="14" bestFit="1" customWidth="1"/>
    <col min="6" max="16384" width="11.42578125" style="14"/>
  </cols>
  <sheetData>
    <row r="1" spans="1:5" ht="15.75" x14ac:dyDescent="0.25">
      <c r="A1" s="5" t="s">
        <v>33</v>
      </c>
      <c r="B1" s="5" t="s">
        <v>29</v>
      </c>
      <c r="C1" s="5" t="s">
        <v>31</v>
      </c>
      <c r="D1" s="5" t="s">
        <v>34</v>
      </c>
      <c r="E1" s="5" t="s">
        <v>32</v>
      </c>
    </row>
    <row r="2" spans="1:5" x14ac:dyDescent="0.25">
      <c r="A2" s="8" t="s">
        <v>35</v>
      </c>
      <c r="B2" s="8" t="s">
        <v>36</v>
      </c>
      <c r="C2" s="8" t="s">
        <v>70</v>
      </c>
      <c r="D2" s="8" t="s">
        <v>37</v>
      </c>
      <c r="E2" s="8" t="s">
        <v>26</v>
      </c>
    </row>
    <row r="3" spans="1:5" x14ac:dyDescent="0.25">
      <c r="A3" s="8" t="s">
        <v>38</v>
      </c>
      <c r="B3" s="8" t="s">
        <v>42</v>
      </c>
      <c r="C3" s="8" t="s">
        <v>60</v>
      </c>
      <c r="D3" s="8" t="s">
        <v>61</v>
      </c>
      <c r="E3" s="8" t="s">
        <v>15</v>
      </c>
    </row>
    <row r="4" spans="1:5" x14ac:dyDescent="0.25">
      <c r="A4" s="8" t="s">
        <v>35</v>
      </c>
      <c r="B4" s="8" t="s">
        <v>36</v>
      </c>
      <c r="C4" s="8" t="s">
        <v>70</v>
      </c>
      <c r="D4" s="8" t="s">
        <v>37</v>
      </c>
      <c r="E4" s="8" t="s">
        <v>6</v>
      </c>
    </row>
    <row r="5" spans="1:5" x14ac:dyDescent="0.25">
      <c r="A5" s="8" t="s">
        <v>38</v>
      </c>
      <c r="B5" s="8" t="s">
        <v>39</v>
      </c>
      <c r="C5" s="8" t="s">
        <v>40</v>
      </c>
      <c r="D5" s="8" t="s">
        <v>41</v>
      </c>
      <c r="E5" s="8" t="s">
        <v>7</v>
      </c>
    </row>
    <row r="6" spans="1:5" x14ac:dyDescent="0.25">
      <c r="A6" s="8" t="s">
        <v>38</v>
      </c>
      <c r="B6" s="8" t="s">
        <v>76</v>
      </c>
      <c r="C6" s="8" t="s">
        <v>55</v>
      </c>
      <c r="D6" s="8" t="s">
        <v>55</v>
      </c>
      <c r="E6" s="8" t="s">
        <v>5</v>
      </c>
    </row>
    <row r="7" spans="1:5" x14ac:dyDescent="0.25">
      <c r="A7" s="8" t="s">
        <v>38</v>
      </c>
      <c r="B7" s="8" t="s">
        <v>42</v>
      </c>
      <c r="C7" s="8" t="s">
        <v>49</v>
      </c>
      <c r="D7" s="8" t="s">
        <v>63</v>
      </c>
      <c r="E7" s="8" t="s">
        <v>21</v>
      </c>
    </row>
    <row r="8" spans="1:5" x14ac:dyDescent="0.25">
      <c r="A8" s="8" t="s">
        <v>45</v>
      </c>
      <c r="B8" s="8" t="s">
        <v>46</v>
      </c>
      <c r="C8" s="8" t="s">
        <v>47</v>
      </c>
      <c r="D8" s="8" t="s">
        <v>56</v>
      </c>
      <c r="E8" s="8" t="s">
        <v>12</v>
      </c>
    </row>
    <row r="9" spans="1:5" x14ac:dyDescent="0.25">
      <c r="A9" s="8" t="s">
        <v>38</v>
      </c>
      <c r="B9" s="8" t="s">
        <v>42</v>
      </c>
      <c r="C9" s="8" t="s">
        <v>43</v>
      </c>
      <c r="D9" s="8" t="s">
        <v>44</v>
      </c>
      <c r="E9" s="8" t="s">
        <v>8</v>
      </c>
    </row>
    <row r="10" spans="1:5" x14ac:dyDescent="0.25">
      <c r="A10" s="8" t="s">
        <v>54</v>
      </c>
      <c r="B10" s="8" t="s">
        <v>55</v>
      </c>
      <c r="C10" s="8" t="s">
        <v>55</v>
      </c>
      <c r="D10" s="8" t="s">
        <v>55</v>
      </c>
      <c r="E10" s="8" t="s">
        <v>11</v>
      </c>
    </row>
    <row r="11" spans="1:5" x14ac:dyDescent="0.25">
      <c r="A11" s="8" t="s">
        <v>38</v>
      </c>
      <c r="B11" s="8" t="s">
        <v>42</v>
      </c>
      <c r="C11" s="8" t="s">
        <v>49</v>
      </c>
      <c r="D11" s="8" t="s">
        <v>50</v>
      </c>
      <c r="E11" s="8" t="s">
        <v>25</v>
      </c>
    </row>
    <row r="12" spans="1:5" x14ac:dyDescent="0.25">
      <c r="A12" s="8" t="s">
        <v>38</v>
      </c>
      <c r="B12" s="8" t="s">
        <v>42</v>
      </c>
      <c r="C12" s="8" t="s">
        <v>71</v>
      </c>
      <c r="D12" s="8" t="s">
        <v>72</v>
      </c>
      <c r="E12" s="8" t="s">
        <v>18</v>
      </c>
    </row>
    <row r="13" spans="1:5" x14ac:dyDescent="0.25">
      <c r="A13" s="8" t="s">
        <v>38</v>
      </c>
      <c r="B13" s="8" t="s">
        <v>42</v>
      </c>
      <c r="C13" s="8" t="s">
        <v>73</v>
      </c>
      <c r="D13" s="8" t="s">
        <v>72</v>
      </c>
      <c r="E13" s="1" t="s">
        <v>19</v>
      </c>
    </row>
    <row r="14" spans="1:5" x14ac:dyDescent="0.25">
      <c r="A14" s="8" t="s">
        <v>38</v>
      </c>
      <c r="B14" s="8" t="s">
        <v>42</v>
      </c>
      <c r="C14" s="8" t="s">
        <v>43</v>
      </c>
      <c r="D14" s="8" t="s">
        <v>74</v>
      </c>
      <c r="E14" s="8" t="s">
        <v>20</v>
      </c>
    </row>
    <row r="15" spans="1:5" x14ac:dyDescent="0.25">
      <c r="A15" s="8" t="s">
        <v>45</v>
      </c>
      <c r="B15" s="8" t="s">
        <v>46</v>
      </c>
      <c r="C15" s="8" t="s">
        <v>47</v>
      </c>
      <c r="D15" s="8" t="s">
        <v>75</v>
      </c>
      <c r="E15" s="8" t="s">
        <v>27</v>
      </c>
    </row>
    <row r="16" spans="1:5" x14ac:dyDescent="0.25">
      <c r="A16" s="8" t="s">
        <v>45</v>
      </c>
      <c r="B16" s="8" t="s">
        <v>46</v>
      </c>
      <c r="C16" s="8" t="s">
        <v>47</v>
      </c>
      <c r="D16" s="8" t="s">
        <v>48</v>
      </c>
      <c r="E16" s="8" t="s">
        <v>9</v>
      </c>
    </row>
    <row r="17" spans="1:5" x14ac:dyDescent="0.25">
      <c r="A17" s="8" t="s">
        <v>38</v>
      </c>
      <c r="B17" s="8" t="s">
        <v>42</v>
      </c>
      <c r="C17" s="8" t="s">
        <v>60</v>
      </c>
      <c r="D17" s="8" t="s">
        <v>69</v>
      </c>
      <c r="E17" s="1" t="s">
        <v>17</v>
      </c>
    </row>
    <row r="18" spans="1:5" x14ac:dyDescent="0.25">
      <c r="A18" s="8" t="s">
        <v>38</v>
      </c>
      <c r="B18" s="8" t="s">
        <v>42</v>
      </c>
      <c r="C18" s="8" t="s">
        <v>49</v>
      </c>
      <c r="D18" s="8" t="s">
        <v>50</v>
      </c>
      <c r="E18" s="1" t="s">
        <v>10</v>
      </c>
    </row>
    <row r="19" spans="1:5" x14ac:dyDescent="0.25">
      <c r="A19" s="8" t="s">
        <v>68</v>
      </c>
      <c r="B19" s="8" t="s">
        <v>67</v>
      </c>
      <c r="C19" s="8" t="s">
        <v>66</v>
      </c>
      <c r="D19" s="8" t="s">
        <v>65</v>
      </c>
      <c r="E19" s="8" t="s">
        <v>22</v>
      </c>
    </row>
    <row r="20" spans="1:5" x14ac:dyDescent="0.25">
      <c r="A20" s="8" t="s">
        <v>45</v>
      </c>
      <c r="B20" s="8" t="s">
        <v>57</v>
      </c>
      <c r="C20" s="8" t="s">
        <v>58</v>
      </c>
      <c r="D20" s="8" t="s">
        <v>59</v>
      </c>
      <c r="E20" s="4" t="s">
        <v>13</v>
      </c>
    </row>
    <row r="21" spans="1:5" x14ac:dyDescent="0.25">
      <c r="A21" s="8" t="s">
        <v>45</v>
      </c>
      <c r="B21" s="8" t="s">
        <v>46</v>
      </c>
      <c r="C21" s="8" t="s">
        <v>47</v>
      </c>
      <c r="D21" s="8" t="s">
        <v>62</v>
      </c>
      <c r="E21" s="1" t="s">
        <v>16</v>
      </c>
    </row>
    <row r="22" spans="1:5" x14ac:dyDescent="0.25">
      <c r="A22" s="8" t="s">
        <v>38</v>
      </c>
      <c r="B22" s="8" t="s">
        <v>42</v>
      </c>
      <c r="C22" s="8" t="s">
        <v>43</v>
      </c>
      <c r="D22" s="8" t="s">
        <v>64</v>
      </c>
      <c r="E22" s="8" t="s">
        <v>23</v>
      </c>
    </row>
    <row r="23" spans="1:5" x14ac:dyDescent="0.25">
      <c r="A23" s="8" t="s">
        <v>38</v>
      </c>
      <c r="B23" s="8" t="s">
        <v>42</v>
      </c>
      <c r="C23" s="8" t="s">
        <v>60</v>
      </c>
      <c r="D23" s="8" t="s">
        <v>61</v>
      </c>
      <c r="E23" s="1" t="s">
        <v>24</v>
      </c>
    </row>
    <row r="24" spans="1:5" x14ac:dyDescent="0.25">
      <c r="A24" s="8" t="s">
        <v>38</v>
      </c>
      <c r="B24" s="8" t="s">
        <v>42</v>
      </c>
      <c r="C24" s="8" t="s">
        <v>49</v>
      </c>
      <c r="D24" s="8" t="s">
        <v>50</v>
      </c>
      <c r="E24" s="8" t="s">
        <v>28</v>
      </c>
    </row>
    <row r="25" spans="1:5" x14ac:dyDescent="0.25">
      <c r="A25" s="8" t="s">
        <v>35</v>
      </c>
      <c r="B25" s="8" t="s">
        <v>51</v>
      </c>
      <c r="C25" s="8" t="s">
        <v>52</v>
      </c>
      <c r="D25" s="8" t="s">
        <v>53</v>
      </c>
      <c r="E25" s="1" t="s">
        <v>14</v>
      </c>
    </row>
  </sheetData>
  <autoFilter ref="A1:E25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1"/>
  <sheetViews>
    <sheetView zoomScale="40" zoomScaleNormal="40" workbookViewId="0">
      <selection activeCell="U48" sqref="U48"/>
    </sheetView>
  </sheetViews>
  <sheetFormatPr baseColWidth="10" defaultRowHeight="15" x14ac:dyDescent="0.25"/>
  <cols>
    <col min="1" max="1" width="20.85546875" style="102" bestFit="1" customWidth="1"/>
    <col min="2" max="2" width="18.85546875" style="102" bestFit="1" customWidth="1"/>
    <col min="3" max="3" width="11.42578125" style="102" bestFit="1" customWidth="1"/>
    <col min="4" max="4" width="17.85546875" style="102" bestFit="1" customWidth="1"/>
    <col min="5" max="5" width="17.140625" style="102" customWidth="1"/>
    <col min="6" max="6" width="12.42578125" style="102" bestFit="1" customWidth="1"/>
    <col min="7" max="7" width="25.140625" style="102" customWidth="1"/>
    <col min="8" max="8" width="17.5703125" style="102" customWidth="1"/>
    <col min="9" max="9" width="20.85546875" style="102" customWidth="1"/>
    <col min="10" max="10" width="18.85546875" style="102" customWidth="1"/>
    <col min="11" max="11" width="17.5703125" style="102" customWidth="1"/>
    <col min="12" max="12" width="18.85546875" style="102" customWidth="1"/>
    <col min="13" max="13" width="11.28515625" style="102" bestFit="1" customWidth="1"/>
    <col min="14" max="14" width="17.5703125" style="102" customWidth="1"/>
    <col min="15" max="15" width="18.85546875" style="102" customWidth="1"/>
    <col min="16" max="18" width="11.42578125" style="102" customWidth="1"/>
    <col min="19" max="25" width="11.42578125" style="102"/>
    <col min="26" max="26" width="14.42578125" style="102" customWidth="1"/>
    <col min="27" max="27" width="15.140625" style="102" customWidth="1"/>
    <col min="28" max="16384" width="11.42578125" style="102"/>
  </cols>
  <sheetData>
    <row r="1" spans="1:34" x14ac:dyDescent="0.25">
      <c r="A1" s="99" t="s">
        <v>78</v>
      </c>
      <c r="B1" s="101" t="s">
        <v>146</v>
      </c>
      <c r="D1" s="103" t="s">
        <v>79</v>
      </c>
      <c r="E1" s="101" t="s">
        <v>146</v>
      </c>
      <c r="G1" s="100" t="s">
        <v>80</v>
      </c>
      <c r="H1" s="101" t="s">
        <v>146</v>
      </c>
      <c r="J1" s="98" t="s">
        <v>81</v>
      </c>
      <c r="K1" s="101" t="s">
        <v>146</v>
      </c>
      <c r="M1" s="101" t="s">
        <v>29</v>
      </c>
      <c r="N1" s="101" t="s">
        <v>115</v>
      </c>
      <c r="O1" s="101" t="s">
        <v>116</v>
      </c>
      <c r="P1" s="219" t="s">
        <v>117</v>
      </c>
      <c r="Q1" s="220"/>
      <c r="R1" s="220"/>
      <c r="S1" s="221"/>
      <c r="T1" s="101" t="s">
        <v>118</v>
      </c>
      <c r="Y1" s="112"/>
      <c r="Z1" s="112"/>
      <c r="AA1" s="112"/>
      <c r="AB1" s="112"/>
      <c r="AC1" s="112"/>
      <c r="AD1" s="112"/>
      <c r="AE1" s="112"/>
      <c r="AF1" s="112"/>
      <c r="AG1" s="112"/>
      <c r="AH1" s="112"/>
    </row>
    <row r="2" spans="1:34" x14ac:dyDescent="0.25">
      <c r="A2" s="104" t="s">
        <v>64</v>
      </c>
      <c r="B2" s="105">
        <v>6</v>
      </c>
      <c r="D2" s="106" t="s">
        <v>83</v>
      </c>
      <c r="E2" s="105">
        <v>2</v>
      </c>
      <c r="G2" s="107" t="s">
        <v>64</v>
      </c>
      <c r="H2" s="101">
        <v>6</v>
      </c>
      <c r="J2" s="123" t="s">
        <v>64</v>
      </c>
      <c r="K2" s="108">
        <v>6</v>
      </c>
      <c r="M2" s="105" t="s">
        <v>119</v>
      </c>
      <c r="N2" s="105" t="s">
        <v>120</v>
      </c>
      <c r="O2" s="105" t="s">
        <v>121</v>
      </c>
      <c r="P2" s="222" t="s">
        <v>122</v>
      </c>
      <c r="Q2" s="223"/>
      <c r="R2" s="223"/>
      <c r="S2" s="224"/>
      <c r="T2" s="117"/>
      <c r="Y2" s="112"/>
      <c r="Z2" s="112"/>
      <c r="AA2" s="112"/>
      <c r="AB2" s="112"/>
      <c r="AC2" s="112"/>
      <c r="AD2" s="112"/>
      <c r="AE2" s="112"/>
      <c r="AF2" s="112"/>
      <c r="AG2" s="112"/>
      <c r="AH2" s="112"/>
    </row>
    <row r="3" spans="1:34" x14ac:dyDescent="0.25">
      <c r="A3" s="104" t="s">
        <v>83</v>
      </c>
      <c r="B3" s="105">
        <v>2</v>
      </c>
      <c r="D3" s="106" t="s">
        <v>74</v>
      </c>
      <c r="E3" s="143">
        <v>7</v>
      </c>
      <c r="G3" s="107" t="s">
        <v>83</v>
      </c>
      <c r="H3" s="105">
        <v>2</v>
      </c>
      <c r="J3" s="123" t="s">
        <v>62</v>
      </c>
      <c r="K3" s="101">
        <v>6</v>
      </c>
      <c r="M3" s="105" t="s">
        <v>123</v>
      </c>
      <c r="N3" s="105" t="s">
        <v>124</v>
      </c>
      <c r="O3" s="105" t="s">
        <v>125</v>
      </c>
      <c r="P3" s="222" t="s">
        <v>126</v>
      </c>
      <c r="Q3" s="223"/>
      <c r="R3" s="223"/>
      <c r="S3" s="224"/>
      <c r="T3" s="118"/>
      <c r="Y3" s="112"/>
      <c r="Z3" s="112"/>
      <c r="AA3" s="112"/>
      <c r="AB3" s="112"/>
      <c r="AC3" s="112"/>
      <c r="AD3" s="112"/>
      <c r="AE3" s="112"/>
      <c r="AF3" s="112"/>
      <c r="AG3" s="112"/>
      <c r="AH3" s="112"/>
    </row>
    <row r="4" spans="1:34" x14ac:dyDescent="0.25">
      <c r="A4" s="104" t="s">
        <v>74</v>
      </c>
      <c r="B4" s="138">
        <v>7</v>
      </c>
      <c r="D4" s="106" t="s">
        <v>69</v>
      </c>
      <c r="E4" s="138">
        <v>7</v>
      </c>
      <c r="G4" s="107" t="s">
        <v>74</v>
      </c>
      <c r="H4" s="138">
        <v>7</v>
      </c>
      <c r="J4" s="123" t="s">
        <v>83</v>
      </c>
      <c r="K4" s="105">
        <v>2</v>
      </c>
      <c r="M4" s="105" t="s">
        <v>127</v>
      </c>
      <c r="N4" s="105" t="s">
        <v>128</v>
      </c>
      <c r="O4" s="105" t="s">
        <v>129</v>
      </c>
      <c r="P4" s="222" t="s">
        <v>130</v>
      </c>
      <c r="Q4" s="223"/>
      <c r="R4" s="223"/>
      <c r="S4" s="224"/>
      <c r="T4" s="119"/>
      <c r="Y4" s="112"/>
      <c r="Z4" s="112"/>
      <c r="AA4" s="112"/>
      <c r="AB4" s="112"/>
      <c r="AC4" s="112"/>
      <c r="AD4" s="112"/>
      <c r="AE4" s="112"/>
      <c r="AF4" s="112"/>
      <c r="AG4" s="112"/>
      <c r="AH4" s="112"/>
    </row>
    <row r="5" spans="1:34" x14ac:dyDescent="0.25">
      <c r="A5" s="104" t="s">
        <v>69</v>
      </c>
      <c r="B5" s="142">
        <v>7</v>
      </c>
      <c r="D5" s="106" t="s">
        <v>37</v>
      </c>
      <c r="E5" s="101">
        <v>3</v>
      </c>
      <c r="G5" s="107" t="s">
        <v>37</v>
      </c>
      <c r="H5" s="105">
        <v>3</v>
      </c>
      <c r="J5" s="123" t="s">
        <v>74</v>
      </c>
      <c r="K5" s="138">
        <v>7</v>
      </c>
      <c r="M5" s="105" t="s">
        <v>132</v>
      </c>
      <c r="N5" s="105" t="s">
        <v>133</v>
      </c>
      <c r="O5" s="105" t="s">
        <v>134</v>
      </c>
      <c r="P5" s="222" t="s">
        <v>135</v>
      </c>
      <c r="Q5" s="223"/>
      <c r="R5" s="223"/>
      <c r="S5" s="224"/>
      <c r="T5" s="120"/>
      <c r="Y5" s="112"/>
      <c r="Z5" s="112"/>
      <c r="AA5" s="112"/>
      <c r="AB5" s="112"/>
      <c r="AC5" s="112"/>
      <c r="AD5" s="112"/>
      <c r="AE5" s="112"/>
      <c r="AF5" s="112"/>
      <c r="AG5" s="112"/>
      <c r="AH5" s="112"/>
    </row>
    <row r="6" spans="1:34" x14ac:dyDescent="0.25">
      <c r="A6" s="104" t="s">
        <v>37</v>
      </c>
      <c r="B6" s="134">
        <v>3</v>
      </c>
      <c r="D6" s="106" t="s">
        <v>41</v>
      </c>
      <c r="E6" s="138">
        <v>7</v>
      </c>
      <c r="G6" s="107" t="s">
        <v>41</v>
      </c>
      <c r="H6" s="138">
        <v>7</v>
      </c>
      <c r="J6" s="123" t="s">
        <v>37</v>
      </c>
      <c r="K6" s="110">
        <v>3</v>
      </c>
      <c r="M6" s="105" t="s">
        <v>136</v>
      </c>
      <c r="N6" s="105" t="s">
        <v>137</v>
      </c>
      <c r="O6" s="105" t="s">
        <v>138</v>
      </c>
      <c r="P6" s="222" t="s">
        <v>139</v>
      </c>
      <c r="Q6" s="223"/>
      <c r="R6" s="223"/>
      <c r="S6" s="224"/>
      <c r="T6" s="121"/>
      <c r="Y6" s="112"/>
      <c r="Z6" s="112"/>
      <c r="AA6" s="112"/>
      <c r="AB6" s="112"/>
      <c r="AC6" s="112"/>
      <c r="AD6" s="112"/>
      <c r="AE6" s="112"/>
      <c r="AF6" s="112"/>
      <c r="AG6" s="112"/>
      <c r="AH6" s="112"/>
    </row>
    <row r="7" spans="1:34" x14ac:dyDescent="0.25">
      <c r="A7" s="104" t="s">
        <v>41</v>
      </c>
      <c r="B7" s="138">
        <v>7</v>
      </c>
      <c r="D7" s="106" t="s">
        <v>72</v>
      </c>
      <c r="E7" s="138">
        <v>7</v>
      </c>
      <c r="G7" s="107" t="s">
        <v>82</v>
      </c>
      <c r="H7" s="105">
        <v>6</v>
      </c>
      <c r="J7" s="123" t="s">
        <v>41</v>
      </c>
      <c r="K7" s="138">
        <v>7</v>
      </c>
    </row>
    <row r="8" spans="1:34" x14ac:dyDescent="0.25">
      <c r="A8" s="104" t="s">
        <v>72</v>
      </c>
      <c r="B8" s="138">
        <v>7</v>
      </c>
      <c r="D8" s="106" t="s">
        <v>82</v>
      </c>
      <c r="E8" s="105">
        <v>6</v>
      </c>
      <c r="G8" s="107" t="s">
        <v>75</v>
      </c>
      <c r="H8" s="105">
        <v>4</v>
      </c>
      <c r="J8" s="123" t="s">
        <v>72</v>
      </c>
      <c r="K8" s="138">
        <v>7</v>
      </c>
    </row>
    <row r="9" spans="1:34" x14ac:dyDescent="0.25">
      <c r="A9" s="104" t="s">
        <v>82</v>
      </c>
      <c r="B9" s="105">
        <v>6</v>
      </c>
      <c r="D9" s="106" t="s">
        <v>61</v>
      </c>
      <c r="E9" s="138">
        <v>7</v>
      </c>
      <c r="G9" s="107" t="s">
        <v>61</v>
      </c>
      <c r="H9" s="138">
        <v>7</v>
      </c>
      <c r="J9" s="123" t="s">
        <v>75</v>
      </c>
      <c r="K9" s="110">
        <v>4</v>
      </c>
    </row>
    <row r="10" spans="1:34" x14ac:dyDescent="0.25">
      <c r="A10" s="104" t="s">
        <v>75</v>
      </c>
      <c r="B10" s="105">
        <v>4</v>
      </c>
      <c r="D10" s="106" t="s">
        <v>56</v>
      </c>
      <c r="E10" s="105">
        <v>3</v>
      </c>
      <c r="G10" s="107" t="s">
        <v>56</v>
      </c>
      <c r="H10" s="105">
        <v>3</v>
      </c>
      <c r="J10" s="123" t="s">
        <v>61</v>
      </c>
      <c r="K10" s="138">
        <v>7</v>
      </c>
      <c r="P10" s="228" t="s">
        <v>112</v>
      </c>
      <c r="Q10" s="228"/>
      <c r="R10" s="228"/>
      <c r="S10" s="228"/>
      <c r="T10" s="228"/>
      <c r="U10" s="228"/>
      <c r="V10" s="228"/>
      <c r="W10" s="127" t="s">
        <v>113</v>
      </c>
    </row>
    <row r="11" spans="1:34" ht="15" customHeight="1" x14ac:dyDescent="0.25">
      <c r="A11" s="104" t="s">
        <v>61</v>
      </c>
      <c r="B11" s="138">
        <v>7</v>
      </c>
      <c r="D11" s="111" t="s">
        <v>48</v>
      </c>
      <c r="E11" s="105">
        <v>5</v>
      </c>
      <c r="G11" s="107" t="s">
        <v>65</v>
      </c>
      <c r="H11" s="138">
        <v>7</v>
      </c>
      <c r="J11" s="123" t="s">
        <v>56</v>
      </c>
      <c r="K11" s="110">
        <v>3</v>
      </c>
      <c r="P11" s="201" t="s">
        <v>114</v>
      </c>
      <c r="Q11" s="201"/>
      <c r="R11" s="201"/>
      <c r="S11" s="201"/>
      <c r="T11" s="201"/>
      <c r="U11" s="201"/>
      <c r="V11" s="201"/>
      <c r="W11" s="201">
        <v>10</v>
      </c>
    </row>
    <row r="12" spans="1:34" ht="15.75" customHeight="1" x14ac:dyDescent="0.25">
      <c r="A12" s="104" t="s">
        <v>65</v>
      </c>
      <c r="B12" s="138">
        <v>7</v>
      </c>
      <c r="D12" s="114" t="s">
        <v>149</v>
      </c>
      <c r="E12" s="101">
        <f>SUM(E2:E11)</f>
        <v>54</v>
      </c>
      <c r="G12" s="107" t="s">
        <v>48</v>
      </c>
      <c r="H12" s="105">
        <v>5</v>
      </c>
      <c r="J12" s="123" t="s">
        <v>65</v>
      </c>
      <c r="K12" s="138">
        <v>7</v>
      </c>
      <c r="P12" s="201"/>
      <c r="Q12" s="201"/>
      <c r="R12" s="201"/>
      <c r="S12" s="201"/>
      <c r="T12" s="201"/>
      <c r="U12" s="201"/>
      <c r="V12" s="201"/>
      <c r="W12" s="201"/>
    </row>
    <row r="13" spans="1:34" ht="15.75" customHeight="1" x14ac:dyDescent="0.25">
      <c r="A13" s="104" t="s">
        <v>48</v>
      </c>
      <c r="B13" s="105">
        <v>5</v>
      </c>
      <c r="G13" s="113" t="s">
        <v>149</v>
      </c>
      <c r="H13" s="101">
        <f>SUM(H2:H12)</f>
        <v>57</v>
      </c>
      <c r="J13" s="123" t="s">
        <v>48</v>
      </c>
      <c r="K13" s="105">
        <v>5</v>
      </c>
      <c r="P13" s="201"/>
      <c r="Q13" s="201"/>
      <c r="R13" s="201"/>
      <c r="S13" s="201"/>
      <c r="T13" s="201"/>
      <c r="U13" s="201"/>
      <c r="V13" s="201"/>
      <c r="W13" s="201"/>
    </row>
    <row r="14" spans="1:34" ht="15.75" customHeight="1" x14ac:dyDescent="0.25">
      <c r="A14" s="104" t="s">
        <v>63</v>
      </c>
      <c r="B14" s="138">
        <v>7</v>
      </c>
      <c r="F14" s="109"/>
      <c r="J14" s="124" t="s">
        <v>149</v>
      </c>
      <c r="K14" s="108">
        <f>SUM(K2:K13)</f>
        <v>64</v>
      </c>
      <c r="P14" s="201"/>
      <c r="Q14" s="201"/>
      <c r="R14" s="201"/>
      <c r="S14" s="201"/>
      <c r="T14" s="201"/>
      <c r="U14" s="201"/>
      <c r="V14" s="201"/>
      <c r="W14" s="201"/>
    </row>
    <row r="15" spans="1:34" ht="15.75" customHeight="1" x14ac:dyDescent="0.25">
      <c r="A15" s="115" t="s">
        <v>149</v>
      </c>
      <c r="B15" s="125">
        <f>SUM(B2:B14)</f>
        <v>75</v>
      </c>
      <c r="F15" s="109"/>
      <c r="G15" s="109"/>
      <c r="J15" s="126"/>
      <c r="N15" s="109"/>
      <c r="P15" s="201" t="s">
        <v>131</v>
      </c>
      <c r="Q15" s="201"/>
      <c r="R15" s="201"/>
      <c r="S15" s="201"/>
      <c r="T15" s="201"/>
      <c r="U15" s="201"/>
      <c r="V15" s="201"/>
      <c r="W15" s="201">
        <v>9</v>
      </c>
    </row>
    <row r="16" spans="1:34" ht="15" customHeight="1" x14ac:dyDescent="0.25">
      <c r="A16" s="116"/>
      <c r="B16" s="109"/>
      <c r="F16" s="109"/>
      <c r="G16" s="109"/>
      <c r="J16" s="109"/>
      <c r="N16" s="109"/>
      <c r="P16" s="201"/>
      <c r="Q16" s="201"/>
      <c r="R16" s="201"/>
      <c r="S16" s="201"/>
      <c r="T16" s="201"/>
      <c r="U16" s="201"/>
      <c r="V16" s="201"/>
      <c r="W16" s="201"/>
    </row>
    <row r="17" spans="1:23" ht="15" customHeight="1" x14ac:dyDescent="0.25">
      <c r="C17" s="109"/>
      <c r="F17" s="109"/>
      <c r="G17" s="109"/>
      <c r="J17" s="109"/>
      <c r="N17" s="109"/>
      <c r="P17" s="201"/>
      <c r="Q17" s="201"/>
      <c r="R17" s="201"/>
      <c r="S17" s="201"/>
      <c r="T17" s="201"/>
      <c r="U17" s="201"/>
      <c r="V17" s="201"/>
      <c r="W17" s="201"/>
    </row>
    <row r="18" spans="1:23" ht="15" customHeight="1" x14ac:dyDescent="0.25">
      <c r="P18" s="201" t="s">
        <v>140</v>
      </c>
      <c r="Q18" s="201"/>
      <c r="R18" s="201"/>
      <c r="S18" s="201"/>
      <c r="T18" s="201"/>
      <c r="U18" s="201"/>
      <c r="V18" s="201"/>
      <c r="W18" s="201">
        <v>8</v>
      </c>
    </row>
    <row r="19" spans="1:23" ht="15" customHeight="1" x14ac:dyDescent="0.25">
      <c r="A19" s="225" t="s">
        <v>78</v>
      </c>
      <c r="B19" s="226"/>
      <c r="C19" s="226"/>
      <c r="D19" s="226"/>
      <c r="E19" s="226"/>
      <c r="F19" s="227"/>
      <c r="H19" s="183" t="s">
        <v>79</v>
      </c>
      <c r="I19" s="183"/>
      <c r="J19" s="183"/>
      <c r="K19" s="183"/>
      <c r="L19" s="183"/>
      <c r="M19" s="183"/>
      <c r="P19" s="201"/>
      <c r="Q19" s="201"/>
      <c r="R19" s="201"/>
      <c r="S19" s="201"/>
      <c r="T19" s="201"/>
      <c r="U19" s="201"/>
      <c r="V19" s="201"/>
      <c r="W19" s="201"/>
    </row>
    <row r="20" spans="1:23" ht="15" customHeight="1" x14ac:dyDescent="0.25">
      <c r="A20" s="101" t="s">
        <v>34</v>
      </c>
      <c r="B20" s="101" t="s">
        <v>113</v>
      </c>
      <c r="C20" s="101" t="s">
        <v>150</v>
      </c>
      <c r="D20" s="101" t="s">
        <v>155</v>
      </c>
      <c r="E20" s="101" t="s">
        <v>115</v>
      </c>
      <c r="F20" s="101" t="s">
        <v>117</v>
      </c>
      <c r="H20" s="101" t="s">
        <v>34</v>
      </c>
      <c r="I20" s="101" t="s">
        <v>113</v>
      </c>
      <c r="J20" s="101" t="s">
        <v>150</v>
      </c>
      <c r="K20" s="101" t="s">
        <v>155</v>
      </c>
      <c r="L20" s="101" t="s">
        <v>115</v>
      </c>
      <c r="M20" s="101" t="s">
        <v>117</v>
      </c>
      <c r="P20" s="201" t="s">
        <v>141</v>
      </c>
      <c r="Q20" s="201"/>
      <c r="R20" s="201"/>
      <c r="S20" s="201"/>
      <c r="T20" s="201"/>
      <c r="U20" s="201"/>
      <c r="V20" s="201"/>
      <c r="W20" s="201">
        <v>7</v>
      </c>
    </row>
    <row r="21" spans="1:23" x14ac:dyDescent="0.25">
      <c r="A21" s="104" t="s">
        <v>64</v>
      </c>
      <c r="B21" s="105">
        <v>6</v>
      </c>
      <c r="C21" s="204">
        <v>75</v>
      </c>
      <c r="D21" s="204" t="s">
        <v>151</v>
      </c>
      <c r="E21" s="207" t="s">
        <v>152</v>
      </c>
      <c r="F21" s="210" t="s">
        <v>126</v>
      </c>
      <c r="G21" s="102">
        <v>1</v>
      </c>
      <c r="H21" s="122" t="s">
        <v>83</v>
      </c>
      <c r="I21" s="105">
        <v>2</v>
      </c>
      <c r="J21" s="218">
        <v>57</v>
      </c>
      <c r="K21" s="218" t="s">
        <v>153</v>
      </c>
      <c r="L21" s="217" t="s">
        <v>154</v>
      </c>
      <c r="M21" s="216" t="s">
        <v>130</v>
      </c>
      <c r="P21" s="201"/>
      <c r="Q21" s="201"/>
      <c r="R21" s="201"/>
      <c r="S21" s="201"/>
      <c r="T21" s="201"/>
      <c r="U21" s="201"/>
      <c r="V21" s="201"/>
      <c r="W21" s="201"/>
    </row>
    <row r="22" spans="1:23" ht="15" customHeight="1" x14ac:dyDescent="0.25">
      <c r="A22" s="104" t="s">
        <v>83</v>
      </c>
      <c r="B22" s="105">
        <v>2</v>
      </c>
      <c r="C22" s="205"/>
      <c r="D22" s="205"/>
      <c r="E22" s="208"/>
      <c r="F22" s="211"/>
      <c r="G22" s="102">
        <v>2</v>
      </c>
      <c r="H22" s="122" t="s">
        <v>74</v>
      </c>
      <c r="I22" s="108">
        <v>7</v>
      </c>
      <c r="J22" s="218"/>
      <c r="K22" s="218"/>
      <c r="L22" s="217"/>
      <c r="M22" s="216"/>
      <c r="P22" s="201"/>
      <c r="Q22" s="201"/>
      <c r="R22" s="201"/>
      <c r="S22" s="201"/>
      <c r="T22" s="201"/>
      <c r="U22" s="201"/>
      <c r="V22" s="201"/>
      <c r="W22" s="201"/>
    </row>
    <row r="23" spans="1:23" x14ac:dyDescent="0.25">
      <c r="A23" s="104" t="s">
        <v>74</v>
      </c>
      <c r="B23" s="105">
        <v>7</v>
      </c>
      <c r="C23" s="205"/>
      <c r="D23" s="205"/>
      <c r="E23" s="208"/>
      <c r="F23" s="211"/>
      <c r="G23" s="102">
        <v>3</v>
      </c>
      <c r="H23" s="122" t="s">
        <v>69</v>
      </c>
      <c r="I23" s="105">
        <v>7</v>
      </c>
      <c r="J23" s="218"/>
      <c r="K23" s="218"/>
      <c r="L23" s="217"/>
      <c r="M23" s="216"/>
      <c r="P23" s="201" t="s">
        <v>142</v>
      </c>
      <c r="Q23" s="201"/>
      <c r="R23" s="201"/>
      <c r="S23" s="201"/>
      <c r="T23" s="201"/>
      <c r="U23" s="201"/>
      <c r="V23" s="201"/>
      <c r="W23" s="201">
        <v>6</v>
      </c>
    </row>
    <row r="24" spans="1:23" ht="15" customHeight="1" x14ac:dyDescent="0.25">
      <c r="A24" s="104" t="s">
        <v>69</v>
      </c>
      <c r="B24" s="108">
        <v>7</v>
      </c>
      <c r="C24" s="205"/>
      <c r="D24" s="205"/>
      <c r="E24" s="208"/>
      <c r="F24" s="211"/>
      <c r="G24" s="102">
        <v>4</v>
      </c>
      <c r="H24" s="122" t="s">
        <v>37</v>
      </c>
      <c r="I24" s="101">
        <v>3</v>
      </c>
      <c r="J24" s="218"/>
      <c r="K24" s="218"/>
      <c r="L24" s="217"/>
      <c r="M24" s="216"/>
      <c r="P24" s="201"/>
      <c r="Q24" s="201"/>
      <c r="R24" s="201"/>
      <c r="S24" s="201"/>
      <c r="T24" s="201"/>
      <c r="U24" s="201"/>
      <c r="V24" s="201"/>
      <c r="W24" s="201"/>
    </row>
    <row r="25" spans="1:23" ht="15" customHeight="1" x14ac:dyDescent="0.25">
      <c r="A25" s="104" t="s">
        <v>37</v>
      </c>
      <c r="B25" s="101">
        <v>3</v>
      </c>
      <c r="C25" s="205"/>
      <c r="D25" s="205"/>
      <c r="E25" s="208"/>
      <c r="F25" s="211"/>
      <c r="G25" s="102">
        <v>5</v>
      </c>
      <c r="H25" s="122" t="s">
        <v>41</v>
      </c>
      <c r="I25" s="105">
        <v>7</v>
      </c>
      <c r="J25" s="218"/>
      <c r="K25" s="218"/>
      <c r="L25" s="217"/>
      <c r="M25" s="216"/>
      <c r="P25" s="201" t="s">
        <v>143</v>
      </c>
      <c r="Q25" s="201"/>
      <c r="R25" s="201"/>
      <c r="S25" s="201"/>
      <c r="T25" s="201"/>
      <c r="U25" s="201"/>
      <c r="V25" s="201"/>
      <c r="W25" s="202">
        <v>5</v>
      </c>
    </row>
    <row r="26" spans="1:23" ht="15" customHeight="1" x14ac:dyDescent="0.25">
      <c r="A26" s="104" t="s">
        <v>41</v>
      </c>
      <c r="B26" s="105">
        <v>7</v>
      </c>
      <c r="C26" s="205"/>
      <c r="D26" s="205"/>
      <c r="E26" s="208"/>
      <c r="F26" s="211"/>
      <c r="G26" s="102">
        <v>6</v>
      </c>
      <c r="H26" s="122" t="s">
        <v>72</v>
      </c>
      <c r="I26" s="105">
        <v>7</v>
      </c>
      <c r="J26" s="218"/>
      <c r="K26" s="218"/>
      <c r="L26" s="217"/>
      <c r="M26" s="216"/>
      <c r="P26" s="201"/>
      <c r="Q26" s="201"/>
      <c r="R26" s="201"/>
      <c r="S26" s="201"/>
      <c r="T26" s="201"/>
      <c r="U26" s="201"/>
      <c r="V26" s="201"/>
      <c r="W26" s="203"/>
    </row>
    <row r="27" spans="1:23" ht="15" customHeight="1" x14ac:dyDescent="0.25">
      <c r="A27" s="104" t="s">
        <v>72</v>
      </c>
      <c r="B27" s="105">
        <v>7</v>
      </c>
      <c r="C27" s="205"/>
      <c r="D27" s="205"/>
      <c r="E27" s="208"/>
      <c r="F27" s="211"/>
      <c r="G27" s="102">
        <v>7</v>
      </c>
      <c r="H27" s="122" t="s">
        <v>82</v>
      </c>
      <c r="I27" s="105">
        <v>6</v>
      </c>
      <c r="J27" s="218"/>
      <c r="K27" s="218"/>
      <c r="L27" s="217"/>
      <c r="M27" s="216"/>
      <c r="P27" s="201" t="s">
        <v>144</v>
      </c>
      <c r="Q27" s="201"/>
      <c r="R27" s="201"/>
      <c r="S27" s="201"/>
      <c r="T27" s="201"/>
      <c r="U27" s="201"/>
      <c r="V27" s="201"/>
      <c r="W27" s="201">
        <v>4</v>
      </c>
    </row>
    <row r="28" spans="1:23" ht="15" customHeight="1" x14ac:dyDescent="0.25">
      <c r="A28" s="104" t="s">
        <v>82</v>
      </c>
      <c r="B28" s="105">
        <v>6</v>
      </c>
      <c r="C28" s="205"/>
      <c r="D28" s="205"/>
      <c r="E28" s="208"/>
      <c r="F28" s="211"/>
      <c r="G28" s="102">
        <v>8</v>
      </c>
      <c r="H28" s="122" t="s">
        <v>61</v>
      </c>
      <c r="I28" s="105">
        <v>7</v>
      </c>
      <c r="J28" s="218"/>
      <c r="K28" s="218"/>
      <c r="L28" s="217"/>
      <c r="M28" s="216"/>
      <c r="P28" s="201"/>
      <c r="Q28" s="201"/>
      <c r="R28" s="201"/>
      <c r="S28" s="201"/>
      <c r="T28" s="201"/>
      <c r="U28" s="201"/>
      <c r="V28" s="201"/>
      <c r="W28" s="201"/>
    </row>
    <row r="29" spans="1:23" x14ac:dyDescent="0.25">
      <c r="A29" s="104" t="s">
        <v>75</v>
      </c>
      <c r="B29" s="105">
        <v>4</v>
      </c>
      <c r="C29" s="205"/>
      <c r="D29" s="205"/>
      <c r="E29" s="208"/>
      <c r="F29" s="211"/>
      <c r="G29" s="102">
        <v>9</v>
      </c>
      <c r="H29" s="122" t="s">
        <v>56</v>
      </c>
      <c r="I29" s="105">
        <v>3</v>
      </c>
      <c r="J29" s="218"/>
      <c r="K29" s="218"/>
      <c r="L29" s="217"/>
      <c r="M29" s="216"/>
      <c r="P29" s="201" t="s">
        <v>145</v>
      </c>
      <c r="Q29" s="201"/>
      <c r="R29" s="201"/>
      <c r="S29" s="201"/>
      <c r="T29" s="201"/>
      <c r="U29" s="201"/>
      <c r="V29" s="201"/>
      <c r="W29" s="201">
        <v>3</v>
      </c>
    </row>
    <row r="30" spans="1:23" ht="15" customHeight="1" x14ac:dyDescent="0.25">
      <c r="A30" s="104" t="s">
        <v>61</v>
      </c>
      <c r="B30" s="105">
        <v>7</v>
      </c>
      <c r="C30" s="205"/>
      <c r="D30" s="205"/>
      <c r="E30" s="208"/>
      <c r="F30" s="211"/>
      <c r="G30" s="102">
        <v>10</v>
      </c>
      <c r="H30" s="122" t="s">
        <v>48</v>
      </c>
      <c r="I30" s="105">
        <v>5</v>
      </c>
      <c r="J30" s="218"/>
      <c r="K30" s="218"/>
      <c r="L30" s="217"/>
      <c r="M30" s="216"/>
      <c r="P30" s="201"/>
      <c r="Q30" s="201"/>
      <c r="R30" s="201"/>
      <c r="S30" s="201"/>
      <c r="T30" s="201"/>
      <c r="U30" s="201"/>
      <c r="V30" s="201"/>
      <c r="W30" s="201"/>
    </row>
    <row r="31" spans="1:23" x14ac:dyDescent="0.25">
      <c r="A31" s="104" t="s">
        <v>65</v>
      </c>
      <c r="B31" s="105">
        <v>7</v>
      </c>
      <c r="C31" s="205"/>
      <c r="D31" s="205"/>
      <c r="E31" s="208"/>
      <c r="F31" s="211"/>
      <c r="G31" s="102">
        <v>11</v>
      </c>
      <c r="P31" s="201" t="s">
        <v>147</v>
      </c>
      <c r="Q31" s="201"/>
      <c r="R31" s="201"/>
      <c r="S31" s="201"/>
      <c r="T31" s="201"/>
      <c r="U31" s="201"/>
      <c r="V31" s="201"/>
      <c r="W31" s="128">
        <v>2</v>
      </c>
    </row>
    <row r="32" spans="1:23" ht="15" customHeight="1" x14ac:dyDescent="0.25">
      <c r="A32" s="104" t="s">
        <v>48</v>
      </c>
      <c r="B32" s="105">
        <v>5</v>
      </c>
      <c r="C32" s="205"/>
      <c r="D32" s="205"/>
      <c r="E32" s="208"/>
      <c r="F32" s="211"/>
      <c r="G32" s="102">
        <v>12</v>
      </c>
      <c r="P32" s="201" t="s">
        <v>148</v>
      </c>
      <c r="Q32" s="201"/>
      <c r="R32" s="201"/>
      <c r="S32" s="201"/>
      <c r="T32" s="201"/>
      <c r="U32" s="201"/>
      <c r="V32" s="201"/>
      <c r="W32" s="128">
        <v>1</v>
      </c>
    </row>
    <row r="33" spans="1:13" x14ac:dyDescent="0.25">
      <c r="A33" s="104" t="s">
        <v>63</v>
      </c>
      <c r="B33" s="105">
        <v>7</v>
      </c>
      <c r="C33" s="206"/>
      <c r="D33" s="206"/>
      <c r="E33" s="209"/>
      <c r="F33" s="212"/>
      <c r="G33" s="102">
        <v>13</v>
      </c>
    </row>
    <row r="36" spans="1:13" x14ac:dyDescent="0.25">
      <c r="A36" s="193" t="s">
        <v>80</v>
      </c>
      <c r="B36" s="194"/>
      <c r="C36" s="194"/>
      <c r="D36" s="194"/>
      <c r="E36" s="194"/>
      <c r="F36" s="195"/>
      <c r="H36" s="187" t="s">
        <v>81</v>
      </c>
      <c r="I36" s="187"/>
      <c r="J36" s="187"/>
      <c r="K36" s="187"/>
      <c r="L36" s="187"/>
      <c r="M36" s="187"/>
    </row>
    <row r="37" spans="1:13" x14ac:dyDescent="0.25">
      <c r="A37" s="101" t="s">
        <v>34</v>
      </c>
      <c r="B37" s="101" t="s">
        <v>113</v>
      </c>
      <c r="C37" s="101" t="s">
        <v>150</v>
      </c>
      <c r="D37" s="101" t="s">
        <v>155</v>
      </c>
      <c r="E37" s="101" t="s">
        <v>115</v>
      </c>
      <c r="F37" s="101" t="s">
        <v>117</v>
      </c>
      <c r="H37" s="101" t="s">
        <v>34</v>
      </c>
      <c r="I37" s="101" t="s">
        <v>113</v>
      </c>
      <c r="J37" s="101" t="s">
        <v>150</v>
      </c>
      <c r="K37" s="101" t="s">
        <v>155</v>
      </c>
      <c r="L37" s="101" t="s">
        <v>115</v>
      </c>
      <c r="M37" s="101" t="s">
        <v>117</v>
      </c>
    </row>
    <row r="38" spans="1:13" x14ac:dyDescent="0.25">
      <c r="A38" s="107" t="s">
        <v>64</v>
      </c>
      <c r="B38" s="101">
        <v>6</v>
      </c>
      <c r="C38" s="204">
        <v>57</v>
      </c>
      <c r="D38" s="204" t="s">
        <v>153</v>
      </c>
      <c r="E38" s="213" t="s">
        <v>154</v>
      </c>
      <c r="F38" s="210" t="s">
        <v>130</v>
      </c>
      <c r="G38" s="102">
        <v>1</v>
      </c>
      <c r="H38" s="123" t="s">
        <v>64</v>
      </c>
      <c r="I38" s="108">
        <v>6</v>
      </c>
      <c r="J38" s="204">
        <v>64</v>
      </c>
      <c r="K38" s="204" t="s">
        <v>151</v>
      </c>
      <c r="L38" s="207" t="s">
        <v>152</v>
      </c>
      <c r="M38" s="216" t="s">
        <v>126</v>
      </c>
    </row>
    <row r="39" spans="1:13" x14ac:dyDescent="0.25">
      <c r="A39" s="107" t="s">
        <v>83</v>
      </c>
      <c r="B39" s="105">
        <v>2</v>
      </c>
      <c r="C39" s="205"/>
      <c r="D39" s="205"/>
      <c r="E39" s="214"/>
      <c r="F39" s="211"/>
      <c r="G39" s="102">
        <v>2</v>
      </c>
      <c r="H39" s="123" t="s">
        <v>62</v>
      </c>
      <c r="I39" s="101">
        <v>6</v>
      </c>
      <c r="J39" s="205"/>
      <c r="K39" s="205"/>
      <c r="L39" s="208"/>
      <c r="M39" s="216"/>
    </row>
    <row r="40" spans="1:13" x14ac:dyDescent="0.25">
      <c r="A40" s="107" t="s">
        <v>74</v>
      </c>
      <c r="B40" s="105">
        <v>7</v>
      </c>
      <c r="C40" s="205"/>
      <c r="D40" s="205"/>
      <c r="E40" s="214"/>
      <c r="F40" s="211"/>
      <c r="G40" s="102">
        <v>3</v>
      </c>
      <c r="H40" s="123" t="s">
        <v>83</v>
      </c>
      <c r="I40" s="105">
        <v>2</v>
      </c>
      <c r="J40" s="205"/>
      <c r="K40" s="205"/>
      <c r="L40" s="208"/>
      <c r="M40" s="216"/>
    </row>
    <row r="41" spans="1:13" x14ac:dyDescent="0.25">
      <c r="A41" s="107" t="s">
        <v>37</v>
      </c>
      <c r="B41" s="105">
        <v>3</v>
      </c>
      <c r="C41" s="205"/>
      <c r="D41" s="205"/>
      <c r="E41" s="214"/>
      <c r="F41" s="211"/>
      <c r="G41" s="102">
        <v>4</v>
      </c>
      <c r="H41" s="123" t="s">
        <v>74</v>
      </c>
      <c r="I41" s="110">
        <v>7</v>
      </c>
      <c r="J41" s="205"/>
      <c r="K41" s="205"/>
      <c r="L41" s="208"/>
      <c r="M41" s="216"/>
    </row>
    <row r="42" spans="1:13" x14ac:dyDescent="0.25">
      <c r="A42" s="107" t="s">
        <v>41</v>
      </c>
      <c r="B42" s="105">
        <v>7</v>
      </c>
      <c r="C42" s="205"/>
      <c r="D42" s="205"/>
      <c r="E42" s="214"/>
      <c r="F42" s="211"/>
      <c r="G42" s="102">
        <v>5</v>
      </c>
      <c r="H42" s="123" t="s">
        <v>37</v>
      </c>
      <c r="I42" s="110">
        <v>3</v>
      </c>
      <c r="J42" s="205"/>
      <c r="K42" s="205"/>
      <c r="L42" s="208"/>
      <c r="M42" s="216"/>
    </row>
    <row r="43" spans="1:13" x14ac:dyDescent="0.25">
      <c r="A43" s="107" t="s">
        <v>82</v>
      </c>
      <c r="B43" s="105">
        <v>6</v>
      </c>
      <c r="C43" s="205"/>
      <c r="D43" s="205"/>
      <c r="E43" s="214"/>
      <c r="F43" s="211"/>
      <c r="G43" s="102">
        <v>6</v>
      </c>
      <c r="H43" s="123" t="s">
        <v>41</v>
      </c>
      <c r="I43" s="110">
        <v>7</v>
      </c>
      <c r="J43" s="205"/>
      <c r="K43" s="205"/>
      <c r="L43" s="208"/>
      <c r="M43" s="216"/>
    </row>
    <row r="44" spans="1:13" ht="15" customHeight="1" x14ac:dyDescent="0.25">
      <c r="A44" s="107" t="s">
        <v>75</v>
      </c>
      <c r="B44" s="105">
        <v>4</v>
      </c>
      <c r="C44" s="205"/>
      <c r="D44" s="205"/>
      <c r="E44" s="214"/>
      <c r="F44" s="211"/>
      <c r="G44" s="102">
        <v>7</v>
      </c>
      <c r="H44" s="123" t="s">
        <v>72</v>
      </c>
      <c r="I44" s="110">
        <v>7</v>
      </c>
      <c r="J44" s="205"/>
      <c r="K44" s="205"/>
      <c r="L44" s="208"/>
      <c r="M44" s="216"/>
    </row>
    <row r="45" spans="1:13" x14ac:dyDescent="0.25">
      <c r="A45" s="107" t="s">
        <v>61</v>
      </c>
      <c r="B45" s="105">
        <v>7</v>
      </c>
      <c r="C45" s="205"/>
      <c r="D45" s="205"/>
      <c r="E45" s="214"/>
      <c r="F45" s="211"/>
      <c r="G45" s="102">
        <v>8</v>
      </c>
      <c r="H45" s="123" t="s">
        <v>75</v>
      </c>
      <c r="I45" s="110">
        <v>4</v>
      </c>
      <c r="J45" s="205"/>
      <c r="K45" s="205"/>
      <c r="L45" s="208"/>
      <c r="M45" s="216"/>
    </row>
    <row r="46" spans="1:13" x14ac:dyDescent="0.25">
      <c r="A46" s="107" t="s">
        <v>56</v>
      </c>
      <c r="B46" s="105">
        <v>3</v>
      </c>
      <c r="C46" s="205"/>
      <c r="D46" s="205"/>
      <c r="E46" s="214"/>
      <c r="F46" s="211"/>
      <c r="G46" s="102">
        <v>9</v>
      </c>
      <c r="H46" s="123" t="s">
        <v>61</v>
      </c>
      <c r="I46" s="110">
        <v>7</v>
      </c>
      <c r="J46" s="205"/>
      <c r="K46" s="205"/>
      <c r="L46" s="208"/>
      <c r="M46" s="216"/>
    </row>
    <row r="47" spans="1:13" x14ac:dyDescent="0.25">
      <c r="A47" s="107" t="s">
        <v>65</v>
      </c>
      <c r="B47" s="105">
        <v>7</v>
      </c>
      <c r="C47" s="205"/>
      <c r="D47" s="205"/>
      <c r="E47" s="214"/>
      <c r="F47" s="211"/>
      <c r="G47" s="102">
        <v>10</v>
      </c>
      <c r="H47" s="123" t="s">
        <v>56</v>
      </c>
      <c r="I47" s="110">
        <v>3</v>
      </c>
      <c r="J47" s="205"/>
      <c r="K47" s="205"/>
      <c r="L47" s="208"/>
      <c r="M47" s="216"/>
    </row>
    <row r="48" spans="1:13" x14ac:dyDescent="0.25">
      <c r="A48" s="107" t="s">
        <v>48</v>
      </c>
      <c r="B48" s="105">
        <v>5</v>
      </c>
      <c r="C48" s="206"/>
      <c r="D48" s="206"/>
      <c r="E48" s="215"/>
      <c r="F48" s="212"/>
      <c r="G48" s="102">
        <v>11</v>
      </c>
      <c r="H48" s="123" t="s">
        <v>65</v>
      </c>
      <c r="I48" s="110">
        <v>7</v>
      </c>
      <c r="J48" s="205"/>
      <c r="K48" s="205"/>
      <c r="L48" s="208"/>
      <c r="M48" s="216"/>
    </row>
    <row r="49" spans="1:13" x14ac:dyDescent="0.25">
      <c r="A49" s="102">
        <v>11</v>
      </c>
      <c r="G49" s="102">
        <v>12</v>
      </c>
      <c r="H49" s="123" t="s">
        <v>48</v>
      </c>
      <c r="I49" s="105">
        <v>5</v>
      </c>
      <c r="J49" s="206"/>
      <c r="K49" s="206"/>
      <c r="L49" s="209"/>
      <c r="M49" s="216"/>
    </row>
    <row r="54" spans="1:13" ht="30" x14ac:dyDescent="0.25">
      <c r="D54" s="131" t="s">
        <v>168</v>
      </c>
      <c r="E54" s="131" t="s">
        <v>169</v>
      </c>
      <c r="F54" s="131" t="s">
        <v>87</v>
      </c>
      <c r="G54" s="131" t="s">
        <v>170</v>
      </c>
      <c r="H54" s="131" t="s">
        <v>173</v>
      </c>
    </row>
    <row r="55" spans="1:13" ht="45" x14ac:dyDescent="0.25">
      <c r="D55" s="131" t="s">
        <v>78</v>
      </c>
      <c r="E55" s="131">
        <v>75</v>
      </c>
      <c r="F55" s="131" t="s">
        <v>174</v>
      </c>
      <c r="G55" s="136" t="s">
        <v>152</v>
      </c>
      <c r="H55" s="131" t="s">
        <v>171</v>
      </c>
    </row>
    <row r="56" spans="1:13" ht="45" x14ac:dyDescent="0.25">
      <c r="D56" s="131" t="s">
        <v>79</v>
      </c>
      <c r="E56" s="131">
        <v>57</v>
      </c>
      <c r="F56" s="131" t="s">
        <v>175</v>
      </c>
      <c r="G56" s="135" t="s">
        <v>154</v>
      </c>
      <c r="H56" s="131" t="s">
        <v>172</v>
      </c>
    </row>
    <row r="57" spans="1:13" ht="45" x14ac:dyDescent="0.25">
      <c r="D57" s="131" t="s">
        <v>80</v>
      </c>
      <c r="E57" s="131">
        <v>57</v>
      </c>
      <c r="F57" s="131" t="s">
        <v>175</v>
      </c>
      <c r="G57" s="135" t="s">
        <v>154</v>
      </c>
      <c r="H57" s="131" t="s">
        <v>172</v>
      </c>
    </row>
    <row r="58" spans="1:13" ht="45" x14ac:dyDescent="0.25">
      <c r="D58" s="131" t="s">
        <v>81</v>
      </c>
      <c r="E58" s="131">
        <v>64</v>
      </c>
      <c r="F58" s="131" t="s">
        <v>174</v>
      </c>
      <c r="G58" s="136" t="s">
        <v>152</v>
      </c>
      <c r="H58" s="131" t="s">
        <v>171</v>
      </c>
    </row>
    <row r="71" ht="15" customHeight="1" x14ac:dyDescent="0.25"/>
  </sheetData>
  <mergeCells count="45">
    <mergeCell ref="P1:S1"/>
    <mergeCell ref="P2:S2"/>
    <mergeCell ref="P3:S3"/>
    <mergeCell ref="P4:S4"/>
    <mergeCell ref="A19:F19"/>
    <mergeCell ref="P5:S5"/>
    <mergeCell ref="P6:S6"/>
    <mergeCell ref="H19:M19"/>
    <mergeCell ref="P10:V10"/>
    <mergeCell ref="J38:J49"/>
    <mergeCell ref="K38:K49"/>
    <mergeCell ref="L38:L49"/>
    <mergeCell ref="M38:M49"/>
    <mergeCell ref="L21:L30"/>
    <mergeCell ref="M21:M30"/>
    <mergeCell ref="H36:M36"/>
    <mergeCell ref="J21:J30"/>
    <mergeCell ref="K21:K30"/>
    <mergeCell ref="C21:C33"/>
    <mergeCell ref="D21:D33"/>
    <mergeCell ref="E21:E33"/>
    <mergeCell ref="F21:F33"/>
    <mergeCell ref="C38:C48"/>
    <mergeCell ref="D38:D48"/>
    <mergeCell ref="E38:E48"/>
    <mergeCell ref="F38:F48"/>
    <mergeCell ref="A36:F36"/>
    <mergeCell ref="W29:W30"/>
    <mergeCell ref="P27:V28"/>
    <mergeCell ref="W27:W28"/>
    <mergeCell ref="P31:V31"/>
    <mergeCell ref="P32:V32"/>
    <mergeCell ref="P29:V30"/>
    <mergeCell ref="W18:W19"/>
    <mergeCell ref="P15:V17"/>
    <mergeCell ref="W15:W17"/>
    <mergeCell ref="P11:V14"/>
    <mergeCell ref="W11:W14"/>
    <mergeCell ref="P18:V19"/>
    <mergeCell ref="W23:W24"/>
    <mergeCell ref="P23:V24"/>
    <mergeCell ref="P25:V26"/>
    <mergeCell ref="W25:W26"/>
    <mergeCell ref="W20:W22"/>
    <mergeCell ref="P20:V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Macroinvertebrados</vt:lpstr>
      <vt:lpstr>Presencia-Ausencia(Cualitativo)</vt:lpstr>
      <vt:lpstr>Aubundancia (Cualitativa)</vt:lpstr>
      <vt:lpstr>Taxonomia</vt:lpstr>
      <vt:lpstr>índices BMWPCol.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Funcionario USTA</dc:creator>
  <cp:lastModifiedBy>JENNI</cp:lastModifiedBy>
  <dcterms:created xsi:type="dcterms:W3CDTF">2014-07-22T16:01:24Z</dcterms:created>
  <dcterms:modified xsi:type="dcterms:W3CDTF">2015-05-15T16:58:02Z</dcterms:modified>
</cp:coreProperties>
</file>