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codeName="ThisWorkbook"/>
  <mc:AlternateContent xmlns:mc="http://schemas.openxmlformats.org/markup-compatibility/2006">
    <mc:Choice Requires="x15">
      <x15ac:absPath xmlns:x15ac="http://schemas.microsoft.com/office/spreadsheetml/2010/11/ac" url="C:\Users\alejo\OneDrive\Documentos\INGENIERO\FORMACION\MAESTRIA EN CALIDAD\INVESTIGACION\TESIS\Proyecto final para jurado\Anexos\"/>
    </mc:Choice>
  </mc:AlternateContent>
  <xr:revisionPtr revIDLastSave="0" documentId="13_ncr:1_{6B20C98A-0716-4A1A-BE93-A687552E8F9C}" xr6:coauthVersionLast="47" xr6:coauthVersionMax="47" xr10:uidLastSave="{00000000-0000-0000-0000-000000000000}"/>
  <bookViews>
    <workbookView xWindow="-110" yWindow="-110" windowWidth="19420" windowHeight="10420" tabRatio="536" firstSheet="2" activeTab="2" xr2:uid="{00000000-000D-0000-FFFF-FFFF00000000}"/>
  </bookViews>
  <sheets>
    <sheet name="PRIORIZACION" sheetId="1" state="hidden" r:id="rId1"/>
    <sheet name=" INSUMOS 1" sheetId="12" state="hidden" r:id="rId2"/>
    <sheet name="Introduccion" sheetId="16" r:id="rId3"/>
    <sheet name="Instructivo de diligenciamiento" sheetId="29" r:id="rId4"/>
    <sheet name="Mapa de procesos HMA" sheetId="21" r:id="rId5"/>
    <sheet name="Metodologia del calculo" sheetId="22" r:id="rId6"/>
    <sheet name="Variables" sheetId="17" r:id="rId7"/>
    <sheet name="Entradas (Ic-Inc)" sheetId="13" r:id="rId8"/>
    <sheet name="Salidas(Ot)" sheetId="28" r:id="rId9"/>
    <sheet name="Resultados de aplicacion" sheetId="9" r:id="rId10"/>
    <sheet name="Analisis de resultados" sheetId="18" r:id="rId11"/>
    <sheet name="Reportes mesnuales comunicacion" sheetId="11" state="hidden" r:id="rId12"/>
    <sheet name="KPIS PRIORIZADOS" sheetId="10" state="hidden" r:id="rId13"/>
  </sheets>
  <definedNames>
    <definedName name="_xlnm._FilterDatabase" localSheetId="7" hidden="1">'Entradas (Ic-Inc)'!$A$1:$R$101</definedName>
    <definedName name="_xlnm._FilterDatabase" localSheetId="0" hidden="1">PRIORIZACION!$A$3:$J$274</definedName>
    <definedName name="_xlnm.Print_Area" localSheetId="10">'Analisis de resultados'!$A$1:$I$87</definedName>
    <definedName name="_xlnm.Print_Area" localSheetId="7">'Entradas (Ic-Inc)'!$A$1:$R$101</definedName>
    <definedName name="_xlnm.Print_Area" localSheetId="3">'Instructivo de diligenciamiento'!$A$1:$A$8</definedName>
    <definedName name="_xlnm.Print_Area" localSheetId="2">Introduccion!$A$1:$E$16</definedName>
    <definedName name="_xlnm.Print_Area" localSheetId="9">'Resultados de aplicacion'!$A$1:$P$24</definedName>
    <definedName name="_xlnm.Print_Area" localSheetId="8">'Salidas(Ot)'!$A$1:$I$101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4" i="13" l="1"/>
  <c r="J5" i="13"/>
  <c r="I98" i="28"/>
  <c r="E98" i="28"/>
  <c r="E91" i="28"/>
  <c r="I75" i="28"/>
  <c r="I68" i="28"/>
  <c r="F68" i="28"/>
  <c r="F63" i="28"/>
  <c r="E75" i="28"/>
  <c r="E68" i="28"/>
  <c r="D68" i="28"/>
  <c r="D63" i="28"/>
  <c r="I48" i="28"/>
  <c r="H48" i="28"/>
  <c r="F48" i="28"/>
  <c r="G48" i="28" s="1"/>
  <c r="F44" i="28"/>
  <c r="D48" i="28"/>
  <c r="D44" i="28"/>
  <c r="E48" i="28" l="1"/>
  <c r="R2" i="13" l="1"/>
  <c r="A2" i="13"/>
  <c r="F3" i="28"/>
  <c r="G3" i="28" s="1"/>
  <c r="G32" i="13"/>
  <c r="G2" i="13"/>
  <c r="A62" i="18" l="1"/>
  <c r="A85" i="18"/>
  <c r="A82" i="18"/>
  <c r="A79" i="18"/>
  <c r="A76" i="18"/>
  <c r="A73" i="18"/>
  <c r="A70" i="18"/>
  <c r="A67" i="18"/>
  <c r="A64" i="18"/>
  <c r="A59" i="18"/>
  <c r="A56" i="18"/>
  <c r="A53" i="18"/>
  <c r="A50" i="18"/>
  <c r="A47" i="18"/>
  <c r="A44" i="18"/>
  <c r="A41" i="18"/>
  <c r="A38" i="18"/>
  <c r="A35" i="18"/>
  <c r="A32" i="18"/>
  <c r="A29" i="18"/>
  <c r="A26" i="18"/>
  <c r="A2" i="18"/>
  <c r="R6" i="13"/>
  <c r="F91" i="28"/>
  <c r="B23" i="9" l="1"/>
  <c r="K51" i="28" l="1"/>
  <c r="A13" i="18"/>
  <c r="T78" i="13" l="1"/>
  <c r="A7" i="18"/>
  <c r="A3" i="18"/>
  <c r="H98" i="13" l="1"/>
  <c r="A11" i="18" l="1"/>
  <c r="G98" i="13"/>
  <c r="E2" i="13" l="1"/>
  <c r="H18" i="18" l="1"/>
  <c r="J101" i="13" l="1"/>
  <c r="J100" i="13"/>
  <c r="J99" i="13"/>
  <c r="J95" i="13"/>
  <c r="H94" i="13"/>
  <c r="G94" i="13"/>
  <c r="H93" i="13"/>
  <c r="G93" i="13"/>
  <c r="H92" i="13"/>
  <c r="G92" i="13"/>
  <c r="E92" i="13"/>
  <c r="H91" i="13"/>
  <c r="G91" i="13"/>
  <c r="J90" i="13"/>
  <c r="H89" i="13"/>
  <c r="G89" i="13"/>
  <c r="H88" i="13"/>
  <c r="G88" i="13"/>
  <c r="H87" i="13"/>
  <c r="G87" i="13"/>
  <c r="J84" i="13"/>
  <c r="J83" i="13"/>
  <c r="J82" i="13"/>
  <c r="H81" i="13"/>
  <c r="G80" i="13"/>
  <c r="J78" i="13"/>
  <c r="J79" i="13"/>
  <c r="J77" i="13"/>
  <c r="G76" i="13"/>
  <c r="H75" i="13"/>
  <c r="H64" i="13"/>
  <c r="H63" i="13"/>
  <c r="J74" i="13"/>
  <c r="H73" i="13"/>
  <c r="G73" i="13"/>
  <c r="H72" i="13"/>
  <c r="G72" i="13"/>
  <c r="H71" i="13"/>
  <c r="G71" i="13"/>
  <c r="H70" i="13"/>
  <c r="G70" i="13"/>
  <c r="J67" i="13"/>
  <c r="J66" i="13"/>
  <c r="J65" i="13"/>
  <c r="J60" i="13"/>
  <c r="J62" i="13"/>
  <c r="J61" i="13"/>
  <c r="E58" i="13"/>
  <c r="E54" i="13"/>
  <c r="E47" i="13"/>
  <c r="E44" i="13"/>
  <c r="E40" i="13"/>
  <c r="E36" i="13"/>
  <c r="E53" i="13"/>
  <c r="H59" i="13"/>
  <c r="G59" i="13"/>
  <c r="E59" i="13"/>
  <c r="H58" i="13"/>
  <c r="G58" i="13"/>
  <c r="J57" i="13"/>
  <c r="J55" i="13"/>
  <c r="H54" i="13"/>
  <c r="G54" i="13"/>
  <c r="H53" i="13"/>
  <c r="G53" i="13"/>
  <c r="H52" i="13"/>
  <c r="G52" i="13"/>
  <c r="J51" i="13"/>
  <c r="J49" i="13"/>
  <c r="G48" i="13"/>
  <c r="H48" i="13"/>
  <c r="G47" i="13"/>
  <c r="H47" i="13"/>
  <c r="J46" i="13"/>
  <c r="J45" i="13"/>
  <c r="H44" i="13"/>
  <c r="G44" i="13"/>
  <c r="H43" i="13"/>
  <c r="G43" i="13"/>
  <c r="J42" i="13"/>
  <c r="J41" i="13"/>
  <c r="H40" i="13"/>
  <c r="G40" i="13"/>
  <c r="H2" i="13"/>
  <c r="H39" i="13"/>
  <c r="G39" i="13"/>
  <c r="E98" i="13"/>
  <c r="I98" i="13" s="1"/>
  <c r="E93" i="13"/>
  <c r="E87" i="13"/>
  <c r="E72" i="13"/>
  <c r="E80" i="13"/>
  <c r="E75" i="13"/>
  <c r="E63" i="13"/>
  <c r="E94" i="13"/>
  <c r="E73" i="13"/>
  <c r="E81" i="13"/>
  <c r="E76" i="13"/>
  <c r="E64" i="13"/>
  <c r="E91" i="13"/>
  <c r="E88" i="13"/>
  <c r="E71" i="13"/>
  <c r="E89" i="13"/>
  <c r="E70" i="13"/>
  <c r="E52" i="13"/>
  <c r="R47" i="13"/>
  <c r="F13" i="18" s="1"/>
  <c r="E48" i="13"/>
  <c r="I87" i="13" l="1"/>
  <c r="I73" i="13"/>
  <c r="I76" i="13"/>
  <c r="I91" i="13"/>
  <c r="I71" i="13"/>
  <c r="I58" i="13"/>
  <c r="I93" i="13"/>
  <c r="G64" i="13"/>
  <c r="I64" i="13" s="1"/>
  <c r="G81" i="13"/>
  <c r="I81" i="13" s="1"/>
  <c r="I59" i="13"/>
  <c r="I94" i="13"/>
  <c r="I72" i="13"/>
  <c r="I80" i="13"/>
  <c r="I52" i="13"/>
  <c r="I70" i="13"/>
  <c r="I88" i="13"/>
  <c r="I92" i="13"/>
  <c r="I40" i="13"/>
  <c r="H76" i="13"/>
  <c r="I89" i="13"/>
  <c r="I44" i="13"/>
  <c r="H80" i="13"/>
  <c r="G75" i="13"/>
  <c r="I75" i="13" s="1"/>
  <c r="G63" i="13"/>
  <c r="I63" i="13" s="1"/>
  <c r="I47" i="13"/>
  <c r="J47" i="13" s="1"/>
  <c r="I54" i="13"/>
  <c r="I53" i="13"/>
  <c r="I48" i="13"/>
  <c r="J48" i="13" s="1"/>
  <c r="J38" i="13"/>
  <c r="J37" i="13"/>
  <c r="H36" i="13"/>
  <c r="G36" i="13"/>
  <c r="H35" i="13"/>
  <c r="G35" i="13"/>
  <c r="J34" i="13"/>
  <c r="J33" i="13"/>
  <c r="H32" i="13"/>
  <c r="H31" i="13"/>
  <c r="G31" i="13"/>
  <c r="E32" i="13"/>
  <c r="J30" i="13"/>
  <c r="J29" i="13"/>
  <c r="H28" i="13"/>
  <c r="G28" i="13"/>
  <c r="H27" i="13"/>
  <c r="G27" i="13"/>
  <c r="E28" i="13"/>
  <c r="J26" i="13"/>
  <c r="J25" i="13"/>
  <c r="H24" i="13"/>
  <c r="G24" i="13"/>
  <c r="H23" i="13"/>
  <c r="G23" i="13"/>
  <c r="E24" i="13"/>
  <c r="E19" i="13"/>
  <c r="J21" i="13"/>
  <c r="J20" i="13"/>
  <c r="H19" i="13"/>
  <c r="G19" i="13"/>
  <c r="H18" i="13"/>
  <c r="G18" i="13"/>
  <c r="J17" i="13"/>
  <c r="J16" i="13"/>
  <c r="H15" i="13"/>
  <c r="G15" i="13"/>
  <c r="H14" i="13"/>
  <c r="G14" i="13"/>
  <c r="E15" i="13"/>
  <c r="J13" i="13"/>
  <c r="J12" i="13"/>
  <c r="H11" i="13"/>
  <c r="G11" i="13"/>
  <c r="H10" i="13"/>
  <c r="G10" i="13"/>
  <c r="E11" i="13"/>
  <c r="H7" i="13"/>
  <c r="H6" i="13"/>
  <c r="I36" i="13" l="1"/>
  <c r="I15" i="13"/>
  <c r="I32" i="13"/>
  <c r="I11" i="13"/>
  <c r="I19" i="13"/>
  <c r="I28" i="13"/>
  <c r="I24" i="13"/>
  <c r="E7" i="13"/>
  <c r="G7" i="13"/>
  <c r="G6" i="13"/>
  <c r="H3" i="13"/>
  <c r="G3" i="13"/>
  <c r="E3" i="13"/>
  <c r="I3" i="13" l="1"/>
  <c r="I7" i="13"/>
  <c r="J7" i="13" s="1"/>
  <c r="I2" i="13" l="1"/>
  <c r="E43" i="13" l="1"/>
  <c r="I43" i="13" s="1"/>
  <c r="E39" i="13"/>
  <c r="I39" i="13" s="1"/>
  <c r="E31" i="13"/>
  <c r="I31" i="13" s="1"/>
  <c r="E27" i="13"/>
  <c r="I27" i="13" s="1"/>
  <c r="E23" i="13"/>
  <c r="I23" i="13" s="1"/>
  <c r="E18" i="13"/>
  <c r="I18" i="13" s="1"/>
  <c r="E14" i="13"/>
  <c r="I14" i="13" s="1"/>
  <c r="E10" i="13"/>
  <c r="I10" i="13" s="1"/>
  <c r="E6" i="13"/>
  <c r="I6" i="13" s="1"/>
  <c r="J6" i="13" s="1"/>
  <c r="J9" i="13"/>
  <c r="J8" i="13"/>
  <c r="A52" i="13"/>
  <c r="A58" i="13"/>
  <c r="E35" i="13" l="1"/>
  <c r="I35" i="13" s="1"/>
  <c r="K6" i="13"/>
  <c r="B4" i="9"/>
  <c r="D5" i="9"/>
  <c r="E5" i="9"/>
  <c r="A6" i="13"/>
  <c r="A68" i="13"/>
  <c r="A4" i="18"/>
  <c r="A5" i="18"/>
  <c r="A6" i="18"/>
  <c r="A8" i="18"/>
  <c r="A9" i="18"/>
  <c r="A10" i="18"/>
  <c r="A12" i="18"/>
  <c r="A14" i="18"/>
  <c r="A15" i="18"/>
  <c r="A16" i="18"/>
  <c r="A17" i="18"/>
  <c r="A18" i="18"/>
  <c r="A19" i="18"/>
  <c r="A20" i="18"/>
  <c r="A21" i="18"/>
  <c r="A22" i="18"/>
  <c r="E6" i="9"/>
  <c r="E7" i="9"/>
  <c r="E8" i="9"/>
  <c r="E9" i="9"/>
  <c r="E10" i="9"/>
  <c r="E11" i="9"/>
  <c r="E12" i="9"/>
  <c r="E13" i="9"/>
  <c r="E14" i="9"/>
  <c r="E15" i="9"/>
  <c r="E16" i="9"/>
  <c r="E17" i="9"/>
  <c r="E18" i="9"/>
  <c r="E19" i="9"/>
  <c r="E20" i="9"/>
  <c r="E21" i="9"/>
  <c r="E22" i="9"/>
  <c r="E23" i="9"/>
  <c r="E24" i="9"/>
  <c r="E4" i="9"/>
  <c r="D6" i="9"/>
  <c r="D7" i="9"/>
  <c r="D8" i="9"/>
  <c r="D9" i="9"/>
  <c r="D10" i="9"/>
  <c r="D11" i="9"/>
  <c r="D12" i="9"/>
  <c r="D13" i="9"/>
  <c r="D14" i="9"/>
  <c r="D15" i="9"/>
  <c r="D16" i="9"/>
  <c r="D17" i="9"/>
  <c r="D18" i="9"/>
  <c r="D19" i="9"/>
  <c r="D20" i="9"/>
  <c r="D21" i="9"/>
  <c r="D22" i="9"/>
  <c r="D23" i="9"/>
  <c r="D24" i="9"/>
  <c r="D4" i="9"/>
  <c r="C6" i="9"/>
  <c r="C7" i="9"/>
  <c r="C8" i="9"/>
  <c r="C9" i="9"/>
  <c r="C10" i="9"/>
  <c r="C11" i="9"/>
  <c r="C12" i="9"/>
  <c r="C13" i="9"/>
  <c r="C14" i="9"/>
  <c r="C15" i="9"/>
  <c r="C16" i="9"/>
  <c r="C17" i="9"/>
  <c r="C18" i="9"/>
  <c r="C19" i="9"/>
  <c r="C20" i="9"/>
  <c r="C21" i="9"/>
  <c r="C22" i="9"/>
  <c r="C23" i="9"/>
  <c r="C24" i="9"/>
  <c r="C5" i="9"/>
  <c r="C4" i="9"/>
  <c r="D3" i="28"/>
  <c r="H3" i="28" l="1"/>
  <c r="I3" i="28" s="1"/>
  <c r="E3" i="28"/>
  <c r="B24" i="9"/>
  <c r="B22" i="9"/>
  <c r="B21" i="9"/>
  <c r="B20" i="9"/>
  <c r="B19" i="9"/>
  <c r="B18" i="9"/>
  <c r="B17" i="9"/>
  <c r="B16" i="9"/>
  <c r="B15" i="9"/>
  <c r="B14" i="9"/>
  <c r="B13" i="9"/>
  <c r="B12" i="9"/>
  <c r="B11" i="9"/>
  <c r="B10" i="9"/>
  <c r="B9" i="9"/>
  <c r="B8" i="9"/>
  <c r="B7" i="9"/>
  <c r="B6" i="9"/>
  <c r="B5" i="9"/>
  <c r="G91" i="28"/>
  <c r="F85" i="28"/>
  <c r="G85" i="28" s="1"/>
  <c r="F80" i="28"/>
  <c r="F75" i="28"/>
  <c r="G75" i="28" s="1"/>
  <c r="G68" i="28"/>
  <c r="F52" i="28"/>
  <c r="G44" i="28"/>
  <c r="F36" i="28"/>
  <c r="G36" i="28" s="1"/>
  <c r="F32" i="28"/>
  <c r="G32" i="28" s="1"/>
  <c r="F28" i="28"/>
  <c r="G28" i="28" s="1"/>
  <c r="F24" i="28"/>
  <c r="G24" i="28" s="1"/>
  <c r="F19" i="28"/>
  <c r="G19" i="28" s="1"/>
  <c r="F15" i="28"/>
  <c r="G15" i="28" s="1"/>
  <c r="F11" i="28"/>
  <c r="G11" i="28" s="1"/>
  <c r="F7" i="28"/>
  <c r="G7" i="28" s="1"/>
  <c r="D98" i="28"/>
  <c r="D91" i="28"/>
  <c r="D85" i="28"/>
  <c r="E85" i="28" s="1"/>
  <c r="D75" i="28"/>
  <c r="E63" i="28"/>
  <c r="D58" i="28"/>
  <c r="E58" i="28" s="1"/>
  <c r="D52" i="28"/>
  <c r="D40" i="28"/>
  <c r="D36" i="28"/>
  <c r="E36" i="28" s="1"/>
  <c r="D32" i="28"/>
  <c r="D28" i="28"/>
  <c r="D24" i="28"/>
  <c r="D19" i="28"/>
  <c r="E19" i="28" s="1"/>
  <c r="D15" i="28"/>
  <c r="D7" i="28"/>
  <c r="E7" i="28" s="1"/>
  <c r="D11" i="28"/>
  <c r="E11" i="28" s="1"/>
  <c r="A98" i="28"/>
  <c r="A91" i="28"/>
  <c r="A85" i="28"/>
  <c r="A80" i="28"/>
  <c r="A75" i="28"/>
  <c r="A68" i="28"/>
  <c r="A63" i="28"/>
  <c r="A58" i="28"/>
  <c r="A52" i="28"/>
  <c r="A48" i="28"/>
  <c r="A44" i="28"/>
  <c r="A40" i="28"/>
  <c r="A36" i="28"/>
  <c r="A32" i="28"/>
  <c r="A28" i="28"/>
  <c r="A24" i="28"/>
  <c r="A19" i="28"/>
  <c r="A15" i="28"/>
  <c r="A11" i="28"/>
  <c r="A7" i="28"/>
  <c r="A3" i="28"/>
  <c r="A98" i="13"/>
  <c r="A91" i="13"/>
  <c r="A85" i="13"/>
  <c r="A80" i="13"/>
  <c r="A75" i="13"/>
  <c r="A63" i="13"/>
  <c r="A47" i="13"/>
  <c r="A43" i="13"/>
  <c r="A39" i="13"/>
  <c r="A35" i="13"/>
  <c r="A31" i="13"/>
  <c r="A27" i="13"/>
  <c r="A23" i="13"/>
  <c r="A18" i="13"/>
  <c r="A14" i="13"/>
  <c r="A10" i="13"/>
  <c r="R91" i="13"/>
  <c r="F21" i="18" s="1"/>
  <c r="R85" i="13"/>
  <c r="R75" i="13"/>
  <c r="F18" i="18" s="1"/>
  <c r="R68" i="13"/>
  <c r="F17" i="18" s="1"/>
  <c r="R52" i="13"/>
  <c r="R43" i="13"/>
  <c r="R35" i="13"/>
  <c r="R31" i="13"/>
  <c r="R27" i="13"/>
  <c r="R23" i="13"/>
  <c r="R18" i="13"/>
  <c r="R14" i="13"/>
  <c r="R10" i="13"/>
  <c r="L20" i="9"/>
  <c r="N85" i="13" l="1"/>
  <c r="F20" i="18"/>
  <c r="N2" i="13"/>
  <c r="J2" i="13"/>
  <c r="N52" i="13"/>
  <c r="F14" i="18"/>
  <c r="Q14" i="13"/>
  <c r="N14" i="13"/>
  <c r="F5" i="18"/>
  <c r="G80" i="28"/>
  <c r="J87" i="13"/>
  <c r="J89" i="13"/>
  <c r="J88" i="13"/>
  <c r="F12" i="18"/>
  <c r="J43" i="13"/>
  <c r="J44" i="13"/>
  <c r="K43" i="13" s="1"/>
  <c r="J91" i="13"/>
  <c r="J93" i="13"/>
  <c r="J94" i="13"/>
  <c r="J92" i="13"/>
  <c r="J52" i="13"/>
  <c r="J53" i="13"/>
  <c r="J54" i="13"/>
  <c r="J73" i="13"/>
  <c r="J72" i="13"/>
  <c r="J71" i="13"/>
  <c r="J70" i="13"/>
  <c r="J76" i="13"/>
  <c r="J75" i="13"/>
  <c r="J3" i="13"/>
  <c r="J15" i="13"/>
  <c r="J14" i="13"/>
  <c r="F6" i="18"/>
  <c r="J19" i="13"/>
  <c r="J18" i="13"/>
  <c r="F7" i="18"/>
  <c r="J23" i="13"/>
  <c r="J24" i="13"/>
  <c r="F4" i="18"/>
  <c r="J10" i="13"/>
  <c r="J11" i="13"/>
  <c r="F9" i="18"/>
  <c r="J31" i="13"/>
  <c r="J32" i="13"/>
  <c r="F8" i="18"/>
  <c r="J28" i="13"/>
  <c r="J27" i="13"/>
  <c r="F10" i="18"/>
  <c r="J35" i="13"/>
  <c r="J36" i="13"/>
  <c r="F3" i="18"/>
  <c r="F2" i="18"/>
  <c r="H28" i="28"/>
  <c r="I28" i="28" s="1"/>
  <c r="N75" i="13"/>
  <c r="Q85" i="13"/>
  <c r="H75" i="28"/>
  <c r="H52" i="28"/>
  <c r="H7" i="28"/>
  <c r="H32" i="28"/>
  <c r="E32" i="28"/>
  <c r="H15" i="28"/>
  <c r="I15" i="28" s="1"/>
  <c r="H5" i="18" s="1"/>
  <c r="E15" i="28"/>
  <c r="H24" i="28"/>
  <c r="H11" i="28"/>
  <c r="E24" i="28"/>
  <c r="H44" i="28"/>
  <c r="I44" i="28" s="1"/>
  <c r="H68" i="28"/>
  <c r="E44" i="28"/>
  <c r="H85" i="28"/>
  <c r="E28" i="28"/>
  <c r="E40" i="28"/>
  <c r="H19" i="28"/>
  <c r="H36" i="28"/>
  <c r="H91" i="28"/>
  <c r="I91" i="28" s="1"/>
  <c r="H21" i="18" s="1"/>
  <c r="K35" i="13" l="1"/>
  <c r="K2" i="13"/>
  <c r="M2" i="13" s="1"/>
  <c r="L4" i="9"/>
  <c r="H2" i="18"/>
  <c r="L7" i="9"/>
  <c r="L19" i="9"/>
  <c r="H17" i="18"/>
  <c r="L10" i="9"/>
  <c r="H8" i="18"/>
  <c r="L14" i="9"/>
  <c r="H12" i="18"/>
  <c r="K75" i="13"/>
  <c r="K18" i="13"/>
  <c r="K23" i="13"/>
  <c r="K14" i="13"/>
  <c r="K31" i="13"/>
  <c r="K10" i="13"/>
  <c r="K27" i="13"/>
  <c r="E52" i="28"/>
  <c r="I52" i="28" s="1"/>
  <c r="I7" i="28"/>
  <c r="Q27" i="13"/>
  <c r="Q2" i="13"/>
  <c r="I32" i="28"/>
  <c r="I11" i="28"/>
  <c r="H4" i="18" s="1"/>
  <c r="I24" i="28"/>
  <c r="I19" i="28"/>
  <c r="I85" i="28"/>
  <c r="L23" i="9"/>
  <c r="I36" i="28"/>
  <c r="J96" i="13"/>
  <c r="J85" i="13"/>
  <c r="J68" i="13"/>
  <c r="J56" i="13"/>
  <c r="K52" i="13" s="1"/>
  <c r="J50" i="13"/>
  <c r="K47" i="13" s="1"/>
  <c r="J4" i="9" l="1"/>
  <c r="M4" i="9" s="1"/>
  <c r="B2" i="18" s="1"/>
  <c r="P2" i="13"/>
  <c r="L15" i="9"/>
  <c r="H13" i="18"/>
  <c r="L5" i="9"/>
  <c r="H3" i="18"/>
  <c r="L22" i="9"/>
  <c r="H20" i="18"/>
  <c r="L16" i="9"/>
  <c r="H14" i="18"/>
  <c r="L8" i="9"/>
  <c r="H6" i="18"/>
  <c r="L11" i="9"/>
  <c r="H9" i="18"/>
  <c r="L9" i="9"/>
  <c r="H7" i="18"/>
  <c r="L6" i="9"/>
  <c r="L12" i="9"/>
  <c r="H10" i="18"/>
  <c r="R39" i="13"/>
  <c r="F40" i="28"/>
  <c r="R58" i="13"/>
  <c r="F58" i="28"/>
  <c r="G52" i="28"/>
  <c r="I15" i="9"/>
  <c r="G13" i="18" s="1"/>
  <c r="I13" i="18" s="1"/>
  <c r="I20" i="9"/>
  <c r="G18" i="18" s="1"/>
  <c r="I18" i="18" s="1"/>
  <c r="I14" i="9"/>
  <c r="G12" i="18" s="1"/>
  <c r="I12" i="18" s="1"/>
  <c r="I16" i="9"/>
  <c r="G14" i="18" s="1"/>
  <c r="I14" i="18" s="1"/>
  <c r="F15" i="18" l="1"/>
  <c r="J59" i="13"/>
  <c r="J58" i="13"/>
  <c r="F11" i="18"/>
  <c r="J39" i="13"/>
  <c r="J40" i="13"/>
  <c r="G58" i="28"/>
  <c r="H58" i="28"/>
  <c r="I58" i="28" s="1"/>
  <c r="G40" i="28"/>
  <c r="H40" i="28"/>
  <c r="I40" i="28" s="1"/>
  <c r="I6" i="9"/>
  <c r="G4" i="18" s="1"/>
  <c r="I4" i="18" s="1"/>
  <c r="I9" i="9"/>
  <c r="G7" i="18" s="1"/>
  <c r="I7" i="18" s="1"/>
  <c r="P27" i="13"/>
  <c r="K10" i="9" s="1"/>
  <c r="I10" i="9"/>
  <c r="G8" i="18" s="1"/>
  <c r="I8" i="18" s="1"/>
  <c r="I11" i="9"/>
  <c r="G9" i="18" s="1"/>
  <c r="I9" i="18" s="1"/>
  <c r="I8" i="9"/>
  <c r="G6" i="18" s="1"/>
  <c r="I6" i="18" s="1"/>
  <c r="I12" i="9"/>
  <c r="G10" i="18" s="1"/>
  <c r="I10" i="18" s="1"/>
  <c r="I5" i="9"/>
  <c r="I7" i="9"/>
  <c r="G5" i="18" s="1"/>
  <c r="I5" i="18" s="1"/>
  <c r="J97" i="13"/>
  <c r="K91" i="13" s="1"/>
  <c r="J86" i="13"/>
  <c r="K85" i="13" s="1"/>
  <c r="J69" i="13"/>
  <c r="K68" i="13" s="1"/>
  <c r="K39" i="13" l="1"/>
  <c r="I13" i="9" s="1"/>
  <c r="G11" i="18" s="1"/>
  <c r="I11" i="18" s="1"/>
  <c r="L17" i="9"/>
  <c r="H15" i="18"/>
  <c r="L13" i="9"/>
  <c r="H11" i="18"/>
  <c r="G3" i="18"/>
  <c r="I3" i="18" s="1"/>
  <c r="K58" i="13"/>
  <c r="I17" i="9" s="1"/>
  <c r="G15" i="18" s="1"/>
  <c r="I15" i="18" s="1"/>
  <c r="R98" i="13"/>
  <c r="F98" i="28"/>
  <c r="R80" i="13"/>
  <c r="F19" i="18" s="1"/>
  <c r="D80" i="28"/>
  <c r="K4" i="9"/>
  <c r="N4" i="9" s="1"/>
  <c r="O4" i="9" s="1"/>
  <c r="P4" i="9" s="1"/>
  <c r="Q58" i="13"/>
  <c r="I22" i="9"/>
  <c r="G20" i="18" s="1"/>
  <c r="I20" i="18" s="1"/>
  <c r="I4" i="9"/>
  <c r="G2" i="18" s="1"/>
  <c r="I2" i="18" s="1"/>
  <c r="I23" i="9"/>
  <c r="G21" i="18" s="1"/>
  <c r="I21" i="18" s="1"/>
  <c r="I19" i="9"/>
  <c r="G17" i="18" s="1"/>
  <c r="I17" i="18" s="1"/>
  <c r="J98" i="13" l="1"/>
  <c r="K98" i="13" s="1"/>
  <c r="N98" i="13"/>
  <c r="Q98" i="13"/>
  <c r="P58" i="13"/>
  <c r="K17" i="9" s="1"/>
  <c r="J81" i="13"/>
  <c r="J80" i="13"/>
  <c r="N80" i="13"/>
  <c r="H80" i="28"/>
  <c r="I80" i="28" s="1"/>
  <c r="E80" i="28"/>
  <c r="G98" i="28"/>
  <c r="H98" i="28"/>
  <c r="L24" i="9" s="1"/>
  <c r="F22" i="18"/>
  <c r="Q80" i="13"/>
  <c r="Q75" i="13"/>
  <c r="P75" i="13" s="1"/>
  <c r="K20" i="9" s="1"/>
  <c r="N20" i="9" s="1"/>
  <c r="C18" i="18" s="1"/>
  <c r="M75" i="13"/>
  <c r="J20" i="9" s="1"/>
  <c r="M20" i="9" s="1"/>
  <c r="P85" i="13"/>
  <c r="K22" i="9" s="1"/>
  <c r="M98" i="13" l="1"/>
  <c r="J24" i="9" s="1"/>
  <c r="P98" i="13"/>
  <c r="K24" i="9" s="1"/>
  <c r="I24" i="9"/>
  <c r="G22" i="18" s="1"/>
  <c r="I22" i="18" s="1"/>
  <c r="L21" i="9"/>
  <c r="H19" i="18"/>
  <c r="H22" i="18"/>
  <c r="K80" i="13"/>
  <c r="I21" i="9" s="1"/>
  <c r="G19" i="18" s="1"/>
  <c r="I19" i="18" s="1"/>
  <c r="B18" i="18"/>
  <c r="O20" i="9"/>
  <c r="P20" i="9" s="1"/>
  <c r="N91" i="13"/>
  <c r="M91" i="13" s="1"/>
  <c r="J23" i="9" s="1"/>
  <c r="M23" i="9" s="1"/>
  <c r="B21" i="18" s="1"/>
  <c r="N39" i="13"/>
  <c r="M39" i="13" s="1"/>
  <c r="J13" i="9" s="1"/>
  <c r="Q39" i="13"/>
  <c r="P39" i="13" s="1"/>
  <c r="K13" i="9" s="1"/>
  <c r="N17" i="9"/>
  <c r="C15" i="18" s="1"/>
  <c r="Q52" i="13"/>
  <c r="P52" i="13" s="1"/>
  <c r="K16" i="9" s="1"/>
  <c r="M85" i="13"/>
  <c r="J22" i="9" s="1"/>
  <c r="Q68" i="13"/>
  <c r="P68" i="13" s="1"/>
  <c r="K19" i="9" s="1"/>
  <c r="N68" i="13"/>
  <c r="M68" i="13" s="1"/>
  <c r="J19" i="9" s="1"/>
  <c r="Q91" i="13"/>
  <c r="P91" i="13" s="1"/>
  <c r="K23" i="9" s="1"/>
  <c r="N23" i="9" s="1"/>
  <c r="C21" i="18" s="1"/>
  <c r="M52" i="13"/>
  <c r="J16" i="9" s="1"/>
  <c r="Q47" i="13"/>
  <c r="N47" i="13"/>
  <c r="Q43" i="13"/>
  <c r="P43" i="13" s="1"/>
  <c r="K14" i="9" s="1"/>
  <c r="N14" i="9" s="1"/>
  <c r="C12" i="18" s="1"/>
  <c r="N43" i="13"/>
  <c r="M43" i="13" s="1"/>
  <c r="J14" i="9" s="1"/>
  <c r="M14" i="9" s="1"/>
  <c r="B12" i="18" s="1"/>
  <c r="N58" i="13"/>
  <c r="M58" i="13" s="1"/>
  <c r="J17" i="9" s="1"/>
  <c r="M17" i="9" s="1"/>
  <c r="B15" i="18" s="1"/>
  <c r="M24" i="9" l="1"/>
  <c r="B22" i="18" s="1"/>
  <c r="N24" i="9"/>
  <c r="C22" i="18" s="1"/>
  <c r="P80" i="13"/>
  <c r="K21" i="9" s="1"/>
  <c r="N21" i="9" s="1"/>
  <c r="C19" i="18" s="1"/>
  <c r="M80" i="13"/>
  <c r="J21" i="9" s="1"/>
  <c r="M21" i="9" s="1"/>
  <c r="B19" i="18" s="1"/>
  <c r="P47" i="13"/>
  <c r="K15" i="9" s="1"/>
  <c r="N15" i="9" s="1"/>
  <c r="C13" i="18" s="1"/>
  <c r="M47" i="13"/>
  <c r="J15" i="9" s="1"/>
  <c r="M15" i="9" s="1"/>
  <c r="O23" i="9"/>
  <c r="O14" i="9"/>
  <c r="P14" i="9" s="1"/>
  <c r="O17" i="9"/>
  <c r="P17" i="9" s="1"/>
  <c r="N16" i="9"/>
  <c r="C14" i="18" s="1"/>
  <c r="M16" i="9"/>
  <c r="B14" i="18" s="1"/>
  <c r="N22" i="9"/>
  <c r="C20" i="18" s="1"/>
  <c r="M22" i="9"/>
  <c r="B20" i="18" s="1"/>
  <c r="M13" i="9"/>
  <c r="B11" i="18" s="1"/>
  <c r="N13" i="9"/>
  <c r="C11" i="18" s="1"/>
  <c r="N19" i="9"/>
  <c r="C17" i="18" s="1"/>
  <c r="M19" i="9"/>
  <c r="B17" i="18" s="1"/>
  <c r="C2" i="18"/>
  <c r="O24" i="9" l="1"/>
  <c r="P24" i="9" s="1"/>
  <c r="B13" i="18"/>
  <c r="O15" i="9"/>
  <c r="P15" i="9" s="1"/>
  <c r="O21" i="9"/>
  <c r="P21" i="9" s="1"/>
  <c r="O16" i="9"/>
  <c r="P16" i="9" s="1"/>
  <c r="O19" i="9"/>
  <c r="P19" i="9" s="1"/>
  <c r="O22" i="9"/>
  <c r="P22" i="9" s="1"/>
  <c r="N31" i="13"/>
  <c r="M31" i="13" s="1"/>
  <c r="J11" i="9" s="1"/>
  <c r="P23" i="9"/>
  <c r="O13" i="9"/>
  <c r="P13" i="9" s="1"/>
  <c r="N23" i="13"/>
  <c r="M23" i="13" s="1"/>
  <c r="J9" i="9" s="1"/>
  <c r="N10" i="13"/>
  <c r="M10" i="13" s="1"/>
  <c r="J6" i="9" s="1"/>
  <c r="N6" i="13"/>
  <c r="M6" i="13" s="1"/>
  <c r="J5" i="9" s="1"/>
  <c r="N18" i="13"/>
  <c r="M18" i="13" s="1"/>
  <c r="J8" i="9" s="1"/>
  <c r="M14" i="13"/>
  <c r="J7" i="9" s="1"/>
  <c r="Q35" i="13"/>
  <c r="P35" i="13" s="1"/>
  <c r="K12" i="9" s="1"/>
  <c r="N12" i="9" s="1"/>
  <c r="C10" i="18" s="1"/>
  <c r="N35" i="13"/>
  <c r="M35" i="13" s="1"/>
  <c r="J12" i="9" s="1"/>
  <c r="M12" i="9" s="1"/>
  <c r="B10" i="18" s="1"/>
  <c r="P14" i="13"/>
  <c r="K7" i="9" s="1"/>
  <c r="Q18" i="13"/>
  <c r="P18" i="13" s="1"/>
  <c r="Q31" i="13"/>
  <c r="P31" i="13" s="1"/>
  <c r="K11" i="9" s="1"/>
  <c r="Q23" i="13"/>
  <c r="P23" i="13" s="1"/>
  <c r="K9" i="9" s="1"/>
  <c r="N27" i="13"/>
  <c r="M27" i="13" s="1"/>
  <c r="J10" i="9" s="1"/>
  <c r="Q6" i="13"/>
  <c r="P6" i="13" s="1"/>
  <c r="K5" i="9" s="1"/>
  <c r="Q10" i="13"/>
  <c r="P10" i="13" s="1"/>
  <c r="K6" i="9" s="1"/>
  <c r="K8" i="9" l="1"/>
  <c r="N8" i="9" s="1"/>
  <c r="C6" i="18" s="1"/>
  <c r="N7" i="9"/>
  <c r="C5" i="18" s="1"/>
  <c r="M7" i="9"/>
  <c r="B5" i="18" s="1"/>
  <c r="N9" i="9"/>
  <c r="C7" i="18" s="1"/>
  <c r="M9" i="9"/>
  <c r="B7" i="18" s="1"/>
  <c r="O12" i="9"/>
  <c r="P12" i="9" s="1"/>
  <c r="M10" i="9"/>
  <c r="B8" i="18" s="1"/>
  <c r="N10" i="9"/>
  <c r="C8" i="18" s="1"/>
  <c r="M11" i="9"/>
  <c r="B9" i="18" s="1"/>
  <c r="N11" i="9"/>
  <c r="C9" i="18" s="1"/>
  <c r="M5" i="9"/>
  <c r="B3" i="18" s="1"/>
  <c r="N5" i="9"/>
  <c r="C3" i="18" s="1"/>
  <c r="M8" i="9"/>
  <c r="B6" i="18" s="1"/>
  <c r="N6" i="9"/>
  <c r="C4" i="18" s="1"/>
  <c r="M6" i="9"/>
  <c r="B4" i="18" s="1"/>
  <c r="A48" i="10"/>
  <c r="M32" i="10"/>
  <c r="J32" i="10"/>
  <c r="G32" i="10"/>
  <c r="D32" i="10"/>
  <c r="A32" i="10"/>
  <c r="J15" i="10"/>
  <c r="G15" i="10"/>
  <c r="D15" i="10"/>
  <c r="A15" i="10"/>
  <c r="O11" i="9" l="1"/>
  <c r="P11" i="9" s="1"/>
  <c r="O8" i="9"/>
  <c r="P8" i="9" s="1"/>
  <c r="O9" i="9"/>
  <c r="P9" i="9" s="1"/>
  <c r="O6" i="9"/>
  <c r="P6" i="9" s="1"/>
  <c r="O7" i="9"/>
  <c r="P7" i="9" s="1"/>
  <c r="O5" i="9"/>
  <c r="P5" i="9" s="1"/>
  <c r="O10" i="9"/>
  <c r="P10" i="9" s="1"/>
  <c r="J107" i="1"/>
  <c r="J15" i="1" l="1"/>
  <c r="J92" i="1" l="1"/>
  <c r="J88" i="1"/>
  <c r="J5" i="1" l="1"/>
  <c r="J6" i="1"/>
  <c r="J7" i="1"/>
  <c r="J8" i="1"/>
  <c r="J9" i="1"/>
  <c r="J10" i="1"/>
  <c r="J11" i="1"/>
  <c r="J12" i="1"/>
  <c r="J13" i="1"/>
  <c r="J14"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9" i="1"/>
  <c r="J90" i="1"/>
  <c r="J91" i="1"/>
  <c r="J93" i="1"/>
  <c r="J94" i="1"/>
  <c r="J95" i="1"/>
  <c r="J96" i="1"/>
  <c r="J97" i="1"/>
  <c r="J98" i="1"/>
  <c r="J99" i="1"/>
  <c r="J100" i="1"/>
  <c r="J101" i="1"/>
  <c r="J102" i="1"/>
  <c r="J103" i="1"/>
  <c r="J104" i="1"/>
  <c r="J105" i="1"/>
  <c r="J106" i="1"/>
  <c r="J108" i="1"/>
  <c r="J109" i="1"/>
  <c r="J110" i="1"/>
  <c r="J111" i="1"/>
  <c r="J112" i="1"/>
  <c r="J113" i="1"/>
  <c r="J114" i="1"/>
  <c r="J115" i="1"/>
  <c r="J116" i="1"/>
  <c r="J117" i="1"/>
  <c r="J118" i="1"/>
  <c r="J119"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4" i="1" l="1"/>
  <c r="J120" i="1" l="1"/>
  <c r="H63" i="28"/>
  <c r="I63" i="28" s="1"/>
  <c r="H16" i="18" s="1"/>
  <c r="R63" i="13"/>
  <c r="F16" i="18" l="1"/>
  <c r="J63" i="13"/>
  <c r="J64" i="13"/>
  <c r="G63" i="28"/>
  <c r="Q63" i="13"/>
  <c r="L18" i="9"/>
  <c r="N63" i="13"/>
  <c r="K63" i="13" l="1"/>
  <c r="I18" i="9" s="1"/>
  <c r="G16" i="18" s="1"/>
  <c r="I16" i="18" s="1"/>
  <c r="M63" i="13" l="1"/>
  <c r="J18" i="9" s="1"/>
  <c r="M18" i="9" s="1"/>
  <c r="B16" i="18" s="1"/>
  <c r="P63" i="13"/>
  <c r="K18" i="9" s="1"/>
  <c r="N18" i="9" s="1"/>
  <c r="C16" i="18" s="1"/>
  <c r="O18" i="9" l="1"/>
  <c r="P1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Esp. Ing. Alejandro Galeano Avendaño</author>
  </authors>
  <commentList>
    <comment ref="B16" authorId="0" shapeId="0" xr:uid="{00000000-0006-0000-0100-000001000000}">
      <text>
        <r>
          <rPr>
            <b/>
            <sz val="9"/>
            <color indexed="81"/>
            <rFont val="Tahoma"/>
            <family val="2"/>
          </rPr>
          <t>ES el número de egresos que en promedio comprometieron el uso de cada cama disponible. Dicho de otra manera, es la rotación media de las camas y expresa cuántos pacientes
pasan en un período dado, en promedio, por cama disponible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Esp. Ing. Alejandro Galeano Avendaño</author>
  </authors>
  <commentList>
    <comment ref="L39" authorId="0" shapeId="0" xr:uid="{00000000-0006-0000-0600-000002000000}">
      <text>
        <r>
          <rPr>
            <b/>
            <sz val="9"/>
            <color indexed="81"/>
            <rFont val="Tahoma"/>
            <family val="2"/>
          </rPr>
          <t>Numero de Gestantes que ingresan a control prenatal antes de las 12 semanas de gestación</t>
        </r>
      </text>
    </comment>
    <comment ref="M39" authorId="0" shapeId="0" xr:uid="{00000000-0006-0000-0600-000003000000}">
      <text>
        <r>
          <rPr>
            <b/>
            <sz val="9"/>
            <color indexed="81"/>
            <rFont val="Tahoma"/>
            <family val="2"/>
          </rPr>
          <t>Numero de Gestantes que ingresan a control prenatal antes de las 12 semanas de gestación</t>
        </r>
      </text>
    </comment>
    <comment ref="O39" authorId="0" shapeId="0" xr:uid="{00000000-0006-0000-0600-000004000000}">
      <text>
        <r>
          <rPr>
            <b/>
            <sz val="9"/>
            <color indexed="81"/>
            <rFont val="Tahoma"/>
            <family val="2"/>
          </rPr>
          <t>Numero de Gestantes que ingresan a control prenatal después de las 12 semanas de gestación</t>
        </r>
      </text>
    </comment>
    <comment ref="L68" authorId="0" shapeId="0" xr:uid="{00000000-0006-0000-0600-000007000000}">
      <text>
        <r>
          <rPr>
            <b/>
            <sz val="9"/>
            <color indexed="81"/>
            <rFont val="Tahoma"/>
            <family val="2"/>
          </rPr>
          <t>Reingresos mayores de 15 días en hospitalización</t>
        </r>
      </text>
    </comment>
    <comment ref="M68" authorId="0" shapeId="0" xr:uid="{00000000-0006-0000-0600-000008000000}">
      <text>
        <r>
          <rPr>
            <b/>
            <sz val="9"/>
            <color indexed="81"/>
            <rFont val="Tahoma"/>
            <family val="2"/>
          </rPr>
          <t>Reingresos mayores de 15 días en hospitalización</t>
        </r>
      </text>
    </comment>
    <comment ref="O68" authorId="0" shapeId="0" xr:uid="{00000000-0006-0000-0600-000009000000}">
      <text>
        <r>
          <rPr>
            <b/>
            <sz val="9"/>
            <color indexed="81"/>
            <rFont val="Tahoma"/>
            <family val="2"/>
          </rPr>
          <t>Reingresos menores de 15 días en hospitalización</t>
        </r>
      </text>
    </comment>
  </commentList>
</comments>
</file>

<file path=xl/sharedStrings.xml><?xml version="1.0" encoding="utf-8"?>
<sst xmlns="http://schemas.openxmlformats.org/spreadsheetml/2006/main" count="3153" uniqueCount="689">
  <si>
    <t>TIPO DE PROCESO</t>
  </si>
  <si>
    <t>NOMBRE DEL  INDICADOR</t>
  </si>
  <si>
    <t>N°</t>
  </si>
  <si>
    <t>UNIDAD DE MEDIDA</t>
  </si>
  <si>
    <t>TIPO DE INDICADOR</t>
  </si>
  <si>
    <t>SENTIDO</t>
  </si>
  <si>
    <t>OPERATIVO</t>
  </si>
  <si>
    <t>ATRUBUTO</t>
  </si>
  <si>
    <t>ESTRATÉGICO</t>
  </si>
  <si>
    <t>TÁCTICO</t>
  </si>
  <si>
    <t>MISIONALES</t>
  </si>
  <si>
    <t>APOYO</t>
  </si>
  <si>
    <t>MENSUAL</t>
  </si>
  <si>
    <t>TRIMESTRAL</t>
  </si>
  <si>
    <t>SEMESTRAL</t>
  </si>
  <si>
    <t>ANUAL</t>
  </si>
  <si>
    <t>ATRIBUTO</t>
  </si>
  <si>
    <t>PROCESO</t>
  </si>
  <si>
    <t>ACCESIBILIDAD</t>
  </si>
  <si>
    <t>CONTINUIDAD</t>
  </si>
  <si>
    <t>OPORTUNIDAD</t>
  </si>
  <si>
    <t>PERTINENCIA</t>
  </si>
  <si>
    <t>SATISFACCIÓN DEL USUARIO</t>
  </si>
  <si>
    <t>SEGURIDAD</t>
  </si>
  <si>
    <t>APOYO DIAGNOSTICO Y TERAPÉUTICO</t>
  </si>
  <si>
    <t>ATENCIÓN MEDICO QUIRÚRGICOS Y HOSPITALARIOS</t>
  </si>
  <si>
    <t>CONSULTA EXTERNA</t>
  </si>
  <si>
    <t>DIRECCIONAMIENTO COMERCIAL</t>
  </si>
  <si>
    <t>GESTIÓN ADMINISTRATIVA</t>
  </si>
  <si>
    <t>GESTIÓN DE CALIDAD</t>
  </si>
  <si>
    <t>GESTIÓN FINANCIERA</t>
  </si>
  <si>
    <t>SERVICIO</t>
  </si>
  <si>
    <t>FRECUENCIA DEL REPORTE</t>
  </si>
  <si>
    <t>CALIDAD</t>
  </si>
  <si>
    <t>PORCENTAJE DE PACIENTES IDENTIFICADOS CORRECTAMENTE</t>
  </si>
  <si>
    <t>PORCENTAJE DE CAIDAS DEL PACIENTE</t>
  </si>
  <si>
    <t>INDICE DE PRESENTACION DE ULCERAS POR PRESION</t>
  </si>
  <si>
    <t>TASA DE MORTALIDAD INTRAHOSPITALARIA DESPUES DE 48 HORAS</t>
  </si>
  <si>
    <t>PORCENTAJE DE INFECCION INTRAHOSPITALARIA</t>
  </si>
  <si>
    <t>PROPORCION DE VIGILANCIA DE EVENTOS ADVERSOS</t>
  </si>
  <si>
    <t>PORCENTAJE DE PREVALENCIA DE ULCERAS POR PRESION</t>
  </si>
  <si>
    <t>PORCENTAJE DE PACIENTES QUE DESARROLLAN ULCERAS POR PRESION EN LA INSTITUCION</t>
  </si>
  <si>
    <t>PORCENTAJE DE COMPLICACIONES EN PACIENTES CON ULCERAS POR PRESION</t>
  </si>
  <si>
    <t>PORCENTAJE DE FLEBITIS INFECCIOSA</t>
  </si>
  <si>
    <t>PORCENTAJE DE FLEBITIS QUIMICA</t>
  </si>
  <si>
    <t>PORCENTAJE DE INCIDENTES O EVENTOS ADVERSOS ASOCIADOS A FALLAS EN LA IDENTIFICACION DEL PACIENTE</t>
  </si>
  <si>
    <t>PORCENTAJE DE INCIDENTES O EVENTOS ADVERSOS RELACIONADOS CON LA IDENTIFICACION REDUNDANTE</t>
  </si>
  <si>
    <t>PORCENTAJE DE RAT</t>
  </si>
  <si>
    <t>FARMACIA</t>
  </si>
  <si>
    <t>INFECCIONES ASOCIADAS A LA ATENCION EN SALUD</t>
  </si>
  <si>
    <t>INFECCION DEL TORRENTE SANGUINEO ASOCIADA A CATETER CENTRAL</t>
  </si>
  <si>
    <t>PORCENTAJE DE ADHERENCIA A LA HIGIENE DE MANOS</t>
  </si>
  <si>
    <t>PORCENTAJE DE ADHERENCIA A LAS PROFILAXIS AINTIBIOTICA</t>
  </si>
  <si>
    <t>PORCENTAJE DE ADHERENCIA AL AISLAMIENTO HOSPITALARIO</t>
  </si>
  <si>
    <t>TIEMPO DE RESPUESTA A SOLICITUDES DE MANTENIMIENTO CORRECTIVO POR INGENIERIA</t>
  </si>
  <si>
    <t>PORCENTAJE DE CUMPLIMIENTO A MANTENIMIENTO PREVENTIVO DE EQUIPOS BIOMEDICOS</t>
  </si>
  <si>
    <t>PORCENTAJE GLOBAL DE INFECCIONES DEL SITIO OPERATORIO</t>
  </si>
  <si>
    <t>PREVALENCIA DE CASOS DE MORBILIDAD MATERNA EXTREMA</t>
  </si>
  <si>
    <t>PORCENTAJE DE SOBREVIDA DEL INJERTO DE PIEL</t>
  </si>
  <si>
    <t>AUDITORIA DE ESTANCIAS PROLONGADAS</t>
  </si>
  <si>
    <t>GESTIÓN DE CASOS REPORTADOS</t>
  </si>
  <si>
    <t>GLOSA EN CUENTAS MÉDICAS</t>
  </si>
  <si>
    <t>NOTIFICACIÓN DE INCIDENTES, FALLAS Y EVENTOS ADVERSOS</t>
  </si>
  <si>
    <t>PORCENTAJE DE REINGRESOS DE PACIENTES HOSPITALIZADOS</t>
  </si>
  <si>
    <t>INFECCION URINARIA ASOCIADA A CATETER URINARIO - HOSPITALIZACIÓN</t>
  </si>
  <si>
    <t>INFECCION URINARIA ASOCIADA A CATETER URINARIO - UNIDAD DE CUIDADOS INTENSIVOS NEONATAL</t>
  </si>
  <si>
    <t>INFECCION URINARIA ASOCIADA A CATETER URINARIO - UNIDAD DE TRASPLANTE DE MÉDULA ÓSEA</t>
  </si>
  <si>
    <t>INFECCION DEL TORRENTE SANGUINEO ASOCIADA A CATETER CENTRAL - HOSPITALIZACIÓN</t>
  </si>
  <si>
    <t>INFECCION DEL TORRENTE SANGUINEO ASOCIADA A CATETER CENTRAL - UNIDAD DE CUIDADOS INTENSIVOS NEONATAL</t>
  </si>
  <si>
    <t>INFECCION URINARIA ASOCIADA A CATETER URINARIO - UNIDAD DE CUIDADOS INTENSIVOS ADULTOS</t>
  </si>
  <si>
    <t>OPORTUNIDAD EN LA ATENCION EN SERVICIOS DE IMAGENOLOGIA</t>
  </si>
  <si>
    <t>OPORTUNIDAD EN LA ATENCION EN SERVICIOS DE IMAGENOLOGIA - TAC</t>
  </si>
  <si>
    <t>OPORTUNIDAD EN LA ATENCION EN SERVICIOS DE IMAGENOLOGIA - RADIOLOGÍA SIMPLE</t>
  </si>
  <si>
    <t>PORCENTAJE DE RAT POR COMPONENTE SANGUINEO TRANSFUNDIDO - GLÓBULOS ROJOS</t>
  </si>
  <si>
    <t>PORCENTAJE DE RAT POR COMPONENTE SANGUINEO TRANSFUNDIDO - PLAQUETAS</t>
  </si>
  <si>
    <t>PORCENTAJE DE RAT POR COMPONENTE SANGUINEO TRANSFUNDIDO - PLASMA</t>
  </si>
  <si>
    <r>
      <t xml:space="preserve">PORCENTAJE DE RAT POR GRADO DE SEVERIDAD - </t>
    </r>
    <r>
      <rPr>
        <b/>
        <sz val="11"/>
        <color theme="1"/>
        <rFont val="Arial"/>
        <family val="2"/>
      </rPr>
      <t>MUERTE</t>
    </r>
  </si>
  <si>
    <r>
      <t xml:space="preserve">PORCENTAJE DE RAT POR GRADO DE IMPUTABILIDAD - </t>
    </r>
    <r>
      <rPr>
        <b/>
        <sz val="11"/>
        <color theme="1"/>
        <rFont val="Arial"/>
        <family val="2"/>
      </rPr>
      <t>GRADO 0</t>
    </r>
  </si>
  <si>
    <r>
      <t xml:space="preserve">PORCENTAJE DE RAT POR GRADO DE IMPUTABILIDAD - </t>
    </r>
    <r>
      <rPr>
        <b/>
        <sz val="11"/>
        <color theme="1"/>
        <rFont val="Arial"/>
        <family val="2"/>
      </rPr>
      <t>GRADO 1</t>
    </r>
  </si>
  <si>
    <r>
      <t xml:space="preserve">PORCENTAJE DE RAT POR GRADO DE IMPUTABILIDAD - </t>
    </r>
    <r>
      <rPr>
        <b/>
        <sz val="11"/>
        <color theme="1"/>
        <rFont val="Arial"/>
        <family val="2"/>
      </rPr>
      <t>GRADO 2</t>
    </r>
  </si>
  <si>
    <r>
      <t xml:space="preserve">PORCENTAJE DE RAT POR GRADO DE IMPUTABILIDAD - </t>
    </r>
    <r>
      <rPr>
        <b/>
        <sz val="11"/>
        <color theme="1"/>
        <rFont val="Arial"/>
        <family val="2"/>
      </rPr>
      <t>GRADO 3</t>
    </r>
  </si>
  <si>
    <r>
      <t xml:space="preserve">PORCENTAJE DE RAT SEGÚN DEFINICIONES DE CASO - </t>
    </r>
    <r>
      <rPr>
        <b/>
        <sz val="11"/>
        <color theme="1"/>
        <rFont val="Arial"/>
        <family val="2"/>
      </rPr>
      <t>ENFERMEDADES TRANSMITIDAS POR LA TRANSFUSIÓN</t>
    </r>
  </si>
  <si>
    <r>
      <t xml:space="preserve">PORCENTAJE DE RAT POR GRADO DE SEVERIDAD - </t>
    </r>
    <r>
      <rPr>
        <b/>
        <sz val="11"/>
        <color theme="1"/>
        <rFont val="Arial"/>
        <family val="2"/>
      </rPr>
      <t>LEVE</t>
    </r>
  </si>
  <si>
    <r>
      <t xml:space="preserve">PORCENTAJE DE RAT POR GRADO DE SEVERIDAD - </t>
    </r>
    <r>
      <rPr>
        <b/>
        <sz val="11"/>
        <color theme="1"/>
        <rFont val="Arial"/>
        <family val="2"/>
      </rPr>
      <t>MODERADO</t>
    </r>
  </si>
  <si>
    <r>
      <t xml:space="preserve">PORCENTAJE DE RAT POR GRADO DE SEVERIDAD - </t>
    </r>
    <r>
      <rPr>
        <b/>
        <sz val="11"/>
        <color theme="1"/>
        <rFont val="Arial"/>
        <family val="2"/>
      </rPr>
      <t>SEVERO</t>
    </r>
  </si>
  <si>
    <t>TISS 28 - UCI ADULTO</t>
  </si>
  <si>
    <t>HORAS ENFERMERA - UCI ADULTO</t>
  </si>
  <si>
    <t>RETIRO ACCIDENTAL DE ELEMENTOS - UCI ADULTO</t>
  </si>
  <si>
    <t>GIRO CAMA - UCI ADULTO</t>
  </si>
  <si>
    <t>ESTANCIA PROMEDIO - UCI ADULTO</t>
  </si>
  <si>
    <t>PRESIÓN MESETA - UCI ADULTO</t>
  </si>
  <si>
    <t>BAROTRAUMA - UCI ADULTO</t>
  </si>
  <si>
    <t>EXTUBACIÓN NO PROGRAMADA - UCI ADULTO</t>
  </si>
  <si>
    <t>INGRESOS - UCI ADULTO</t>
  </si>
  <si>
    <t>PORCENTAJE DE PACIENTES POR COMPLEJIDAD - UCI ADULTO</t>
  </si>
  <si>
    <t>PORCENTAJE DE INGRESOS POR SERVICIO - UCI ADULTO</t>
  </si>
  <si>
    <t>EDAD PROMEDIO DE PACIENTES - UCI ADULTO</t>
  </si>
  <si>
    <t>PORCENTAJE DE OCUPACIÓN - UCI ADULTO</t>
  </si>
  <si>
    <t>ÍNDICE DE SEVERIDAD PROMEDIO - UCI ADULTO</t>
  </si>
  <si>
    <t>PORCENTAJE TIPO DE INGRESO - UCI ADULTO</t>
  </si>
  <si>
    <t>MORTALIDAD HOSPITALARIA PACIENTES - UCI ADULTO</t>
  </si>
  <si>
    <t>MORTALIDAD AJUSTADA - UCI ADULTO</t>
  </si>
  <si>
    <t>GINECOBSTETRICIA</t>
  </si>
  <si>
    <t>NÚMERO DE PARTOS</t>
  </si>
  <si>
    <t>PROMEDIO DE CONTROLES PRENATALES</t>
  </si>
  <si>
    <t>COBERTURA DE CONTROL PRENATAL</t>
  </si>
  <si>
    <t>TRAUMA DEL NEONATO EN EL NACIMIENTO</t>
  </si>
  <si>
    <t>TASA DE INGRESO A UCI NEONATAL</t>
  </si>
  <si>
    <t>PROPORCIÓN DE RECIÉN NACIDOS CON BAJO PESO AL NACER</t>
  </si>
  <si>
    <t>COMPLICACIÓN OBSTÉTRICA</t>
  </si>
  <si>
    <t>DESGARRO PERINEAL GRADO III - IV</t>
  </si>
  <si>
    <t>NÚMERO DE PROCEDIMIENTOS REALIZADOS</t>
  </si>
  <si>
    <t>OPORTUNIDAD EN LA ASIGNACIÓN DE CITAS PARA PROCEDIMIENTOS DE GASTROENTEROLOGÍA</t>
  </si>
  <si>
    <t>COMPLICACIONES PRESENTADAS EN PROCEDIMIENTOS DE GASTROENTEROLOGIA</t>
  </si>
  <si>
    <t>TIEMPO DE ESTACIA HOSPITALARIA PROMEDIO DE PACIENTES DE GASTROENTEROLOGIA</t>
  </si>
  <si>
    <t>PORCENTAJE DE OCUPACIÓN</t>
  </si>
  <si>
    <t>PROMEDIO DE ESTANCIA</t>
  </si>
  <si>
    <t>PORCENTAJE DE REINGRESOS</t>
  </si>
  <si>
    <t>PORCENTAJE DE NEUMONIAS BRONCOASPIRATIVAS</t>
  </si>
  <si>
    <t>PORCENTAJE DE MORTALIDAD</t>
  </si>
  <si>
    <t>PORCENTAJE DE QUEMADURAS POR LÁMPARAS</t>
  </si>
  <si>
    <t>PORCENTAJE DE PACIENTES CON ELEMENTOS INVASIVOS</t>
  </si>
  <si>
    <t>BAROTRAUMA</t>
  </si>
  <si>
    <t>POSICION SEMI INCORPORADA EN PACIENTES CON VENTILACION MECANICA</t>
  </si>
  <si>
    <t>GIRO CAMA</t>
  </si>
  <si>
    <t>OPORTUNIDAD EN LA ENTREGA DE RESULTADOS DE ÉXAMENES DE LABORATORIO CLÍNICO</t>
  </si>
  <si>
    <t>PROMEDIO DE SERVICIOS POR PACIENTE</t>
  </si>
  <si>
    <t>PACIENTES PROGRAMADOS NO ATENDIDOS</t>
  </si>
  <si>
    <t>DISPONIBILIDAD DE RESULTADOS</t>
  </si>
  <si>
    <t>OPORTUNIDAD EN LA ENTREGA DE RESULTADOS DE EXÁMENES DE IMÁGENES DIAGNÓSTICAS Y TERAPÉUTICAS</t>
  </si>
  <si>
    <t>PORCENTAJE DE PACIENTES NO ATENDIDOS</t>
  </si>
  <si>
    <r>
      <t xml:space="preserve">PORCENTAJE DE PACIENTES NO ATENDIDOS - </t>
    </r>
    <r>
      <rPr>
        <b/>
        <sz val="11"/>
        <color theme="1"/>
        <rFont val="Arial"/>
        <family val="2"/>
      </rPr>
      <t>ADULTOS</t>
    </r>
  </si>
  <si>
    <r>
      <t xml:space="preserve">PORCENTAJE DE PACIENTES NO ATENDIDOS - </t>
    </r>
    <r>
      <rPr>
        <b/>
        <sz val="11"/>
        <color theme="1"/>
        <rFont val="Arial"/>
        <family val="2"/>
      </rPr>
      <t>GINECOBSTETRICIA</t>
    </r>
  </si>
  <si>
    <r>
      <t xml:space="preserve">PORCENTAJE DE PACIENTES NO ATENDIDOS - </t>
    </r>
    <r>
      <rPr>
        <b/>
        <sz val="11"/>
        <color theme="1"/>
        <rFont val="Arial"/>
        <family val="2"/>
      </rPr>
      <t>PEDIATRÍA</t>
    </r>
  </si>
  <si>
    <t>REFERENCIA Y CONTRAREFERENCIA</t>
  </si>
  <si>
    <t>PORCENTAJE DE REMISIONES DE ENTRADA ACEPTADAS</t>
  </si>
  <si>
    <t>REINGRESO POR LA MISMA CAUSA</t>
  </si>
  <si>
    <t>MORTALIDAD OBSERVADA</t>
  </si>
  <si>
    <t>HOSPITALIZACIÓN</t>
  </si>
  <si>
    <t>RELACIONES PÚBLICAS</t>
  </si>
  <si>
    <t>INFECTOLOGÍA</t>
  </si>
  <si>
    <t>PROPORCION DE CANCELACIÓN DE CIRUGIA PROGRAMADA</t>
  </si>
  <si>
    <t>SERVICIO QUIRÚRGICO</t>
  </si>
  <si>
    <r>
      <t xml:space="preserve">PROPORCION DE CANCELACIÓN DE CIRUGIA PROGRAMADA - </t>
    </r>
    <r>
      <rPr>
        <b/>
        <sz val="11"/>
        <color theme="1"/>
        <rFont val="Arial"/>
        <family val="2"/>
      </rPr>
      <t>POR CAUSAS INSTITUCIONALES</t>
    </r>
  </si>
  <si>
    <r>
      <t xml:space="preserve">PROPORCION DE CANCELACIÓN DE CIRUGIA PROGRAMADA - </t>
    </r>
    <r>
      <rPr>
        <b/>
        <sz val="11"/>
        <color theme="1"/>
        <rFont val="Arial"/>
        <family val="2"/>
      </rPr>
      <t>POR CAUSAS NO INSTITUCIONALES</t>
    </r>
  </si>
  <si>
    <t>OPORTUNIDAD EN LA PROGRAMACIÓN DE CIRUGÍA</t>
  </si>
  <si>
    <r>
      <t xml:space="preserve">OPORTUNIDAD EN LA PROGRAMACIÓN DE CIRUGÍA - </t>
    </r>
    <r>
      <rPr>
        <b/>
        <sz val="11"/>
        <color theme="1"/>
        <rFont val="Arial"/>
        <family val="2"/>
      </rPr>
      <t>REALIZADA</t>
    </r>
  </si>
  <si>
    <r>
      <t xml:space="preserve">OPORTUNIDAD EN LA PROGRAMACIÓN DE CIRUGÍA - </t>
    </r>
    <r>
      <rPr>
        <b/>
        <sz val="11"/>
        <color theme="1"/>
        <rFont val="Arial"/>
        <family val="2"/>
      </rPr>
      <t>CANCELADA</t>
    </r>
  </si>
  <si>
    <t>ENFERMERÍA</t>
  </si>
  <si>
    <t>PROMEDIO DE DIAS DE ANTIBIÓTICO POR INFECCION ASOCIADA A LA ATENCION EN SALUD</t>
  </si>
  <si>
    <t>PORCENTAJE DE INFECCIÓN DEL SITIO QUIRÚRGICO EN CIRUGÍA CON HERIDA LIMPIA</t>
  </si>
  <si>
    <t>PORCENTAJE DE INFECCIÓN DEL SITIO QUIRÚRGICO EN CIRUGÍA CON HERIDA LIMPIA - CONTAMINADA</t>
  </si>
  <si>
    <t>PORCENTAJE DE PACIENTES CON HERIDAS QUIRÚRGICAS INFECTADAS</t>
  </si>
  <si>
    <t>RELACION DE CASOS DE MORBILIDAD MATERNA EXTREMA SOBRE CASOS DE MORTALIDAD MATERNA</t>
  </si>
  <si>
    <t>ÍNDICE DE LETALIDAD</t>
  </si>
  <si>
    <t>PORCENTAJE DE CASOS DE MORBILIDAD MATERNA EXTREMA CLASIFICADOS CON GRADO DE SEVERIDAD ALTO</t>
  </si>
  <si>
    <t>AUDITORÍA DE CUENTAS</t>
  </si>
  <si>
    <t>CIRUGIA PLÁSTICA</t>
  </si>
  <si>
    <t>INGENIERÍA</t>
  </si>
  <si>
    <t>GASTROENTEROLOGÍA</t>
  </si>
  <si>
    <r>
      <t xml:space="preserve">OPORTUNIDAD EN LA ASIGNACIÓN DE CITAS DE PRIMERA VEZ - </t>
    </r>
    <r>
      <rPr>
        <b/>
        <sz val="11"/>
        <color theme="1"/>
        <rFont val="Arial"/>
        <family val="2"/>
      </rPr>
      <t>MEDICINA GENERAL</t>
    </r>
  </si>
  <si>
    <r>
      <t xml:space="preserve">OPORTUNIDAD EN LA ASIGNACIÓN DE CITAS DE PRIMERA VEZ - </t>
    </r>
    <r>
      <rPr>
        <b/>
        <sz val="11"/>
        <color theme="1"/>
        <rFont val="Arial"/>
        <family val="2"/>
      </rPr>
      <t>ODONTOLOGÍA GENERAL</t>
    </r>
  </si>
  <si>
    <r>
      <t xml:space="preserve">OPORTUNIDAD EN LA ASIGNACIÓN DE CITAS DE PRIMERA VEZ - </t>
    </r>
    <r>
      <rPr>
        <b/>
        <sz val="11"/>
        <color theme="1"/>
        <rFont val="Arial"/>
        <family val="2"/>
      </rPr>
      <t>TERAPIA DEL LENGUAJE</t>
    </r>
  </si>
  <si>
    <r>
      <t xml:space="preserve">OPORTUNIDAD EN LA ASIGNACIÓN DE CITAS DE PRIMERA VEZ - </t>
    </r>
    <r>
      <rPr>
        <b/>
        <sz val="11"/>
        <color theme="1"/>
        <rFont val="Arial"/>
        <family val="2"/>
      </rPr>
      <t>TERAPIA OCUPACIONAL</t>
    </r>
  </si>
  <si>
    <r>
      <t xml:space="preserve">OPORTUNIDAD EN LA ASIGNACIÓN DE CITAS DE PRIMERA VEZ - </t>
    </r>
    <r>
      <rPr>
        <b/>
        <sz val="11"/>
        <color theme="1"/>
        <rFont val="Arial"/>
        <family val="2"/>
      </rPr>
      <t>MEDICINA ESPECIALIZADA</t>
    </r>
  </si>
  <si>
    <r>
      <t xml:space="preserve">OPORTUNIDAD EN LA ASIGNACIÓN DE CITAS DE PRIMERA VEZ - </t>
    </r>
    <r>
      <rPr>
        <b/>
        <sz val="11"/>
        <color theme="1"/>
        <rFont val="Arial"/>
        <family val="2"/>
      </rPr>
      <t>ODONTOLOGÍA ESPECIALIZADA</t>
    </r>
  </si>
  <si>
    <r>
      <t xml:space="preserve">OPORTUNIDAD EN LA ASIGNACIÓN DE CITAS - </t>
    </r>
    <r>
      <rPr>
        <b/>
        <sz val="11"/>
        <color theme="1"/>
        <rFont val="Arial"/>
        <family val="2"/>
      </rPr>
      <t>MEDICINA GENERAL</t>
    </r>
  </si>
  <si>
    <r>
      <t xml:space="preserve">OPORTUNIDAD EN LA ASIGNACIÓN DE CITAS - </t>
    </r>
    <r>
      <rPr>
        <b/>
        <sz val="11"/>
        <color theme="1"/>
        <rFont val="Arial"/>
        <family val="2"/>
      </rPr>
      <t>MEDICINA INTERNA</t>
    </r>
  </si>
  <si>
    <r>
      <t xml:space="preserve">OPORTUNIDAD EN LA ASIGNACIÓN DE CITAS - </t>
    </r>
    <r>
      <rPr>
        <b/>
        <sz val="11"/>
        <color theme="1"/>
        <rFont val="Arial"/>
        <family val="2"/>
      </rPr>
      <t>ODONTOLOGÍA GENERAL</t>
    </r>
  </si>
  <si>
    <r>
      <t xml:space="preserve">INFECCION DEL TORRENTE SANGUINEO ASOCIADA A CATETER CENTRAL - </t>
    </r>
    <r>
      <rPr>
        <b/>
        <sz val="11"/>
        <color theme="1"/>
        <rFont val="Arial"/>
        <family val="2"/>
      </rPr>
      <t>UNIDAD DE TRASPLANTE DE MÉDULA ÓSEA</t>
    </r>
  </si>
  <si>
    <r>
      <t xml:space="preserve">NEUMONIA ASOCIADA A VENTILADOR - </t>
    </r>
    <r>
      <rPr>
        <b/>
        <sz val="11"/>
        <color theme="1"/>
        <rFont val="Arial"/>
        <family val="2"/>
      </rPr>
      <t>UNIDAD DE CUIDADOS INTENVOS ADULTOS</t>
    </r>
  </si>
  <si>
    <r>
      <t xml:space="preserve">NEUMONIA ASOCIADA A VENTILADOR - </t>
    </r>
    <r>
      <rPr>
        <b/>
        <sz val="11"/>
        <color theme="1"/>
        <rFont val="Arial"/>
        <family val="2"/>
      </rPr>
      <t>UNIDAD DE CUIDADOS INTENVOS NEONATAL</t>
    </r>
  </si>
  <si>
    <t>RELACION DE NUMERO DE CRITERIOS EVALUADOS EN MORBILIDAD MATERNA EXTREMA POR CADA CASO</t>
  </si>
  <si>
    <t>RAZÓN DE MORTALIDAD MATERNA</t>
  </si>
  <si>
    <r>
      <t xml:space="preserve">OPORTUNIDAD EN LA ASIGNACIÓN DE CITAS DE CONTROL - </t>
    </r>
    <r>
      <rPr>
        <b/>
        <sz val="11"/>
        <color theme="1"/>
        <rFont val="Arial"/>
        <family val="2"/>
      </rPr>
      <t>MEDICINA ESPECIALIZADA</t>
    </r>
  </si>
  <si>
    <r>
      <t xml:space="preserve">OPORTUNIDAD EN LA ASIGNACIÓN DE CITAS DE CONTROL - </t>
    </r>
    <r>
      <rPr>
        <b/>
        <sz val="11"/>
        <color theme="1"/>
        <rFont val="Arial"/>
        <family val="2"/>
      </rPr>
      <t>ODONTOLOGÍA GENERAL</t>
    </r>
  </si>
  <si>
    <r>
      <t xml:space="preserve">OPORTUNIDAD EN LA ASIGNACIÓN DE CITAS DE CONTROL - </t>
    </r>
    <r>
      <rPr>
        <b/>
        <sz val="11"/>
        <color theme="1"/>
        <rFont val="Arial"/>
        <family val="2"/>
      </rPr>
      <t>ODONTOLOGÍA ESPECIALIZADA</t>
    </r>
  </si>
  <si>
    <t>PORCENTAJE DE PACIENTES QUE TIENEN DILIGENCIADA LA ESCALA DE PREVENCIÓN DE CAÍDAS</t>
  </si>
  <si>
    <t>ADHERENCIA A LOS 10 CORRECTOS EN LA ADMINISTRACIÓN DE MEDICAMENTOS</t>
  </si>
  <si>
    <t>PROPORCION DE CONOCIMIENTO DE LOS 10 CORRECTOS EN LA ADMINISTRACION DE MEDICAMENTOS</t>
  </si>
  <si>
    <r>
      <t xml:space="preserve">SEGUIMIENTO DE AUDITORIA CONCURRENTE AL SERVICIO DEL </t>
    </r>
    <r>
      <rPr>
        <b/>
        <sz val="11"/>
        <color theme="1"/>
        <rFont val="Arial"/>
        <family val="2"/>
      </rPr>
      <t>HOSPITALIZACIÓN</t>
    </r>
  </si>
  <si>
    <r>
      <t xml:space="preserve">DISTRUBUCIÓN POR GRAVEDAD DE RAM (REACCIÓN ADVERSA A MEDICAMENTOS) - </t>
    </r>
    <r>
      <rPr>
        <b/>
        <sz val="11"/>
        <color theme="1"/>
        <rFont val="Arial"/>
        <family val="2"/>
      </rPr>
      <t>LEVE</t>
    </r>
  </si>
  <si>
    <r>
      <t xml:space="preserve">DISTRUBUCIÓN POR GRAVEDAD DE RAM (REACCIÓN ADVERSA A MEDICAMENTOS) - </t>
    </r>
    <r>
      <rPr>
        <b/>
        <sz val="11"/>
        <color theme="1"/>
        <rFont val="Arial"/>
        <family val="2"/>
      </rPr>
      <t>MODERADO</t>
    </r>
  </si>
  <si>
    <r>
      <t xml:space="preserve">DISTRUBUCIÓN POR GRAVEDAD DE RAM (REACCIÓN ADVERSA A MEDICAMENTOS) - </t>
    </r>
    <r>
      <rPr>
        <b/>
        <sz val="11"/>
        <color theme="1"/>
        <rFont val="Arial"/>
        <family val="2"/>
      </rPr>
      <t>GRAVE</t>
    </r>
  </si>
  <si>
    <r>
      <t xml:space="preserve">DISTRUBUCIÓN POR GRAVEDAD DE RAM (REACCIÓN ADVERSA A MEDICAMENTOS) - </t>
    </r>
    <r>
      <rPr>
        <b/>
        <sz val="11"/>
        <color theme="1"/>
        <rFont val="Arial"/>
        <family val="2"/>
      </rPr>
      <t>LETAL</t>
    </r>
  </si>
  <si>
    <r>
      <t xml:space="preserve">DISTRUBUCIÓN POR TIPO DE RAM (REACCIÓN ADVERSA A MEDICAMENTOS) - </t>
    </r>
    <r>
      <rPr>
        <b/>
        <sz val="11"/>
        <color theme="1"/>
        <rFont val="Arial"/>
        <family val="2"/>
      </rPr>
      <t>DEFINITIVA</t>
    </r>
  </si>
  <si>
    <r>
      <t xml:space="preserve">DISTRUBUCIÓN POR TIPO DE RAM (REACCIÓN ADVERSA A MEDICAMENTOS) - </t>
    </r>
    <r>
      <rPr>
        <b/>
        <sz val="11"/>
        <color theme="1"/>
        <rFont val="Arial"/>
        <family val="2"/>
      </rPr>
      <t>PROBABLE</t>
    </r>
  </si>
  <si>
    <r>
      <t xml:space="preserve">DISTRUBUCIÓN POR TIPO DE RAM (REACCIÓN ADVERSA A MEDICAMENTOS) - </t>
    </r>
    <r>
      <rPr>
        <b/>
        <sz val="11"/>
        <color theme="1"/>
        <rFont val="Arial"/>
        <family val="2"/>
      </rPr>
      <t>POSIBLE</t>
    </r>
  </si>
  <si>
    <r>
      <t xml:space="preserve">DISTRUBUCIÓN POR TIPO DE RAM (REACCIÓN ADVERSA A MEDICAMENTOS) - </t>
    </r>
    <r>
      <rPr>
        <b/>
        <sz val="11"/>
        <color theme="1"/>
        <rFont val="Arial"/>
        <family val="2"/>
      </rPr>
      <t>IMPROBABLE</t>
    </r>
  </si>
  <si>
    <r>
      <t xml:space="preserve">DISTRUBUCIÓN POR TIPO DE RAM (REACCIÓN ADVERSA A MEDICAMENTOS) - </t>
    </r>
    <r>
      <rPr>
        <b/>
        <sz val="11"/>
        <color theme="1"/>
        <rFont val="Arial"/>
        <family val="2"/>
      </rPr>
      <t>NO CLASIFICADA</t>
    </r>
  </si>
  <si>
    <r>
      <t xml:space="preserve">DISTRUBUCIÓN POR TIPO DE RAM (REACCIÓN ADVERSA A MEDICAMENTOS) - </t>
    </r>
    <r>
      <rPr>
        <b/>
        <sz val="11"/>
        <color theme="1"/>
        <rFont val="Arial"/>
        <family val="2"/>
      </rPr>
      <t>INCLASIFICABLE</t>
    </r>
  </si>
  <si>
    <t>ORTOPEDIA</t>
  </si>
  <si>
    <t>PORCENTAJE DE COMPLICACIONES EN TRASPLANTES OSTEOMUSCULARES</t>
  </si>
  <si>
    <t>PORCENTAJE DE INFECCION PERIOPERATORIA EN CIRUGIA ORTOPEDICA</t>
  </si>
  <si>
    <t>REINTERVENCIÓN POR FALLA</t>
  </si>
  <si>
    <t>DÓSIS DIARIA DEFINIDA</t>
  </si>
  <si>
    <t>PORCENTAJE DE ENTREGAS DE TURNO DE ENFERMERÍA SATISFACTORIAS</t>
  </si>
  <si>
    <t>PORCENTAJE DE ADHRENCIA AL PROTOCOLO DE ENTREGA DE TURNO</t>
  </si>
  <si>
    <r>
      <t xml:space="preserve">SEGUIMIENTO DE AUDITORIA CONCURRENTE AL SERVICIO DE </t>
    </r>
    <r>
      <rPr>
        <b/>
        <sz val="11"/>
        <color theme="1"/>
        <rFont val="Arial"/>
        <family val="2"/>
      </rPr>
      <t>TRASPLANTE DE MÉDULA ÓSEA</t>
    </r>
  </si>
  <si>
    <t>PORCENTAJE DE ULCERAS POR PRESION EN PACIENTES CON RIESGO</t>
  </si>
  <si>
    <r>
      <t xml:space="preserve">TIEMPO PROMEDIO DE ESPERA PARA LA ATENCIÓN EN TRIAGE -  </t>
    </r>
    <r>
      <rPr>
        <b/>
        <sz val="11"/>
        <color theme="1"/>
        <rFont val="Arial"/>
        <family val="2"/>
      </rPr>
      <t>GINECOBSTETRICAS</t>
    </r>
  </si>
  <si>
    <r>
      <t xml:space="preserve">PORCENTAJE DE REINGRESOS - </t>
    </r>
    <r>
      <rPr>
        <b/>
        <sz val="11"/>
        <color theme="1"/>
        <rFont val="Arial"/>
        <family val="2"/>
      </rPr>
      <t>ADULTOS</t>
    </r>
  </si>
  <si>
    <r>
      <t xml:space="preserve">PORCENTAJE DE REINGRESOS - </t>
    </r>
    <r>
      <rPr>
        <b/>
        <sz val="11"/>
        <color theme="1"/>
        <rFont val="Arial"/>
        <family val="2"/>
      </rPr>
      <t>GINECOBSTETRICIA</t>
    </r>
  </si>
  <si>
    <r>
      <t xml:space="preserve">PORCENTAJE DE REINGRESOS - </t>
    </r>
    <r>
      <rPr>
        <b/>
        <sz val="11"/>
        <color theme="1"/>
        <rFont val="Arial"/>
        <family val="2"/>
      </rPr>
      <t>PEDIATRÍA</t>
    </r>
  </si>
  <si>
    <t>PORCENTAJE DE TRÁMITES PARA OXÍGENO DOMICILIARIO EXITOSOS</t>
  </si>
  <si>
    <t>PORCENTAJE DE TRÁMITES PARA PHD EXISTOSOS</t>
  </si>
  <si>
    <t>OPORTUNIDAD EN EL TRÁMITE PARA PHD</t>
  </si>
  <si>
    <t>OPORTUNIDAD EN EL TRÁMITE PARA OXÍGENO DOMICILIARIO</t>
  </si>
  <si>
    <t>PORCENTAJE DE CIRUGÍA AMBULATORIA</t>
  </si>
  <si>
    <t>PORCENTAJE DE CIRUGÍA HOSPITALIZADA</t>
  </si>
  <si>
    <t>PORCENTAJE DE CIRUGÍA DE URGENCIA</t>
  </si>
  <si>
    <t>PORCENTAJE DE CIRUGÍA PROGRAMADA</t>
  </si>
  <si>
    <t>PROMEDIO DE PROCEDIMIENTOS POR CIRUGÍA</t>
  </si>
  <si>
    <t>INGRESO A UCI NO PLANEADO</t>
  </si>
  <si>
    <t>NACIDOS VIVOS</t>
  </si>
  <si>
    <t>NÚMERO DE LEGRADOS</t>
  </si>
  <si>
    <t>PROPORCIÓN DE PACIENTES A QUIENES SE LES IDENTIFICA EL RIESGO DE CAÍDAS</t>
  </si>
  <si>
    <t>ADHERENCIA AL PROTOCOLO PREVENCIÓN DE CAÍDAS</t>
  </si>
  <si>
    <t>ADHERENCIA AL PROTOCOLO PREVENCIÓN DE ÚLCERAS POR PRESIÓN</t>
  </si>
  <si>
    <t>CONSULTA PRIORITARIA</t>
  </si>
  <si>
    <t>EFECTIVIDAD</t>
  </si>
  <si>
    <t>Número de eventos adversos relacionados con la administración de medicamentos en hospitalización</t>
  </si>
  <si>
    <t>Proceso</t>
  </si>
  <si>
    <t>UNIDAD DECUIDADOS INTENSIVOS</t>
  </si>
  <si>
    <t>Paquetes Instruccional Buenas Practicas Seguiridad del Paciente</t>
  </si>
  <si>
    <t>TASA DE INFECCION  IAAS</t>
  </si>
  <si>
    <t>INFECCIONES ASOCIADAS A LA ATENCION EN SALUD POR SERVICIO</t>
  </si>
  <si>
    <t>INFECCION GLOBAL ASOCIADA AL CUIDADO EN SALUD</t>
  </si>
  <si>
    <t>INFECCION URINARIA ASOCIADA A SONDA</t>
  </si>
  <si>
    <t>BACTEREMIA ASOCIADA A CATETER CENTRAL</t>
  </si>
  <si>
    <t>PROPORCION DE INFECCION QUIRURGICA</t>
  </si>
  <si>
    <t>PROPORCION DE ADHERENCIA A LA HIGIENE DE MANOS</t>
  </si>
  <si>
    <t>PROPORCION DEADHERENCIA A LA PROFILAXIS ANTIBIOTICA</t>
  </si>
  <si>
    <t>PROPORCION DE ADHERENCIA A LOS AISLAMIENTOS HOSPITALARIOS</t>
  </si>
  <si>
    <t>IDENTIFICACION DE ALERTAS DE MEDICAMENTOS</t>
  </si>
  <si>
    <t>PROPORCION DE REACCIONES ADVERSAS A MEDICAMENTOS</t>
  </si>
  <si>
    <t>PORCENTAJE DE ERRORES DE MEDICACION</t>
  </si>
  <si>
    <t>PROPORCION DE FALLAS EN LA CONSERVACION Y ALMACENAMIENTO DE MEDICAMENTOS</t>
  </si>
  <si>
    <t>PROPORCION DE PACIENTES IDENTIFICADOS CORRECTAMENTE</t>
  </si>
  <si>
    <t>PROCEDIMIENTOS QUIRÚRGICOS EN PACIENTE EQUIVOCADO, EN LUGAR EQUIVOCADO, PROCEDIMIENTO ERRÓNEO E IMPLANTE EQUIVOCADO</t>
  </si>
  <si>
    <t>PROPORCION DE CIRUGÍA NO PERTINENTE</t>
  </si>
  <si>
    <t>PROPORCION DE PACIENTES CON FALLAS ANESTÉSICAS</t>
  </si>
  <si>
    <t>PROPORCION DE PACIENTES CON HERIDAS CONTAMINADAS</t>
  </si>
  <si>
    <t>PROPORCION DE PACIENTES A QUIENES SE LES INDICA EL RIESGO DE CAIDAS</t>
  </si>
  <si>
    <t>IDENTIFICACION DEL RIESGO UPP</t>
  </si>
  <si>
    <t>PROPORCION DE ULCERAS POR PRESION</t>
  </si>
  <si>
    <t>TASA DE LESIONES EN PIEL (UPP)</t>
  </si>
  <si>
    <t xml:space="preserve">OPORTUNIDAD EN LA ASIGNACION DE CITAS DE CONSULTA DE GINECOBSTETRICIA </t>
  </si>
  <si>
    <t>RAZON DE MORATLIDAD MATERNA ACUMULADA</t>
  </si>
  <si>
    <t>ATENCION INSTRUMENTADA DEL PARTO</t>
  </si>
  <si>
    <t>EFECTIVIDAD DEL CONTROL PERINATAL</t>
  </si>
  <si>
    <t>MUJERES GESTANTES EN EL PROGRAMA</t>
  </si>
  <si>
    <t>INGRESO A CONTROL PRENATAL EN EL PRIMER TRIMESTRE</t>
  </si>
  <si>
    <t>MUERTE MATERNA O DAÑO SERIO ASOCIADO CON EL TRABAJO DE PARTO O EL NACIMIENTO EN UN EMBARAZO  DE BAJO RIESGO</t>
  </si>
  <si>
    <t>PROPORCION DE EVENTOS ADVERSOS DERIVADOS DE PROCESOS TRANSFUSIONALES</t>
  </si>
  <si>
    <t>TASA DE REACCIONES TRANSFUSIONALES</t>
  </si>
  <si>
    <r>
      <t xml:space="preserve">PORCENTAJE TIPO DE RAT SEGÚN DEFINICIONES DE CASO - </t>
    </r>
    <r>
      <rPr>
        <b/>
        <sz val="11"/>
        <color theme="1"/>
        <rFont val="Arial"/>
        <family val="2"/>
      </rPr>
      <t>AGUDAS NO INFECCIOSAS</t>
    </r>
  </si>
  <si>
    <r>
      <t xml:space="preserve">PORCENTAJE TIPO DE RAT SEGÚN DEFINICIONES DE CASO - </t>
    </r>
    <r>
      <rPr>
        <b/>
        <sz val="11"/>
        <color theme="1"/>
        <rFont val="Arial"/>
        <family val="2"/>
      </rPr>
      <t>TARDÍAS NO INFECCIOSAS</t>
    </r>
  </si>
  <si>
    <t>Paquetes Instruccionales Identificacion Correcta del Paciente y Muestras de Laboratorio</t>
  </si>
  <si>
    <t>LABORATORIO CLINICO</t>
  </si>
  <si>
    <t>PROPORCION DE MUESTRAS CORRECTAMENTE IDENTIFICADAS</t>
  </si>
  <si>
    <t>PROPORCION DE ERRORES EN LA IDENTIFICACION DE LAS MUESTRAS DE LABORATORIO</t>
  </si>
  <si>
    <t>PROPORCION DE EVENTOS ADVERSOS POR ERRORES EN EL INFORME DIAGNOSTICO DE LABORATORIO</t>
  </si>
  <si>
    <t>ADHERENCIA DEL PERSONAL AL PROTOCOLO DE IDENTIFICACION DE MUESTRAS</t>
  </si>
  <si>
    <t>PERDIDA O DAÑO DE LA MUESTRA DE LABORATORIO O ESPECIMEN DE PATOLOGIA</t>
  </si>
  <si>
    <t>RECURSOS HUMANOS</t>
  </si>
  <si>
    <t>SEGURIDAD Y SALUD EN EL TRABAJO</t>
  </si>
  <si>
    <t>Normativo Res 111 / Dec 1072</t>
  </si>
  <si>
    <t>TASA DE ACCIDENTALIDAD</t>
  </si>
  <si>
    <t>PORCENTAJE DE ENFERMEDADES LABORALES</t>
  </si>
  <si>
    <t>INDICE DE AUSENTISMO</t>
  </si>
  <si>
    <t>COBERTURA INDUCCION</t>
  </si>
  <si>
    <t>COBERTURA DE CAPACITACION</t>
  </si>
  <si>
    <t>PORCENTAJE DE INSPECCIONES REALIZADAS</t>
  </si>
  <si>
    <t>ACCIONES CORRECTIVAS</t>
  </si>
  <si>
    <t>POLITICA SST</t>
  </si>
  <si>
    <t>CUMPLIMIENTO DE OBJETIVOS Y METAS</t>
  </si>
  <si>
    <t>CUMPLIMIENTO PLAN DE TRABAJO ANUAL</t>
  </si>
  <si>
    <t>ASIGNACION DE RESPONSABILIDADES</t>
  </si>
  <si>
    <t>IDENTIFICACION DE PELIGROS Y RIESGOS</t>
  </si>
  <si>
    <t>FUNCIONAMIENTO DEL COPASST</t>
  </si>
  <si>
    <t>ASIGNACION DE RECUSRSOS</t>
  </si>
  <si>
    <t>CUMPLIMIENTO PLAN DE EMERGENCIAS</t>
  </si>
  <si>
    <t>COBERTURA DE CAPACITACION EN SST</t>
  </si>
  <si>
    <t>IMPLEMENTACION SGSST</t>
  </si>
  <si>
    <t>EJECUCION DEL PLAN DE TRABAJO</t>
  </si>
  <si>
    <t>INTERVENCION DE PELIGROS Y RIESGOS</t>
  </si>
  <si>
    <t>PLAN DE ACCIDENTALIDAD</t>
  </si>
  <si>
    <t>INVESTIGACION DE ACCIDENTESE INCIDENTES</t>
  </si>
  <si>
    <t>SIMULACROS</t>
  </si>
  <si>
    <t>TASA DE MORTALIDAD PERINATAL</t>
  </si>
  <si>
    <t>TASA DE MORTALIDAD MATERNA EXTREMA</t>
  </si>
  <si>
    <t>PORCENTAJE DE QUEJAS GESTIONADAS</t>
  </si>
  <si>
    <t>CENTRAL DE ESTERILIZACION</t>
  </si>
  <si>
    <t>PROPORCION DE PERSONAS CON PACIENTES MELLITUS A QUIENES SE LES REALIZA MEDICION DE LDL</t>
  </si>
  <si>
    <t>TASA DE CAIDAS DEL PACIENTE EN EL SERVICIO DE HOSPITALIZACION</t>
  </si>
  <si>
    <t xml:space="preserve">PROPORCION DE EVENTOS ADVERSOS RELACIONADOS CON LA ADMINISTRACION DE MEDICAMENTOS EN HOSPITALIZACION </t>
  </si>
  <si>
    <t>PROPORCION DE CANCELACION DE CIRUGIA</t>
  </si>
  <si>
    <t>RELACION MORBILIDAD MATERNA EXTREMA (MME) / MUERTE MATERNA TEMPRANA (MM)</t>
  </si>
  <si>
    <t>ATENCION PRIORITARIA</t>
  </si>
  <si>
    <r>
      <t xml:space="preserve">TIEMPO PROMEDIO DE ESPERA PARA LA ATENCIÓN EN TRIAGE -  </t>
    </r>
    <r>
      <rPr>
        <b/>
        <sz val="11"/>
        <color theme="1"/>
        <rFont val="Arial"/>
        <family val="2"/>
      </rPr>
      <t>PEDIATRICA</t>
    </r>
  </si>
  <si>
    <r>
      <t xml:space="preserve">TIEMPO PROMEDIO DE ESPERA PARA LA ATENCIÓN MÉDICA - </t>
    </r>
    <r>
      <rPr>
        <b/>
        <sz val="11"/>
        <color theme="1"/>
        <rFont val="Arial"/>
        <family val="2"/>
      </rPr>
      <t>ADULTOS</t>
    </r>
  </si>
  <si>
    <t>OPORTUNIDAD DE SALIDA DEL PACIENTE A OTRA IPS DESDE LA ACEPTACIÓN DE LA EAPB</t>
  </si>
  <si>
    <t>OPORTUNIDAD EN LA ACEPTACIÓN DE TRASLADO DE LA REMISIÓN DEL PACIENTE POR PARTE DE LA EAPB</t>
  </si>
  <si>
    <t>PORCENTAJE DE REMISIONES DE LAS SEDES</t>
  </si>
  <si>
    <t>OPORTUNIDAD DE TRASLADO DE SEDE AL SERVICIO DE CONSULTA PRIORITARIA</t>
  </si>
  <si>
    <t>SERVICIO TRANSFUSIONAL</t>
  </si>
  <si>
    <t>PROPORCION DE REINGRESO HOSPITALARIO POR INFECCION  RESPIRATORIA AGUDA (IRA) EN MENORES DE 5 AÑOS</t>
  </si>
  <si>
    <t xml:space="preserve">LETALIDAD POR INFECCION RESPIRATORIA AGUDA (IRA) EN MENORES DE 5 AÑOS </t>
  </si>
  <si>
    <t>Anual</t>
  </si>
  <si>
    <t>LETALIDAD EN MENORES DE 5 AÑOS POR ENFERMEDAD DIARREICA AGUDA (EDA)</t>
  </si>
  <si>
    <t>TASA DE REINGRESO DE PACIENTES HOSPITALIZADOS EN MENOS DE 15 DIAS</t>
  </si>
  <si>
    <t>EXPERIENCIA DE LA ATENCION</t>
  </si>
  <si>
    <t>PROPORCION DE SATISFACCIÓN GLOBAL DE LOS USUARIOS EN LAS IPS</t>
  </si>
  <si>
    <t>Paquetes Instruccional Buenas Practicas Seguiridad del Paciente - IAAS</t>
  </si>
  <si>
    <t>PEDIATRIA</t>
  </si>
  <si>
    <t>IMÁGENES DIAGNOSTICAS</t>
  </si>
  <si>
    <t>Resolucion 1552</t>
  </si>
  <si>
    <t>OPORTUNIDAD EN LA ATENCION EN CONSULTA PRIORITARIA</t>
  </si>
  <si>
    <t>Resolucion 256</t>
  </si>
  <si>
    <t>Paquetes Instruccional Buenas Practicas Seguiridad del Paciente
Resolucion 256</t>
  </si>
  <si>
    <t>PROPORCION DE EVENTOS ADVERSOS RELACIONADOS CON LA ADMINISTRACION DE MEDICAMENTOS EN ATENCION PRIORITARIA</t>
  </si>
  <si>
    <t>PROMEDIO DE CARGAS DE AUTOCLAVE Vapor 1</t>
  </si>
  <si>
    <t>PROMEDIO DE CARGAS DE AUTOCLAVE Vapor 2</t>
  </si>
  <si>
    <t>PROMEDIO DE CARGAS DE AUTOCLAVE Formalina de 65</t>
  </si>
  <si>
    <t>PROMEDIO DE CARGAS DE AUTOCLAVE Stericool (Peróxido de hidrogeno)</t>
  </si>
  <si>
    <t>PROMEDIO DE PRODUCTOS ESTERILIZADOS POR CARGA Vapor 1</t>
  </si>
  <si>
    <t>PROMEDIO DE PRODUCTOS ESTERILIZADOS POR CARGA Vapor 2</t>
  </si>
  <si>
    <t>PROMEDIO DE PRODUCTOS ESTERILIZADOS POR CARGA Formalina de 65</t>
  </si>
  <si>
    <t>PROMEDIO DE PRODUCTOS ESTERILIZADOS POR CARGA Stericool (Peróxido de hidrogeno)</t>
  </si>
  <si>
    <t>PORCENTAJE DE REMISIONES DE SALIDAS EXITOSAS</t>
  </si>
  <si>
    <t>OPORTUNIDAD DE RESPUESTA A QUEJAS - HOSPITALIZACION Y SERVICIOS AMBULATORIOS</t>
  </si>
  <si>
    <t>OPORTUNIDAD DE RESPUESTA A QUEJAS - ATENCION PRIORITARIA</t>
  </si>
  <si>
    <t>Produccion</t>
  </si>
  <si>
    <r>
      <t xml:space="preserve">PORCENTAJE DE SEGUIMIENTO DE AUDITORIA CONCURRENTE AL SERVICIO DE </t>
    </r>
    <r>
      <rPr>
        <b/>
        <sz val="11"/>
        <color theme="1"/>
        <rFont val="Arial"/>
        <family val="2"/>
      </rPr>
      <t>UCI</t>
    </r>
  </si>
  <si>
    <r>
      <t xml:space="preserve">PORCENTAJE DE SEGUIMIENTO DE AUDITORIA CONCURRENTE AL SERVICIO DE </t>
    </r>
    <r>
      <rPr>
        <b/>
        <sz val="11"/>
        <color theme="1"/>
        <rFont val="Arial"/>
        <family val="2"/>
      </rPr>
      <t>CIRUGÍA CARDIOVASCULAR</t>
    </r>
  </si>
  <si>
    <r>
      <t xml:space="preserve">PORCENTAJE DE SEGUIMIENTO DE AUDITORIA CONCURRENTE AL SERVICIO DE </t>
    </r>
    <r>
      <rPr>
        <b/>
        <sz val="11"/>
        <color theme="1"/>
        <rFont val="Arial"/>
        <family val="2"/>
      </rPr>
      <t>TRASPLANTE RENAL</t>
    </r>
  </si>
  <si>
    <t>DIRECTRIZ DEL INDICADOR</t>
  </si>
  <si>
    <t>INSUMOS</t>
  </si>
  <si>
    <t>PRODUCTO CONFORME</t>
  </si>
  <si>
    <t>PRODUCTO NO CONFORME</t>
  </si>
  <si>
    <t>GIRO DE CAMA</t>
  </si>
  <si>
    <t>Numero de eventos letales en menores de 5 años a causa de EDA.</t>
  </si>
  <si>
    <t>Número de pacientes encuestados que se consideran satisfechos con los servicios recibidos en la IPS.</t>
  </si>
  <si>
    <t>Número de pacientes encuestados que se consideran insatisfechos con los servicios recibidos por la IPS</t>
  </si>
  <si>
    <t>DIMENISONES ABORDADAS</t>
  </si>
  <si>
    <t>Salario facturador asignador de citas, odontologo general, inversion capital realizada en estructura fisica consultorio, insumos de oficina.</t>
  </si>
  <si>
    <t>Salario facturador asignador de citas, medico especialista, inversion capital realizada en mantenimiento de estructura fisica consultorio, insumos de oficina.</t>
  </si>
  <si>
    <t>Inversion en camas de hospitalizacion, salario de enfermeras, inversion en medicamentos, salario medicos generales y especialistas.</t>
  </si>
  <si>
    <t>Salario medico tratante, enfermeras, auxiliares,mantenimiento  infraestructura, equipos biomedicos, insumos oficina.</t>
  </si>
  <si>
    <t>Salarios de medicos generales y especialistas, enfermeras, auxiliares, camas de hospitalizacion, equipos biomedicos, insumos biologicos.</t>
  </si>
  <si>
    <t>Inversion en camas de hospitalizacion, salario de enfermeras, inversion en medicamentos, equipos biomedicos, salario medicos generales y especialistas, insumos de oficina.</t>
  </si>
  <si>
    <t>Camas de hospitalizacion, salario de medicos generales y especialistas, inversion en medicamentos.</t>
  </si>
  <si>
    <t>Salario de medicos generales y especialistas, camas de hospitalizacion, inversion en medicamentos, inversion en mantenimiento de estructuta fisica, equipos biomedicos.</t>
  </si>
  <si>
    <t>Salario profesional lider SIAU, insumos oficina, inversion en sistema de informacion, mantenimiento de estructura fisica.</t>
  </si>
  <si>
    <t>Salario facturador asignador de citas,  inversion de capital realizada en mantenimieno estructura fisica consultorio, insumos de oficina.</t>
  </si>
  <si>
    <t>REINGRESOS NO PROGRAMADOS A LA UCI EN MENOS DE 48 HORAS</t>
  </si>
  <si>
    <t>PORCENTAJE DE OCUPACION DE LA UCI</t>
  </si>
  <si>
    <t>PORCENTAJE DE MORTALIDAD EN LA UCI</t>
  </si>
  <si>
    <t>GIRO DE CAMA EN LA UCI</t>
  </si>
  <si>
    <t>UNIDAD DE CUIDADOS INTENSIVOS</t>
  </si>
  <si>
    <t>ESTRATEGICO</t>
  </si>
  <si>
    <t>Salario de medicos especialistas, salario enfermeras, costos de estancia en UCI, inversion infraestructura.</t>
  </si>
  <si>
    <t>ESTANCIA MEDIA EN LA UCI</t>
  </si>
  <si>
    <t>IMAGENOLOGIA</t>
  </si>
  <si>
    <t>Salario del radiologo, mantenimieno de equipos biomedicos, insumos de impresión y papeleria.</t>
  </si>
  <si>
    <t>Ic</t>
  </si>
  <si>
    <t>Inc</t>
  </si>
  <si>
    <t>NO CONFORME</t>
  </si>
  <si>
    <t>NUMERO DE CITAS</t>
  </si>
  <si>
    <t>medicina general por primera vez (3 dias habiles)</t>
  </si>
  <si>
    <t>medicina interna por primera vez (5 dias habiles)</t>
  </si>
  <si>
    <t>Ginecologia por primera vez (5 dias habiles)</t>
  </si>
  <si>
    <t>medicina familiar por primera vez (5 dias habiles despues de la autorizacion- total 10 dias)</t>
  </si>
  <si>
    <t>Odontologia general por primera vez (3 dias habiles)</t>
  </si>
  <si>
    <t>Tiempo promedio de espera para la asignacion de citas por primera vez ( dias habiles)</t>
  </si>
  <si>
    <t>Giro de cama en la UCI  ( 3 dias habiles)</t>
  </si>
  <si>
    <t>NUMERO DE EGRESOS UCI</t>
  </si>
  <si>
    <t>Estancia media en la UCI  ( 3 dias habiles)</t>
  </si>
  <si>
    <t>NO CONFORME (ESTANCIA &gt; 4 DIAS EN LA UCI)</t>
  </si>
  <si>
    <t>NO CONFORME ( 3 DIAS EN LA UCI)</t>
  </si>
  <si>
    <t>Cuantos pacientes por cada mes y cuantos duraron  mas de 4 dias</t>
  </si>
  <si>
    <t>Porcentaje de mortalidad en la UCI  ( 3 dias habiles)</t>
  </si>
  <si>
    <t>ESTANCIA PROMEDIO EN LA UCI</t>
  </si>
  <si>
    <t>NUMERO DE PACIENTES EN LA UCI DADOS DE ALTA CON VIDA EN EL 2020</t>
  </si>
  <si>
    <t>NO CONFORME NUMERO DE PACIENTES FALLECIDOS EN LA UCI D EN EL 2020</t>
  </si>
  <si>
    <t>Letalidad en menores de 5 años por EDA ( 0  MUERTES)</t>
  </si>
  <si>
    <t>NUMERO DE PACIENTES ATENDIDOS</t>
  </si>
  <si>
    <t>NO CONFORME NUMERO DE PACIENTES FALLECIDOS</t>
  </si>
  <si>
    <t>Tiempo promedio de espera para la asignación de cita de Odontología General</t>
  </si>
  <si>
    <t>DATO FEBRERO</t>
  </si>
  <si>
    <t>Tiempo promedio de espera para la asignación de cita Promoción y detección</t>
  </si>
  <si>
    <t>Tiempo promedio de espera para la asignación de cita de Ortopedia</t>
  </si>
  <si>
    <t>Tiempo promedio de espera para la asignación de cita de Medicina Familiar</t>
  </si>
  <si>
    <t>Tiempo promedio de espera para la toma de Ecografía</t>
  </si>
  <si>
    <t>Tiempo promedio de espera para la asignación de cita de Cirugía General</t>
  </si>
  <si>
    <t>Tiempo promedio de espera para la asignación de cita de pediatría</t>
  </si>
  <si>
    <t>Tiempo promedio de espera para la asignación de cita de Ginecologia</t>
  </si>
  <si>
    <t>Tiempo promedio de espera para la asignación de cita de Obstetricia</t>
  </si>
  <si>
    <t>Tiempo promedio de espera para la asignación de cita de Medicina Interna</t>
  </si>
  <si>
    <t>Proporción de gestantes con consulta de control prenatal de primera vez antes de las 12 semanas de gestación</t>
  </si>
  <si>
    <t>Tiempo promedio de espera para la asignación de cita de Medicina General</t>
  </si>
  <si>
    <t>Dias</t>
  </si>
  <si>
    <t>Porcentaje</t>
  </si>
  <si>
    <t>Numero de Gestantes que ingresan a control prenatal antes de las 12 semanas de gestación. (año 2020)</t>
  </si>
  <si>
    <t>Porcentaje de pacientes atendidos por primera vez en odontologia general</t>
  </si>
  <si>
    <t xml:space="preserve">Oportunidad en la entrega de resultados imágenes diagnosticas	</t>
  </si>
  <si>
    <t xml:space="preserve">	Giro de cama UCI</t>
  </si>
  <si>
    <t>Egresos/Pormedio de cama disponible</t>
  </si>
  <si>
    <t>Estancia media UCI</t>
  </si>
  <si>
    <t xml:space="preserve">	Porcentaje de ocupación UCI</t>
  </si>
  <si>
    <t xml:space="preserve">	Letalidad en menores de 5 años por Enfermedad Diarreica Aguda (EDA)</t>
  </si>
  <si>
    <t>Tasa de reingreso de pacientes hospitalizados en menos de 15 días</t>
  </si>
  <si>
    <t>Proporcion *1000 egresos</t>
  </si>
  <si>
    <t>Relación Morbilidad Materna Extrema(MME) / Muerte Materna temprana (MM)</t>
  </si>
  <si>
    <t>Cantidad</t>
  </si>
  <si>
    <t>Reingresos no programados a la UCI en menos de 48 horas</t>
  </si>
  <si>
    <t>Porcentaje de Mortalidad en la UCI</t>
  </si>
  <si>
    <t>Proporción de eventos adversos relacionados con la administración de medicamentos en hospitalización</t>
  </si>
  <si>
    <t>Tasa de satisfacción global</t>
  </si>
  <si>
    <t>SIUA (Sistema de informacion y atencion al usuario)</t>
  </si>
  <si>
    <t>Ot</t>
  </si>
  <si>
    <t>Salario medico general</t>
  </si>
  <si>
    <t>Salario radiologo</t>
  </si>
  <si>
    <t>Salario facturador asignador de citas</t>
  </si>
  <si>
    <t>DETALLADO</t>
  </si>
  <si>
    <t>Inversion administrativa mantenimiento consultorios</t>
  </si>
  <si>
    <t>Inversion insumos oficina</t>
  </si>
  <si>
    <t>Salario ortopedista</t>
  </si>
  <si>
    <t>Salario medico familiar</t>
  </si>
  <si>
    <t>Salario medico control prenatal</t>
  </si>
  <si>
    <t>Inversion equipos biomedicos (ecografos).</t>
  </si>
  <si>
    <t>Salario medico cirujano</t>
  </si>
  <si>
    <t>Salario medico pediatra</t>
  </si>
  <si>
    <t>Salario ginecologo</t>
  </si>
  <si>
    <t>Salario medico obstetra</t>
  </si>
  <si>
    <t>Salario medico internista</t>
  </si>
  <si>
    <t>Salario facturador asignador de citas, medico general, inversion capital realizada en mantenimiento de estructura fisica consultorio, insumos de oficina.</t>
  </si>
  <si>
    <t>Salario odontologo.</t>
  </si>
  <si>
    <t>Inversion mantenimiento equipos biomedicos</t>
  </si>
  <si>
    <t>Salario medicos internistas…</t>
  </si>
  <si>
    <t>Salario enfermeras</t>
  </si>
  <si>
    <t>Valor estancia diaria en UCI</t>
  </si>
  <si>
    <t>Inversion infraestructura UCI.</t>
  </si>
  <si>
    <t>Salario medico tratante</t>
  </si>
  <si>
    <t>Inversion mantenimiento infraestructura</t>
  </si>
  <si>
    <t>Inversion equipos biomedicos, camas.</t>
  </si>
  <si>
    <t>Inversion medicamentos</t>
  </si>
  <si>
    <t>Salario medicos generales</t>
  </si>
  <si>
    <t>Salario medicos especialistas</t>
  </si>
  <si>
    <t>costo inversion mantenimiento insumos biomedicos hosptalizacion- camas.</t>
  </si>
  <si>
    <t>costo inversion mantenimiento insumos biomedicos hosptalizacion camas.</t>
  </si>
  <si>
    <t>Salarios medicos especialistas.</t>
  </si>
  <si>
    <t>Salario auxiliares</t>
  </si>
  <si>
    <t>Inversion insumos biomedicos hospitalizacion, camas.</t>
  </si>
  <si>
    <t>Inversion insumos biologicos (hemoderivados).</t>
  </si>
  <si>
    <t>Salario medicos internistas..</t>
  </si>
  <si>
    <t>Costo estancia diaria UCI.</t>
  </si>
  <si>
    <t>Inversion equipos biomedicos y camas hospitalizacion.</t>
  </si>
  <si>
    <t>Salario medicos especialistas.</t>
  </si>
  <si>
    <t>Costo promedio inversion medicamenos</t>
  </si>
  <si>
    <t>Salario profesional lider SIAU</t>
  </si>
  <si>
    <t>Inversion sistema de informacion</t>
  </si>
  <si>
    <t>Inversion insumos de oficina</t>
  </si>
  <si>
    <t>Inversion mantenimiento estructura fisica.</t>
  </si>
  <si>
    <t>INDICADOR</t>
  </si>
  <si>
    <t>INSUMOS ENTRADAS</t>
  </si>
  <si>
    <t>FINANCIERA</t>
  </si>
  <si>
    <t>TH</t>
  </si>
  <si>
    <t>FISICA</t>
  </si>
  <si>
    <t>DIMENSION</t>
  </si>
  <si>
    <t>OUTPUTS</t>
  </si>
  <si>
    <t>Porcentaje Conformidad Ic</t>
  </si>
  <si>
    <t>Producto/salida</t>
  </si>
  <si>
    <t>Mantenimiento consultorios</t>
  </si>
  <si>
    <t>Porcentaje inconformidad</t>
  </si>
  <si>
    <t>Numero de eventos conformes</t>
  </si>
  <si>
    <t>Numero de eventos no conformes</t>
  </si>
  <si>
    <t>Ot (Total eventos)</t>
  </si>
  <si>
    <t>1/P</t>
  </si>
  <si>
    <t>Constante de conformidad</t>
  </si>
  <si>
    <t>Valor del producto conforme</t>
  </si>
  <si>
    <t>Valor del producto no conforme</t>
  </si>
  <si>
    <t>Ot (Ingresos anuales facturados)</t>
  </si>
  <si>
    <t>CONSTANTE DE CONFORMIDAD</t>
  </si>
  <si>
    <t xml:space="preserve">1) </t>
  </si>
  <si>
    <t>2)</t>
  </si>
  <si>
    <t>3)</t>
  </si>
  <si>
    <t>4)</t>
  </si>
  <si>
    <t>FUENTE DEL INDICADOR</t>
  </si>
  <si>
    <t>It</t>
  </si>
  <si>
    <t>No conformes (Pesos)</t>
  </si>
  <si>
    <t>Conformes (Pesos)</t>
  </si>
  <si>
    <t>Formula Operacional</t>
  </si>
  <si>
    <t>Secuencia</t>
  </si>
  <si>
    <t>&gt; 0% y &lt; 50%</t>
  </si>
  <si>
    <t>&gt;90%</t>
  </si>
  <si>
    <t>INVERSION (PESOS)</t>
  </si>
  <si>
    <t xml:space="preserve">MEDIA DE LA PRODUCTIVIDAD EFECTIVA
</t>
  </si>
  <si>
    <t>&gt;50% y &lt; 90%</t>
  </si>
  <si>
    <t>Constante de no conformidad</t>
  </si>
  <si>
    <t>DESAGREGACION DE LA FORMULA DE PRODUCTIVIDAD ( Ephrem berhe, Daniel azene, Brihanu abebe)</t>
  </si>
  <si>
    <t>&gt;95%</t>
  </si>
  <si>
    <t>&gt;50% y &lt;95%</t>
  </si>
  <si>
    <t>&lt;50</t>
  </si>
  <si>
    <t>&gt;50%</t>
  </si>
  <si>
    <t>EQUIPO CONSULTOR</t>
  </si>
  <si>
    <t>Tatiana carolina hincapie</t>
  </si>
  <si>
    <t>Ing. Harold Wilson Herandez cruz</t>
  </si>
  <si>
    <t>Formula</t>
  </si>
  <si>
    <t>Entradas (Ic-Inc)</t>
  </si>
  <si>
    <t>Salidas(Ot)</t>
  </si>
  <si>
    <t>Costo total</t>
  </si>
  <si>
    <t>Costo por hora</t>
  </si>
  <si>
    <t>Cantidad de pacientes atendidos en 1 hora</t>
  </si>
  <si>
    <t>Ing. Alejandro Galeano Avendaño</t>
  </si>
  <si>
    <t>VALOR FACTURADO unitario del servicio</t>
  </si>
  <si>
    <t>VALOR FACTURADO</t>
  </si>
  <si>
    <t>Honorarios facturador asignador de citas</t>
  </si>
  <si>
    <t>Honorarios medico general</t>
  </si>
  <si>
    <t>Honorarios medico ortopedista</t>
  </si>
  <si>
    <t>Honorarios medico familiar</t>
  </si>
  <si>
    <t>Honorarios medico control prenatal</t>
  </si>
  <si>
    <t>Honorarios medico cirujano</t>
  </si>
  <si>
    <t>Honorarios medico pediatra</t>
  </si>
  <si>
    <t>Honorarios medico Ginecobstetra</t>
  </si>
  <si>
    <t xml:space="preserve">Honorarios medico internista - intensivista </t>
  </si>
  <si>
    <t>Honorarios medico tratante</t>
  </si>
  <si>
    <t xml:space="preserve">Honorarios enfermeras </t>
  </si>
  <si>
    <t>Honorarios enfermeras UCI</t>
  </si>
  <si>
    <t>Honorarios enfermeras</t>
  </si>
  <si>
    <t>RETORNO (PESOS)</t>
  </si>
  <si>
    <t>Numero de pacientes dados de alta de la UCI sin reingreso en 48 horas.</t>
  </si>
  <si>
    <t>Numero de pacientes con reingreso en 48 horas a la UCI</t>
  </si>
  <si>
    <t>Numero de pacientes egresados vivos de la UCI</t>
  </si>
  <si>
    <t>SOGCS</t>
  </si>
  <si>
    <t>META SOGCS</t>
  </si>
  <si>
    <t>% DE  EVENTOS CONFORMES</t>
  </si>
  <si>
    <t>&gt;88% y &lt;95%</t>
  </si>
  <si>
    <t>&gt; 1 Evento</t>
  </si>
  <si>
    <t>&lt;= 0 Eventos</t>
  </si>
  <si>
    <t>CONVENCIONES PORCENTAJE DE EVENTOS CONFORMES</t>
  </si>
  <si>
    <t>CONSTANTE DE NO CONFORMIDAD (VARIABLES DE NO CALIDAD)</t>
  </si>
  <si>
    <t>SECCIONES</t>
  </si>
  <si>
    <t>DIRECTOR DEL PROYECTO:</t>
  </si>
  <si>
    <t>ANALISIS DE EFICIENCIA HOSPITAL MARIA AUXILIADORA ESE
VIGENCIA 2020</t>
  </si>
  <si>
    <t>&gt;50% y &lt; 95%</t>
  </si>
  <si>
    <t>&gt; 0% y &lt; 90%</t>
  </si>
  <si>
    <t>&gt;90% y &lt;99%</t>
  </si>
  <si>
    <t>&gt;99%</t>
  </si>
  <si>
    <t xml:space="preserve">Variables </t>
  </si>
  <si>
    <t>Mapa de procesos</t>
  </si>
  <si>
    <t>Resultados de aplicación formula</t>
  </si>
  <si>
    <t>COLOCAR FACHADA DE LA INSTITUCION AQUÍ</t>
  </si>
  <si>
    <t>GESTION CLINICA AMBULATORIA</t>
  </si>
  <si>
    <r>
      <t xml:space="preserve">Tiempo promedio de espera para la asignación de cita </t>
    </r>
    <r>
      <rPr>
        <b/>
        <sz val="11"/>
        <color theme="1"/>
        <rFont val="Arial"/>
        <family val="2"/>
      </rPr>
      <t>Promoción y detección (Cardiología, dermatología, enfermería general, gastroenterología, endoscopia, higiene oral, nutrición, optometría y terapias respiratorias)</t>
    </r>
  </si>
  <si>
    <r>
      <t xml:space="preserve">Tiempo promedio de espera para la asignación de cita de </t>
    </r>
    <r>
      <rPr>
        <b/>
        <sz val="11"/>
        <color theme="1"/>
        <rFont val="Arial"/>
        <family val="2"/>
      </rPr>
      <t>Ortopedia</t>
    </r>
  </si>
  <si>
    <r>
      <t xml:space="preserve">Tiempo promedio de espera para la asignación de cita de </t>
    </r>
    <r>
      <rPr>
        <b/>
        <sz val="11"/>
        <color theme="1"/>
        <rFont val="Arial"/>
        <family val="2"/>
      </rPr>
      <t>Medicina Familiar</t>
    </r>
  </si>
  <si>
    <r>
      <t xml:space="preserve">Tiempo promedio de espera para la toma de </t>
    </r>
    <r>
      <rPr>
        <b/>
        <sz val="11"/>
        <color theme="1"/>
        <rFont val="Arial"/>
        <family val="2"/>
      </rPr>
      <t>Ecografía</t>
    </r>
  </si>
  <si>
    <r>
      <t xml:space="preserve">Tiempo promedio de espera para la asignación de cita de </t>
    </r>
    <r>
      <rPr>
        <b/>
        <sz val="11"/>
        <color theme="1"/>
        <rFont val="Arial"/>
        <family val="2"/>
      </rPr>
      <t>Cirugía General</t>
    </r>
  </si>
  <si>
    <r>
      <t xml:space="preserve">Tiempo promedio de espera para la asignación de cita de </t>
    </r>
    <r>
      <rPr>
        <b/>
        <sz val="11"/>
        <color theme="1"/>
        <rFont val="Arial"/>
        <family val="2"/>
      </rPr>
      <t>pediatría</t>
    </r>
  </si>
  <si>
    <r>
      <t xml:space="preserve">Tiempo promedio de espera para la asignación de cita de </t>
    </r>
    <r>
      <rPr>
        <b/>
        <sz val="11"/>
        <color theme="1"/>
        <rFont val="Arial"/>
        <family val="2"/>
      </rPr>
      <t>Medicina Interna</t>
    </r>
  </si>
  <si>
    <t>APOYO DIAGNOSTICO Y SERVICIOS COMPLEMENTARIOS</t>
  </si>
  <si>
    <r>
      <t>Tiempo promedio de espera para la entrega de resultados</t>
    </r>
    <r>
      <rPr>
        <b/>
        <sz val="11"/>
        <color theme="1"/>
        <rFont val="Arial"/>
        <family val="2"/>
      </rPr>
      <t xml:space="preserve"> Imágenes Diagnosticas	</t>
    </r>
  </si>
  <si>
    <t>GESTION CLINICA DE HOSPITALIZACION</t>
  </si>
  <si>
    <t>Estancia media en la UCI</t>
  </si>
  <si>
    <t>Porcentaje de mortalidad en la UCI</t>
  </si>
  <si>
    <t>SERVICIO FARMACEUTICO</t>
  </si>
  <si>
    <t>Valor facturado por la IPS por cada paciente a quien se le asigna cita con medico general por primera vez.</t>
  </si>
  <si>
    <t>Valor facturado por la IPS por cada paciente a quien se le asigna cita de PyD.</t>
  </si>
  <si>
    <t>Valor facturado por la IPS por cada paciente a quien se le asigna cita con medico ortopedista.</t>
  </si>
  <si>
    <t>Valor facturado por la IPS por cada paciente a quien se le asigna cita con medico familiar.</t>
  </si>
  <si>
    <t>Valor facturado por la IPS por cada paciente a quien se le asigna cita de control prenatal.</t>
  </si>
  <si>
    <t>Valor facturado por la IPS por cada paciente a quien se le asigna cita con medico cirujano.</t>
  </si>
  <si>
    <t>Valor facturado por la IPS por cada paciente a quien se le asigna cita con medico internista.</t>
  </si>
  <si>
    <t>Valor facturado por la IPS por cada paciente a quien se le asigna cita con medico general.</t>
  </si>
  <si>
    <t>ESPACIO PARA QUE LA ORGANIZACIÓN COPIE EL MAPA DE PROCESOS</t>
  </si>
  <si>
    <t>It: Insumos totales
Ot: salidas totales
Ic: Ingresos obtenidos por la venta de productos conformes
Inc= Total de Insumos consumidos para producir  productos no conformes</t>
  </si>
  <si>
    <r>
      <rPr>
        <b/>
        <sz val="11"/>
        <color theme="1"/>
        <rFont val="Calibri"/>
        <family val="2"/>
        <scheme val="minor"/>
      </rPr>
      <t xml:space="preserve">Mapa de procesos: </t>
    </r>
    <r>
      <rPr>
        <sz val="11"/>
        <color theme="1"/>
        <rFont val="Calibri"/>
        <family val="2"/>
        <scheme val="minor"/>
      </rPr>
      <t>Señor IPS, en esta sección se requiere colocar la grafica que relaciona la articulación de los procesos, subproceso y/o servicios de la organización, identificando estratégicos, misionales, de apoyo, evaluación y control, donde se establezca la estructura funcional</t>
    </r>
  </si>
  <si>
    <t>Resolución 1552</t>
  </si>
  <si>
    <t>Financiera, física y talento humano.</t>
  </si>
  <si>
    <r>
      <t xml:space="preserve">Tiempo promedio de espera para la asignación de cita de </t>
    </r>
    <r>
      <rPr>
        <b/>
        <sz val="11"/>
        <color theme="1"/>
        <rFont val="Arial"/>
        <family val="2"/>
      </rPr>
      <t>Ginecología y obstetricia</t>
    </r>
  </si>
  <si>
    <r>
      <t xml:space="preserve">Tiempo promedio de espera para la asignación de las citas por primera vez - </t>
    </r>
    <r>
      <rPr>
        <b/>
        <sz val="11"/>
        <color theme="1"/>
        <rFont val="Arial"/>
        <family val="2"/>
      </rPr>
      <t>Odontología General</t>
    </r>
  </si>
  <si>
    <t>Resolución 256</t>
  </si>
  <si>
    <t>Letalidad en menores de 5 años por enfermedad diarreica agudas (EDA)</t>
  </si>
  <si>
    <t>Porcentaje de ocupación en la UCI</t>
  </si>
  <si>
    <t xml:space="preserve">Proporción de eventos adversos relacionados con la administración de medicamentos en hospitalización </t>
  </si>
  <si>
    <t>Tasa de reingreso de pacientes hospitalizados en menos de 15 días por IRA (Infección respiratoria aguda)</t>
  </si>
  <si>
    <t>SIUA (Sistema de informacion y atención al usuario)</t>
  </si>
  <si>
    <t>Proporción de satisfacción global de los usuarios en la IPS</t>
  </si>
  <si>
    <r>
      <t xml:space="preserve">Tiempo promedio de espera para la asignación de las citas por primera vez - </t>
    </r>
    <r>
      <rPr>
        <b/>
        <sz val="11"/>
        <color theme="1"/>
        <rFont val="Arial"/>
        <family val="2"/>
      </rPr>
      <t>Medicina General</t>
    </r>
  </si>
  <si>
    <t>Salidas (Ot): Señor usuario de IPS, en esta sección se relaciona las salidas (facturación) que realiza la organización, producto de los servicios prestados, discriminado por cada indicador priorizado propuesto para su análisis así:
•Producto/salida: Descripción del servicio ofertado por la organización frente al valor facturado, los cuales se reflejan en las utilidades netas. (Este campo esta sistematizado por lo cual no se requiere de registro)
•Valor facturado unitario del servicio: Señor usuario de IPS, aquí se debe registrar por cada servicio lo facturado por atención según el  portafolio de servicios aprobado por la institución donde se identifica la descripción del servicio, código SOAT, clasificación del REPS, Descripción de REPS, tarifa propia y tarifa SOAT de la institución. 
•Numero de eventos conformes: Dato que se registra de acuerdo al análisis generado en la pestaña 5 “Entradas (Ic-Inc)”, el cual se da de acuerdo con el cumplimiento de tiempos establecidos a nivel normativo y/o metas registradas en la ficha de los Kpis. (Este campo esta sistematizado por lo cual no se requiere de registro)
•Valor del producto conforme: Es directamente proporcional al valor facturado por el factor multiplicativo de numero de eventos conformes.(Este campo esta sistematizado por lo cual no se requiere de registro)
•Numero de eventos no conformes: Dato que se registra de acuerdo al análisis generado en la pestaña 5 “Entradas (Ic-Inc)”, el cual se da de acuerdo con el cumplimiento de tiempos establecidos a nivel normativo y/o metas registradas en la ficha de los Kpis. (Este campo esta sistematizado por lo cual no se requiere de registro)
•Valor del producto no conforme: Es directamente proporcional al valor facturado por el factor multiplicativo de número de eventos no conformes. (Este campo esta sistematizado por lo cual no se requiere de registro)
•Ot (Total eventos): Es directamente proporcional a la suma de número de eventos conformes más el número de eventos no conformes. (Este campo esta sistematizado por lo cual no se requiere de registro)
•Ot (Ingresos anuales facturados): Es directamente proporcional al producto entre el valor facturado y el total de eventos. (Este campo esta sistematizado por lo cual no se requiere de registro)</t>
  </si>
  <si>
    <r>
      <rPr>
        <b/>
        <sz val="11"/>
        <color theme="1"/>
        <rFont val="Calibri"/>
        <family val="2"/>
        <scheme val="minor"/>
      </rPr>
      <t xml:space="preserve">Resultados de aplicación: </t>
    </r>
    <r>
      <rPr>
        <sz val="11"/>
        <color theme="1"/>
        <rFont val="Calibri"/>
        <family val="2"/>
        <scheme val="minor"/>
      </rPr>
      <t xml:space="preserve">Señor usuario de IPS, en esta pestaña se calculan las constantes de conformidad y no conformidad mediante la aplicación de la fórmula de cálculo, para lo cual se emplearon los valores de It, Ic, Inc y Ot. </t>
    </r>
    <r>
      <rPr>
        <b/>
        <sz val="11"/>
        <color theme="1"/>
        <rFont val="Calibri"/>
        <family val="2"/>
        <scheme val="minor"/>
      </rPr>
      <t>(Este campo esta sistematizado por lo cual no se requiere de registro)</t>
    </r>
    <r>
      <rPr>
        <sz val="11"/>
        <color theme="1"/>
        <rFont val="Calibri"/>
        <family val="2"/>
        <scheme val="minor"/>
      </rPr>
      <t>, así como la definición de los insumos financieros empleados, producto conforme y no conforme determinado por la institución por lo cual se requiere de su registro según el control operacional de la institución.</t>
    </r>
  </si>
  <si>
    <r>
      <rPr>
        <b/>
        <sz val="11"/>
        <color theme="1"/>
        <rFont val="Calibri"/>
        <family val="2"/>
        <scheme val="minor"/>
      </rPr>
      <t>Análisis de resultados:</t>
    </r>
    <r>
      <rPr>
        <sz val="11"/>
        <color theme="1"/>
        <rFont val="Calibri"/>
        <family val="2"/>
        <scheme val="minor"/>
      </rPr>
      <t xml:space="preserve"> En esta pestaña se realiza análisis de los resultados de las constantes de conformidad y no conformidades descritas en la pestaña "Resultados de aplicación", donde se analiza el estado de criticidad de la institución y se realiza comparación con los resultados obtenidos en los indicadores del SOGCS (El cual cada IPS debe registrar los mismos según la formula operacional que emplea y la meta, así como la  periodicidad que determine para la utilización de la herramienta) y su relación con el porcentaje de eventos conformes, adicionalmente la herramienta trae la información financiera de insumos invertidos vs facturación y el ROI tras la prestación de los servicios, con el fin de que sirva como elementos de juicio a la determinación de los futuros planes de acción que determine la IPS</t>
    </r>
  </si>
  <si>
    <r>
      <rPr>
        <b/>
        <sz val="11"/>
        <color theme="1"/>
        <rFont val="Calibri"/>
        <family val="2"/>
        <scheme val="minor"/>
      </rPr>
      <t>Metodología de calculo:</t>
    </r>
    <r>
      <rPr>
        <sz val="11"/>
        <color theme="1"/>
        <rFont val="Calibri"/>
        <family val="2"/>
        <scheme val="minor"/>
      </rPr>
      <t xml:space="preserve"> En esta sección se describe la fase cuantitativa, en la cual se encuentra desagregada la fórmula de cálculo empleada para la determinación de constantes de conformidad y no conformidad desarrollada en 4 pasos con su correspondiente explicación.</t>
    </r>
  </si>
  <si>
    <r>
      <rPr>
        <b/>
        <sz val="11"/>
        <color theme="1"/>
        <rFont val="Calibri"/>
        <family val="2"/>
        <scheme val="minor"/>
      </rPr>
      <t>Variables:</t>
    </r>
    <r>
      <rPr>
        <sz val="11"/>
        <color theme="1"/>
        <rFont val="Calibri"/>
        <family val="2"/>
        <scheme val="minor"/>
      </rPr>
      <t xml:space="preserve"> Señor IPS, de acuerdo a los indicadores priorizados propuestos en la presente herramienta de análisis se consolida una clasificación inicial, teniendo en cuenta: Tipo de indicador, tipo de proceso, servicio habilitado, atributo de calidad, nombre del indicador según marco normativo, frecuencia del reporte en el sistema de información, fuente normativa del indicador, y las dimensiones abordadas, teniendo en cuenta el mapa de la organización a emplear, nombre del proceso, servicio habilitado, atributo de calidad. Tenga en cuenta que esta sección es informativa mas no de diligenciamiento.</t>
    </r>
  </si>
  <si>
    <r>
      <rPr>
        <b/>
        <sz val="11"/>
        <color theme="1"/>
        <rFont val="Calibri"/>
        <family val="2"/>
        <scheme val="minor"/>
      </rPr>
      <t xml:space="preserve">Entradas (Ic-Inc): </t>
    </r>
    <r>
      <rPr>
        <sz val="11"/>
        <color theme="1"/>
        <rFont val="Calibri"/>
        <family val="2"/>
        <scheme val="minor"/>
      </rPr>
      <t xml:space="preserve">Señor usuario de IPS, en esta sección se describe al detalle de los insumos relacionados por cada una de las dimensiones analizadas (TH – FISICA – FINANCIERA), las cuales se detallan a continuación:
</t>
    </r>
    <r>
      <rPr>
        <b/>
        <sz val="11"/>
        <color theme="1"/>
        <rFont val="Calibri"/>
        <family val="2"/>
        <scheme val="minor"/>
      </rPr>
      <t>Definiciones relacionadas al registro:</t>
    </r>
    <r>
      <rPr>
        <sz val="11"/>
        <color theme="1"/>
        <rFont val="Calibri"/>
        <family val="2"/>
        <scheme val="minor"/>
      </rPr>
      <t xml:space="preserve">
</t>
    </r>
    <r>
      <rPr>
        <b/>
        <sz val="11"/>
        <color theme="1"/>
        <rFont val="Calibri"/>
        <family val="2"/>
        <scheme val="minor"/>
      </rPr>
      <t xml:space="preserve">•Insumos de entrada – TH (Honorarios de productividad personal asistencial / administrativo): </t>
    </r>
    <r>
      <rPr>
        <sz val="11"/>
        <color theme="1"/>
        <rFont val="Calibri"/>
        <family val="2"/>
        <scheme val="minor"/>
      </rPr>
      <t xml:space="preserve">Señor usuario de IPS, aquí debe registrar la información de costos asumidos por la institución en contratación del talento humano que hace parte de cada uno de los procesos de la organización.
</t>
    </r>
    <r>
      <rPr>
        <b/>
        <sz val="11"/>
        <color theme="1"/>
        <rFont val="Calibri"/>
        <family val="2"/>
        <scheme val="minor"/>
      </rPr>
      <t xml:space="preserve">•Insumos de entrada – Física (Mantenimiento en consultorios): </t>
    </r>
    <r>
      <rPr>
        <sz val="11"/>
        <color theme="1"/>
        <rFont val="Calibri"/>
        <family val="2"/>
        <scheme val="minor"/>
      </rPr>
      <t xml:space="preserve">Señor usuario de IPS, aquí debe registrar la información de costos invertidos por la Institución en mantenimiento realizado a la infraestructura.
</t>
    </r>
    <r>
      <rPr>
        <b/>
        <sz val="11"/>
        <color theme="1"/>
        <rFont val="Calibri"/>
        <family val="2"/>
        <scheme val="minor"/>
      </rPr>
      <t xml:space="preserve">•Insumos de entrada – Financiera: </t>
    </r>
    <r>
      <rPr>
        <sz val="11"/>
        <color theme="1"/>
        <rFont val="Calibri"/>
        <family val="2"/>
        <scheme val="minor"/>
      </rPr>
      <t xml:space="preserve">Señor usuario de IPS, aquí debe registrar la inversión en insumos de oficina que asume la organización se consigna en la pestaña descrita.
•Detallado: Señor usuario de IPS, aquí debe registrar la informacion financiera, divulgada por el proceso contable de la institución teniendo en cuenta cada dimensión abordada
</t>
    </r>
    <r>
      <rPr>
        <b/>
        <sz val="11"/>
        <color theme="1"/>
        <rFont val="Calibri"/>
        <family val="2"/>
        <scheme val="minor"/>
      </rPr>
      <t xml:space="preserve">Definiciones relacionadas a tiempos y costos: </t>
    </r>
    <r>
      <rPr>
        <sz val="11"/>
        <color theme="1"/>
        <rFont val="Calibri"/>
        <family val="2"/>
        <scheme val="minor"/>
      </rPr>
      <t xml:space="preserve">
</t>
    </r>
    <r>
      <rPr>
        <b/>
        <sz val="11"/>
        <color theme="1"/>
        <rFont val="Calibri"/>
        <family val="2"/>
        <scheme val="minor"/>
      </rPr>
      <t>•Costo por hora:</t>
    </r>
    <r>
      <rPr>
        <sz val="11"/>
        <color theme="1"/>
        <rFont val="Calibri"/>
        <family val="2"/>
        <scheme val="minor"/>
      </rPr>
      <t xml:space="preserve"> Costo que asume la institución en la atención de un paciente según asignación de honorarios anuales.</t>
    </r>
    <r>
      <rPr>
        <b/>
        <sz val="11"/>
        <color theme="1"/>
        <rFont val="Calibri"/>
        <family val="2"/>
        <scheme val="minor"/>
      </rPr>
      <t xml:space="preserve"> (Este campo esta sistematizado por lo cual no se requiere de registro)</t>
    </r>
    <r>
      <rPr>
        <sz val="11"/>
        <color theme="1"/>
        <rFont val="Calibri"/>
        <family val="2"/>
        <scheme val="minor"/>
      </rPr>
      <t xml:space="preserve">
</t>
    </r>
    <r>
      <rPr>
        <b/>
        <sz val="11"/>
        <color theme="1"/>
        <rFont val="Calibri"/>
        <family val="2"/>
        <scheme val="minor"/>
      </rPr>
      <t xml:space="preserve">•Tiempo estándar empleado por paciente: </t>
    </r>
    <r>
      <rPr>
        <sz val="11"/>
        <color theme="1"/>
        <rFont val="Calibri"/>
        <family val="2"/>
        <scheme val="minor"/>
      </rPr>
      <t xml:space="preserve">Señor usuario de IPS, aquí debe registrar el tiempo estándar definido, teniendo en cuenta el volumen de actividades que se deben realizar para garantizar productos concretos, observables y medibles. La carga de trabajo estará definida no solo por el trabajo físico, sino también por las exigencias mentales y la exposición a las condiciones ambientales agresivas como el ruido, la temperatura, la iluminación, entre otros; a esto se conoce como suplementos constantes y variables, de acuerdo a esta definición está dado por el tiempo normal del desarrollo de la labor por el tiempo normal más el total de suplementos (Constantes y variables).
</t>
    </r>
    <r>
      <rPr>
        <b/>
        <sz val="11"/>
        <color theme="1"/>
        <rFont val="Calibri"/>
        <family val="2"/>
        <scheme val="minor"/>
      </rPr>
      <t xml:space="preserve">•Costos de inversión: </t>
    </r>
    <r>
      <rPr>
        <sz val="11"/>
        <color theme="1"/>
        <rFont val="Calibri"/>
        <family val="2"/>
        <scheme val="minor"/>
      </rPr>
      <t xml:space="preserve">Es la suma de los honorarios de talento humano + inversión de mantenimientos en infraestructura física + la inversión financiera como insumos de oficina y otros. </t>
    </r>
    <r>
      <rPr>
        <b/>
        <sz val="11"/>
        <color theme="1"/>
        <rFont val="Calibri"/>
        <family val="2"/>
        <scheme val="minor"/>
      </rPr>
      <t>(Este campo esta sistematizado por lo cual no se requiere de registro)</t>
    </r>
    <r>
      <rPr>
        <sz val="11"/>
        <color theme="1"/>
        <rFont val="Calibri"/>
        <family val="2"/>
        <scheme val="minor"/>
      </rPr>
      <t xml:space="preserve">
</t>
    </r>
    <r>
      <rPr>
        <b/>
        <sz val="11"/>
        <color theme="1"/>
        <rFont val="Calibri"/>
        <family val="2"/>
        <scheme val="minor"/>
      </rPr>
      <t xml:space="preserve">•Numero de eventos conformes y no conformes: </t>
    </r>
    <r>
      <rPr>
        <sz val="11"/>
        <color theme="1"/>
        <rFont val="Calibri"/>
        <family val="2"/>
        <scheme val="minor"/>
      </rPr>
      <t xml:space="preserve">Señor usuario de IPS, aquí debe registrar el numero de eventos con cumplimiento y no cumplimiento, según el sistema de información que maneja la institución, toda vez que la misma establece  la meta institucional o por resolución para cada indicador, de acuerdo a la descripción de conformidad y no conformidad descrita para cada indicador.
</t>
    </r>
    <r>
      <rPr>
        <b/>
        <sz val="11"/>
        <color theme="1"/>
        <rFont val="Calibri"/>
        <family val="2"/>
        <scheme val="minor"/>
      </rPr>
      <t xml:space="preserve">•Conformes y no conformes (Pesos): </t>
    </r>
    <r>
      <rPr>
        <sz val="11"/>
        <color theme="1"/>
        <rFont val="Calibri"/>
        <family val="2"/>
        <scheme val="minor"/>
      </rPr>
      <t xml:space="preserve">Variable identificada para relacionar los ingresos radicados en los diferentes servicios priorizados, según porcentaje de conformidad o no conformidad. </t>
    </r>
    <r>
      <rPr>
        <b/>
        <sz val="11"/>
        <color theme="1"/>
        <rFont val="Calibri"/>
        <family val="2"/>
        <scheme val="minor"/>
      </rPr>
      <t>(Este campo esta sistematizado por lo cual no se requiere de registro</t>
    </r>
    <r>
      <rPr>
        <sz val="11"/>
        <color theme="1"/>
        <rFont val="Calibri"/>
        <family val="2"/>
        <scheme val="minor"/>
      </rPr>
      <t xml:space="preserve">)
</t>
    </r>
    <r>
      <rPr>
        <b/>
        <sz val="11"/>
        <color theme="1"/>
        <rFont val="Calibri"/>
        <family val="2"/>
        <scheme val="minor"/>
      </rPr>
      <t>•Porcentaje de conformidad y no conformidad: Se</t>
    </r>
    <r>
      <rPr>
        <sz val="11"/>
        <color theme="1"/>
        <rFont val="Calibri"/>
        <family val="2"/>
        <scheme val="minor"/>
      </rPr>
      <t xml:space="preserve"> identifica el total de eventos con cumplimiento o no cumplimiento, de acuerdo con el número de eventos totales registrados en los sistemas de información de la organización.</t>
    </r>
    <r>
      <rPr>
        <b/>
        <sz val="11"/>
        <color theme="1"/>
        <rFont val="Calibri"/>
        <family val="2"/>
        <scheme val="minor"/>
      </rPr>
      <t xml:space="preserve"> (Este campo esta sistematizado por lo cual no se requiere de registro)</t>
    </r>
  </si>
  <si>
    <t>Esta herramienta busca contribuir en la toma de resultados gerenciales, mediante la identificación de variables conformes y no conformes con el fin de determinar variables financieras producto de los datos registrados por cada Institución prestadora de servicio de salud o Empresa administradora de plan de beneficios, y determinar planes de mejoramiento futuros en pro del cumplimiento de la constante de no calidad - Indicadores SOGSC - Porcentaje de eventos conformes a partir de los resultados obtenidos. No obstante al momento de diligenciarla tenga en cuenta que:</t>
  </si>
  <si>
    <t>Campos no modificables por la organización debido a la estructura de formulación y/o indicadores priorizados en la hoja de variables preestablecidas en la presente herramienta</t>
  </si>
  <si>
    <t>Campos de obligatorio registro por cada Institución prestadora de servicio de salud o Empresa administradora de plan de beneficios según reporte del sistema de informacion que maneje o datos suministrados por el equipo de gerencia de la informacion</t>
  </si>
  <si>
    <t>Análisis de resultados</t>
  </si>
  <si>
    <r>
      <rPr>
        <b/>
        <sz val="14"/>
        <color theme="1"/>
        <rFont val="Calibri"/>
        <family val="2"/>
        <scheme val="minor"/>
      </rPr>
      <t>INSTRUCTIVO DE DILIGENCIAMIENTO</t>
    </r>
    <r>
      <rPr>
        <sz val="14"/>
        <color theme="1"/>
        <rFont val="Calibri"/>
        <family val="2"/>
        <scheme val="minor"/>
      </rPr>
      <t xml:space="preserve"> ( Señor IPS, una vez diligenciado este formato, borre el instructivo de diligenciamiento)</t>
    </r>
  </si>
  <si>
    <t>Explicación de variables</t>
  </si>
  <si>
    <t>El autor define la productividad organizacional, directamente proporcional a los resultados totales alcanzados e inversamente proporcional a los resultados totales consumidos, Definición transversal a : Salidas totales / entradas totales</t>
  </si>
  <si>
    <t>El inverso de la productividad es directamente proporcional a la sumatoria de las entradas conformes y las entradas no conformes , entendiéndose que las salidas totales de los productos consumidos son iguales en ambos sentidos de la formula, conservando su independencia.</t>
  </si>
  <si>
    <t>La constante C, representa la condición ideal en donde los insumos consumidos por productos conformes, por tanto se puede decir que una organización es eficiente si la ecuación Inc/Ot es menor que la C y tiende a cero.</t>
  </si>
  <si>
    <t>Inversión insumos oficina</t>
  </si>
  <si>
    <t>Depreciación equipos biomédicos (ecógrafos).</t>
  </si>
  <si>
    <t>Honorarios Odontólogo</t>
  </si>
  <si>
    <t>Honorarios radiólogo</t>
  </si>
  <si>
    <t>Honorarios facturador radiología</t>
  </si>
  <si>
    <t>Depreciación estructura física rx</t>
  </si>
  <si>
    <t>Depreciación equipos biomédicos Rx</t>
  </si>
  <si>
    <t>Honorarios Auxiliares de enfermería hospitalización</t>
  </si>
  <si>
    <t>Depreciación infraestructura hospitalización</t>
  </si>
  <si>
    <t>Depreciación equipos biomédicos, camas hospitalización</t>
  </si>
  <si>
    <t>Honorarios médicos intensivistas UCI</t>
  </si>
  <si>
    <t>Inversión infraestructura UCI.</t>
  </si>
  <si>
    <t>Adquisición equipos biomédicos- camas.</t>
  </si>
  <si>
    <t>Inversión equipos biomédicos- camas.</t>
  </si>
  <si>
    <t>Depreciación equipos biomédicos hospitalización- camas.</t>
  </si>
  <si>
    <t>Honorarios médicos especialistas</t>
  </si>
  <si>
    <t>Honorarios médicos intensivista UCI</t>
  </si>
  <si>
    <t>Depreciación equipos biomédicos y camas hospitalización.</t>
  </si>
  <si>
    <t xml:space="preserve"> inversión medicamentos</t>
  </si>
  <si>
    <t xml:space="preserve">Honorarios médicos especialistas. </t>
  </si>
  <si>
    <t>Inversión TH  SIAU</t>
  </si>
  <si>
    <t>Inversión sistema de informacion</t>
  </si>
  <si>
    <t>Depreciación estructura física.</t>
  </si>
  <si>
    <t>Tiempo estándar empleado por paciente (Minutos)</t>
  </si>
  <si>
    <t xml:space="preserve">Tiempo de prestación del servicio de acuerdo al tiempo estándar (Horas) </t>
  </si>
  <si>
    <t>Costo unitario por evento que le cuesta a la institución</t>
  </si>
  <si>
    <t xml:space="preserve">Costos de inversión </t>
  </si>
  <si>
    <t>Valor facturado por la IPS por cada paciente a quien se le asigna cita con pediatría.</t>
  </si>
  <si>
    <t>Valor facturado por la IPS por cada paciente a quien se le asigna cita con ginecología.</t>
  </si>
  <si>
    <t>Valor facturado por la IPS por cada paciente a quien se le asigna cita con odontología.</t>
  </si>
  <si>
    <t>Valor facturado por la IPS por realización de imágenes diagnosticas.</t>
  </si>
  <si>
    <t>Valor promedio facturado por la IPS por atención a menores de 5 años por EDA.</t>
  </si>
  <si>
    <t xml:space="preserve">Valor facturado por la IPS por paciente en UCI estancia  días.
</t>
  </si>
  <si>
    <t>Valor facturado por la IPS por ocupación diaria de UCI &lt;60%.</t>
  </si>
  <si>
    <t xml:space="preserve">Valor facturado por la IPS por la hospitalización de paciente con </t>
  </si>
  <si>
    <t xml:space="preserve">Valor facturado por la IPS por atención de pacientes en UCI por reingresos en menos de 48 horas. </t>
  </si>
  <si>
    <t xml:space="preserve">Valor promedio facturado por la IPS en atención a un paciente en la UCI
</t>
  </si>
  <si>
    <t>Valor promedio facturado por la IPS en atención a pacientes a quienes se les suministra medicamento, con egreso.</t>
  </si>
  <si>
    <t>Valor promedio facturado de menor de 5 años hospitalizado con al menos un egreso por IRA</t>
  </si>
  <si>
    <t>Salario facturador asignador de citas, medico especialista, inversión capital realizada en mantenimiento de estructura física consultorio, insumos de oficina.</t>
  </si>
  <si>
    <t>Numero de pacientes a quienes se les asigno la cita con promoción y detección  en un lapso de 3 días hábiles. (año 2020)</t>
  </si>
  <si>
    <t>Numero de pacientes a quienes se les asigno la cita con promoción y detección en en lapso superior a 3 días hábiles. (año 2020)</t>
  </si>
  <si>
    <t>Numero de pacientes a quienes se les asigno la cita con ortopedia en un lapso de 5 días hábiles. (año 2020)</t>
  </si>
  <si>
    <t>Numero de pacientes a quienes se les asigno la cita con ortopedia en un lapso mayor a 5 días hábiles. (año 2020)</t>
  </si>
  <si>
    <t>Numero de pacientes a quienes se les asigno la cita con medicina familiar en un lapso de 5 días hábiles. (año 2020)</t>
  </si>
  <si>
    <t>Numero de pacientes a quienes se les asigno la cita con medicina familiar en un lapso superior a 5 días hábiles. (año 2020)</t>
  </si>
  <si>
    <t>Numero de pacientes a quienes se les asigno la toma de ecografía en un lapso de 15 días hábiles. (año 2020)</t>
  </si>
  <si>
    <t>Numero de pacientes a quienes no se les asigno la toma de ecografía en un lapso de 15 días hábiles. (año 2020)</t>
  </si>
  <si>
    <t>Numero de pacientes a quienes se les asigno la cita con cirugía general en un lapso de 5 días hábiles. (año 2020)</t>
  </si>
  <si>
    <t>Numero de pacientes a quienes se les asigno la cita con cirugía general en un lapso superior a 5 días hábiles. (año 2020)</t>
  </si>
  <si>
    <t>Numero de pacientes a quienes se les asigno la cita con pediatría en un lapso de 5 días hábiles. (año 2020)</t>
  </si>
  <si>
    <t>Numero de pacientes a quienes se les asigno la cita con pediatría en un lapso mayor de 5 días hábiles. (año 2020)</t>
  </si>
  <si>
    <t>Numero de pacientes a quienes se les asigno la cita con ginecología en un lapso de 5 días hábiles. (año 2020)</t>
  </si>
  <si>
    <t>Numero de pacientes a quienes se les asigno la cita la cita con ginecología en un lapso mayor de 5 días hábiles. (año 2020)</t>
  </si>
  <si>
    <t>Numero de pacientes a quienes se les asigno la cita con medicina interna en un lapso de 5 días hábiles. (año 2020)</t>
  </si>
  <si>
    <t>Numero de pacientes a quienes se les asigno la cita con medicina interna en un lapso mayor de 5 días hábiles. (año 2020)</t>
  </si>
  <si>
    <t>Numero de Gestantes que ingresan a control prenatal, después de las 12 semanas de gestación. (año 2020)</t>
  </si>
  <si>
    <t>Salario facturador asignador de citas, odontólogo general, inversión capital realizada en estructura física consultorio, insumos de oficina.</t>
  </si>
  <si>
    <t>Numero de pacientes a quienes se les asigno cita por primera vez con odontología general en un lapso de 3 días hábiles. (año 2020)</t>
  </si>
  <si>
    <t>Numero de pacientes a quienes se les asigno cita por primera vez con odontología general en un lapso mayor de 3 días hábiles. (año 2020)</t>
  </si>
  <si>
    <t>Salario del radiólogo, mantenimiento de equipos biomédicos, insumos de impresión y papelería.</t>
  </si>
  <si>
    <t>Numero de resultados entregados de imagenología en un lapso de 2 días.</t>
  </si>
  <si>
    <t>Numero de resultados de imagenología  entregados en un lapso de tiempo superior a 2 días.</t>
  </si>
  <si>
    <t>Salario medico tratante, enfermeras, auxiliares, mantenimiento  infraestructura, equipos biomédicos, insumos oficina.</t>
  </si>
  <si>
    <t>Número de eventos de EDA en menores de 5 años resueltos.</t>
  </si>
  <si>
    <t>Salario de médicos especialistas, salario enfermeras, costos de estancia en UCI, inversión infraestructura.</t>
  </si>
  <si>
    <t>Numero promedio de días de atención en UCI prestada a cada paciente egresado menor o igual a 4 días.</t>
  </si>
  <si>
    <t>Numero promedio de días de atención en UCI prestada a cada paciente egresado mayor a 4 días.</t>
  </si>
  <si>
    <t>Promedio de ocupación en la UCI menor al 60% en el mes.</t>
  </si>
  <si>
    <t>Promedio de ocupación en la UCI mayor al 60% en el mes.</t>
  </si>
  <si>
    <t>Inversión en camas de hospitalización, salario de enfermeras, inversión en medicamentos, equipos biomédicos, salario médicos generales y especialistas, insumos de oficina.</t>
  </si>
  <si>
    <t>Número de casos dados de alta, que no  reingresaron antes de 15 días.(año 2020).</t>
  </si>
  <si>
    <t>Número de casos dados de alta, con reingresos, en menos de 15 días.(año 2020).</t>
  </si>
  <si>
    <t>Numero de mortalidades en la UCI</t>
  </si>
  <si>
    <t>Camas de hospitalización, salario de médicos generales y especialistas, inversión en medicamentos.</t>
  </si>
  <si>
    <t>Números de pacientes a los que se les administro medicamentos y no presentaron eventos adversos en hospitalización</t>
  </si>
  <si>
    <t>Salario de médicos generales y especialistas, camas de hospitalización, inversión en medicamentos, inversión en mantenimiento de estructura física, equipos biomédicos.</t>
  </si>
  <si>
    <t>Número de pacientes dados de alta por infección respiratoria aguda y que no presentaron reingreso en menos de 15 días</t>
  </si>
  <si>
    <t>Número de pacientes que reingresan al servicio de hospitalización por infección respiratoria aguda, antes de 15 días.</t>
  </si>
  <si>
    <t>Salario profesional líder SIAU, insumos oficina, inversión en sistema de informacion, mantenimiento de estructura física.</t>
  </si>
  <si>
    <t>Salario facturador asignador de citas,  inversión de capital realizada en mantenimiento estructura física consultorio, insumos de oficina.</t>
  </si>
  <si>
    <t>Numero de pacientes a quienes se les asigno la cita por primera vez con medicina general  en en lapso de 3 días hábiles. (año 2020)</t>
  </si>
  <si>
    <t>Numero de pacientes a quienes se les asigno la cita por primera vez con medicina general  en en lapso, superior a los 3 días hábiles. (año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</si>
</sst>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240A]General"/>
    <numFmt numFmtId="165" formatCode="#,##0_ ;\-#,##0\ "/>
    <numFmt numFmtId="166" formatCode="&quot;$&quot;\ #,##0"/>
    <numFmt numFmtId="167" formatCode="0.00000"/>
    <numFmt numFmtId="168" formatCode="#,##0.000000;\-#,##0.000000"/>
    <numFmt numFmtId="169" formatCode="0.0000"/>
    <numFmt numFmtId="170" formatCode="_-* #,##0_-;\-* #,##0_-;_-* &quot;-&quot;??_-;_-@_-"/>
    <numFmt numFmtId="171" formatCode="0.0000000000%"/>
    <numFmt numFmtId="172" formatCode="0.000%"/>
  </numFmts>
  <fonts count="27">
    <font>
      <sz val="11"/>
      <color theme="1"/>
      <name val="Calibri"/>
      <family val="2"/>
      <scheme val="minor"/>
    </font>
    <font>
      <sz val="11"/>
      <name val="Arial"/>
      <family val="2"/>
    </font>
    <font>
      <sz val="11"/>
      <color theme="1"/>
      <name val="Arial"/>
      <family val="2"/>
    </font>
    <font>
      <b/>
      <sz val="11"/>
      <name val="Arial"/>
      <family val="2"/>
    </font>
    <font>
      <sz val="11"/>
      <color rgb="FF000000"/>
      <name val="Arial"/>
      <family val="2"/>
    </font>
    <font>
      <b/>
      <sz val="11"/>
      <color theme="1"/>
      <name val="Arial"/>
      <family val="2"/>
    </font>
    <font>
      <sz val="10"/>
      <name val="Arial"/>
      <family val="2"/>
    </font>
    <font>
      <sz val="11"/>
      <color theme="1"/>
      <name val="Calibri"/>
      <family val="2"/>
      <scheme val="minor"/>
    </font>
    <font>
      <sz val="11"/>
      <color rgb="FF000000"/>
      <name val="Calibri"/>
      <family val="2"/>
    </font>
    <font>
      <b/>
      <sz val="11"/>
      <color theme="1"/>
      <name val="Calibri"/>
      <family val="2"/>
      <scheme val="minor"/>
    </font>
    <font>
      <b/>
      <sz val="9"/>
      <color indexed="81"/>
      <name val="Tahoma"/>
      <family val="2"/>
    </font>
    <font>
      <b/>
      <sz val="9"/>
      <name val="Arial"/>
      <family val="2"/>
    </font>
    <font>
      <sz val="9"/>
      <color theme="1"/>
      <name val="Arial"/>
      <family val="2"/>
    </font>
    <font>
      <sz val="11"/>
      <color theme="1"/>
      <name val="Calibri"/>
      <family val="2"/>
    </font>
    <font>
      <sz val="8"/>
      <name val="Calibri"/>
      <family val="2"/>
      <scheme val="minor"/>
    </font>
    <font>
      <sz val="24"/>
      <color theme="1"/>
      <name val="Calibri"/>
      <family val="2"/>
      <scheme val="minor"/>
    </font>
    <font>
      <sz val="11"/>
      <color rgb="FFFF0000"/>
      <name val="Calibri"/>
      <family val="2"/>
      <scheme val="minor"/>
    </font>
    <font>
      <sz val="13"/>
      <color theme="1"/>
      <name val="Arial"/>
      <family val="2"/>
    </font>
    <font>
      <b/>
      <sz val="13"/>
      <color theme="1"/>
      <name val="Arial"/>
      <family val="2"/>
    </font>
    <font>
      <b/>
      <u val="singleAccounting"/>
      <sz val="13"/>
      <color theme="1"/>
      <name val="Arial"/>
      <family val="2"/>
    </font>
    <font>
      <sz val="15"/>
      <color theme="1"/>
      <name val="Calibri"/>
      <family val="2"/>
      <scheme val="minor"/>
    </font>
    <font>
      <b/>
      <sz val="15"/>
      <color theme="1"/>
      <name val="Calibri"/>
      <family val="2"/>
      <scheme val="minor"/>
    </font>
    <font>
      <sz val="9"/>
      <color theme="1"/>
      <name val="Calibri"/>
      <family val="2"/>
      <scheme val="minor"/>
    </font>
    <font>
      <i/>
      <sz val="20"/>
      <color theme="1" tint="0.499984740745262"/>
      <name val="Calibri"/>
      <family val="2"/>
      <scheme val="minor"/>
    </font>
    <font>
      <sz val="40"/>
      <color theme="1" tint="0.34998626667073579"/>
      <name val="Calibri"/>
      <family val="2"/>
      <scheme val="minor"/>
    </font>
    <font>
      <sz val="14"/>
      <color theme="1"/>
      <name val="Calibri"/>
      <family val="2"/>
      <scheme val="minor"/>
    </font>
    <font>
      <b/>
      <sz val="14"/>
      <color theme="1"/>
      <name val="Calibri"/>
      <family val="2"/>
      <scheme val="minor"/>
    </font>
  </fonts>
  <fills count="27">
    <fill>
      <patternFill patternType="none"/>
    </fill>
    <fill>
      <patternFill patternType="gray125"/>
    </fill>
    <fill>
      <patternFill patternType="solid">
        <fgColor theme="3" tint="0.59999389629810485"/>
        <bgColor indexed="64"/>
      </patternFill>
    </fill>
    <fill>
      <patternFill patternType="solid">
        <fgColor rgb="FFFFFF00"/>
        <bgColor indexed="64"/>
      </patternFill>
    </fill>
    <fill>
      <patternFill patternType="solid">
        <fgColor theme="0"/>
        <bgColor indexed="64"/>
      </patternFill>
    </fill>
    <fill>
      <patternFill patternType="solid">
        <fgColor indexed="9"/>
        <bgColor indexed="64"/>
      </patternFill>
    </fill>
    <fill>
      <patternFill patternType="solid">
        <fgColor rgb="FF92D05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rgb="FFFFC000"/>
        <bgColor indexed="64"/>
      </patternFill>
    </fill>
    <fill>
      <patternFill patternType="solid">
        <fgColor theme="0"/>
        <bgColor theme="4" tint="0.59999389629810485"/>
      </patternFill>
    </fill>
    <fill>
      <patternFill patternType="solid">
        <fgColor theme="0"/>
        <bgColor theme="4" tint="0.79998168889431442"/>
      </patternFill>
    </fill>
    <fill>
      <patternFill patternType="solid">
        <fgColor rgb="FF92D050"/>
        <bgColor theme="4" tint="0.79998168889431442"/>
      </patternFill>
    </fill>
    <fill>
      <patternFill patternType="solid">
        <fgColor rgb="FF92D050"/>
        <bgColor theme="4" tint="0.59999389629810485"/>
      </patternFill>
    </fill>
    <fill>
      <patternFill patternType="solid">
        <fgColor theme="7" tint="0.79998168889431442"/>
        <bgColor indexed="64"/>
      </patternFill>
    </fill>
    <fill>
      <patternFill patternType="solid">
        <fgColor theme="2" tint="-0.249977111117893"/>
        <bgColor indexed="64"/>
      </patternFill>
    </fill>
    <fill>
      <patternFill patternType="solid">
        <fgColor rgb="FFFF0000"/>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00B050"/>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8" tint="0.39997558519241921"/>
        <bgColor indexed="64"/>
      </patternFill>
    </fill>
    <fill>
      <patternFill patternType="solid">
        <fgColor theme="8" tint="0.39997558519241921"/>
        <bgColor theme="4" tint="0.79998168889431442"/>
      </patternFill>
    </fill>
    <fill>
      <patternFill patternType="solid">
        <fgColor theme="8" tint="0.39997558519241921"/>
        <bgColor theme="4" tint="0.59999389629810485"/>
      </patternFill>
    </fill>
  </fills>
  <borders count="50">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8">
    <xf numFmtId="0" fontId="0" fillId="0" borderId="0"/>
    <xf numFmtId="0" fontId="6" fillId="0" borderId="0"/>
    <xf numFmtId="164" fontId="8" fillId="0" borderId="0" applyBorder="0" applyProtection="0"/>
    <xf numFmtId="0" fontId="7" fillId="0" borderId="0"/>
    <xf numFmtId="41"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cellStyleXfs>
  <cellXfs count="420">
    <xf numFmtId="0" fontId="0" fillId="0" borderId="0" xfId="0"/>
    <xf numFmtId="0" fontId="3" fillId="2" borderId="1" xfId="0" applyFont="1" applyFill="1" applyBorder="1" applyAlignment="1">
      <alignment horizontal="center" vertical="center" wrapText="1"/>
    </xf>
    <xf numFmtId="0" fontId="3" fillId="2" borderId="1" xfId="0" applyNumberFormat="1" applyFont="1" applyFill="1" applyBorder="1" applyAlignment="1">
      <alignment horizontal="center" vertical="center" wrapText="1"/>
    </xf>
    <xf numFmtId="0" fontId="2" fillId="0" borderId="0" xfId="0" applyFont="1" applyAlignment="1">
      <alignment horizontal="center" vertical="center" wrapText="1"/>
    </xf>
    <xf numFmtId="0" fontId="2" fillId="0" borderId="2" xfId="0" applyFont="1" applyBorder="1" applyAlignment="1">
      <alignment horizontal="center" vertical="center" wrapText="1"/>
    </xf>
    <xf numFmtId="0" fontId="2" fillId="0"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14" fontId="2" fillId="0" borderId="0" xfId="0" applyNumberFormat="1" applyFont="1" applyAlignment="1">
      <alignment horizontal="center" vertical="center" wrapText="1"/>
    </xf>
    <xf numFmtId="0" fontId="1" fillId="5" borderId="2" xfId="1" applyFont="1" applyFill="1" applyBorder="1" applyAlignment="1" applyProtection="1">
      <alignment horizontal="center" vertical="center" wrapText="1"/>
    </xf>
    <xf numFmtId="0" fontId="1" fillId="5" borderId="2" xfId="1" applyFont="1" applyFill="1" applyBorder="1" applyAlignment="1" applyProtection="1">
      <alignment horizontal="center" vertical="center"/>
    </xf>
    <xf numFmtId="0" fontId="1" fillId="0" borderId="2" xfId="1" applyFont="1" applyBorder="1" applyAlignment="1">
      <alignment horizontal="left" vertical="center" wrapText="1"/>
    </xf>
    <xf numFmtId="0" fontId="1" fillId="0" borderId="2" xfId="1" applyFont="1" applyBorder="1" applyAlignment="1">
      <alignment horizontal="center" vertical="center" wrapText="1"/>
    </xf>
    <xf numFmtId="0" fontId="2" fillId="4" borderId="2" xfId="0" applyNumberFormat="1"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4" borderId="0" xfId="0" applyFont="1" applyFill="1" applyAlignment="1">
      <alignment horizontal="center" vertical="center" wrapText="1"/>
    </xf>
    <xf numFmtId="0" fontId="0" fillId="0" borderId="0" xfId="0" applyAlignment="1">
      <alignment wrapText="1"/>
    </xf>
    <xf numFmtId="0" fontId="2" fillId="6" borderId="2" xfId="0" applyFont="1" applyFill="1" applyBorder="1" applyAlignment="1">
      <alignment horizontal="center" vertical="center" wrapText="1"/>
    </xf>
    <xf numFmtId="0" fontId="3" fillId="2" borderId="5" xfId="0" applyNumberFormat="1" applyFont="1" applyFill="1" applyBorder="1" applyAlignment="1">
      <alignment horizontal="center" vertical="center" wrapText="1"/>
    </xf>
    <xf numFmtId="0" fontId="2" fillId="6" borderId="2" xfId="0" applyFont="1" applyFill="1" applyBorder="1" applyAlignment="1">
      <alignment horizontal="left" vertical="center" wrapText="1"/>
    </xf>
    <xf numFmtId="0" fontId="2" fillId="6" borderId="5" xfId="0" applyFont="1" applyFill="1" applyBorder="1" applyAlignment="1">
      <alignment horizontal="left" vertical="center" wrapText="1"/>
    </xf>
    <xf numFmtId="0" fontId="2" fillId="3" borderId="5" xfId="0" applyFont="1" applyFill="1" applyBorder="1" applyAlignment="1">
      <alignment horizontal="left" vertical="center" wrapText="1"/>
    </xf>
    <xf numFmtId="0" fontId="2" fillId="3" borderId="2" xfId="0" applyFont="1" applyFill="1" applyBorder="1" applyAlignment="1">
      <alignment horizontal="left" vertical="center" wrapText="1"/>
    </xf>
    <xf numFmtId="0" fontId="0" fillId="0" borderId="2" xfId="0" applyBorder="1" applyAlignment="1">
      <alignment horizontal="center"/>
    </xf>
    <xf numFmtId="0" fontId="0" fillId="3" borderId="2" xfId="0" applyFill="1" applyBorder="1" applyAlignment="1">
      <alignment horizontal="center"/>
    </xf>
    <xf numFmtId="0" fontId="0" fillId="4" borderId="2" xfId="0" applyFill="1" applyBorder="1" applyAlignment="1">
      <alignment horizontal="center"/>
    </xf>
    <xf numFmtId="0" fontId="0" fillId="0" borderId="2" xfId="0" applyFill="1" applyBorder="1" applyAlignment="1">
      <alignment horizontal="center"/>
    </xf>
    <xf numFmtId="0" fontId="0" fillId="0" borderId="2" xfId="0" applyBorder="1" applyAlignment="1">
      <alignment horizontal="center" wrapText="1"/>
    </xf>
    <xf numFmtId="0" fontId="0" fillId="9" borderId="2" xfId="0" applyFill="1" applyBorder="1" applyAlignment="1">
      <alignment horizontal="center"/>
    </xf>
    <xf numFmtId="0" fontId="0" fillId="7" borderId="2" xfId="0" applyFill="1" applyBorder="1" applyAlignment="1">
      <alignment horizontal="center" wrapText="1"/>
    </xf>
    <xf numFmtId="0" fontId="11" fillId="2" borderId="1" xfId="0" applyFont="1" applyFill="1" applyBorder="1" applyAlignment="1">
      <alignment horizontal="center" vertical="center" wrapText="1"/>
    </xf>
    <xf numFmtId="0" fontId="12" fillId="4" borderId="2" xfId="0" applyNumberFormat="1" applyFont="1" applyFill="1" applyBorder="1" applyAlignment="1">
      <alignment horizontal="center" vertical="center" wrapText="1"/>
    </xf>
    <xf numFmtId="0" fontId="12" fillId="4" borderId="2"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13" fillId="10" borderId="2" xfId="0" applyFont="1" applyFill="1" applyBorder="1" applyAlignment="1">
      <alignment wrapText="1"/>
    </xf>
    <xf numFmtId="0" fontId="13" fillId="11" borderId="2" xfId="0" applyFont="1" applyFill="1" applyBorder="1" applyAlignment="1">
      <alignment wrapText="1"/>
    </xf>
    <xf numFmtId="0" fontId="0" fillId="0" borderId="2" xfId="0" applyBorder="1" applyAlignment="1">
      <alignment wrapText="1"/>
    </xf>
    <xf numFmtId="0" fontId="11" fillId="2" borderId="2" xfId="0" applyFont="1" applyFill="1" applyBorder="1" applyAlignment="1">
      <alignment horizontal="center" vertical="center" wrapText="1"/>
    </xf>
    <xf numFmtId="0" fontId="13" fillId="10" borderId="2" xfId="0" applyFont="1" applyFill="1" applyBorder="1" applyAlignment="1">
      <alignment horizontal="center"/>
    </xf>
    <xf numFmtId="0" fontId="13" fillId="11" borderId="2" xfId="0" applyFont="1" applyFill="1" applyBorder="1" applyAlignment="1">
      <alignment horizontal="center"/>
    </xf>
    <xf numFmtId="0" fontId="13" fillId="11" borderId="2" xfId="0" applyFont="1" applyFill="1" applyBorder="1" applyAlignment="1">
      <alignment horizontal="center" wrapText="1"/>
    </xf>
    <xf numFmtId="0" fontId="13" fillId="12" borderId="2" xfId="0" applyFont="1" applyFill="1" applyBorder="1" applyAlignment="1">
      <alignment wrapText="1"/>
    </xf>
    <xf numFmtId="0" fontId="13" fillId="13" borderId="2" xfId="0" applyFont="1" applyFill="1" applyBorder="1" applyAlignment="1">
      <alignment wrapText="1"/>
    </xf>
    <xf numFmtId="0" fontId="0" fillId="0" borderId="0" xfId="0" applyFill="1" applyBorder="1" applyAlignment="1">
      <alignment wrapText="1"/>
    </xf>
    <xf numFmtId="0" fontId="2" fillId="0" borderId="3" xfId="0" applyFont="1" applyBorder="1" applyAlignment="1">
      <alignment horizontal="left" vertical="center" wrapText="1"/>
    </xf>
    <xf numFmtId="0" fontId="2" fillId="3" borderId="3" xfId="0" applyFont="1" applyFill="1" applyBorder="1" applyAlignment="1">
      <alignment horizontal="left" vertical="center" wrapText="1"/>
    </xf>
    <xf numFmtId="0" fontId="2" fillId="3" borderId="7" xfId="0" applyFont="1" applyFill="1" applyBorder="1" applyAlignment="1">
      <alignment horizontal="left" vertical="center" wrapText="1"/>
    </xf>
    <xf numFmtId="0" fontId="2" fillId="0" borderId="7" xfId="0" applyFont="1" applyFill="1" applyBorder="1" applyAlignment="1">
      <alignment horizontal="left" vertical="center" wrapText="1"/>
    </xf>
    <xf numFmtId="0" fontId="2" fillId="0" borderId="3" xfId="0" applyFont="1" applyBorder="1" applyAlignment="1">
      <alignment horizontal="center" vertical="center" wrapText="1"/>
    </xf>
    <xf numFmtId="0" fontId="0" fillId="0" borderId="2" xfId="0" applyBorder="1" applyAlignment="1">
      <alignment horizontal="center" vertical="center" wrapText="1"/>
    </xf>
    <xf numFmtId="0" fontId="0" fillId="0" borderId="2" xfId="0" applyBorder="1" applyAlignment="1">
      <alignment vertical="center" wrapText="1"/>
    </xf>
    <xf numFmtId="0" fontId="0" fillId="0" borderId="2" xfId="0" applyBorder="1"/>
    <xf numFmtId="0" fontId="3" fillId="2" borderId="2" xfId="0" applyFont="1" applyFill="1" applyBorder="1" applyAlignment="1">
      <alignment horizontal="center" vertical="center" wrapText="1"/>
    </xf>
    <xf numFmtId="0" fontId="3" fillId="2" borderId="2" xfId="0" applyNumberFormat="1" applyFont="1" applyFill="1" applyBorder="1" applyAlignment="1">
      <alignment horizontal="center" vertical="center" wrapText="1"/>
    </xf>
    <xf numFmtId="0" fontId="9" fillId="0" borderId="0" xfId="0" applyFont="1" applyAlignment="1">
      <alignment vertical="center" wrapText="1"/>
    </xf>
    <xf numFmtId="0" fontId="0" fillId="0" borderId="2" xfId="0" applyBorder="1" applyAlignment="1">
      <alignment horizontal="center" vertical="center"/>
    </xf>
    <xf numFmtId="0" fontId="0" fillId="0" borderId="2" xfId="0" applyBorder="1" applyAlignment="1">
      <alignment horizontal="left" vertical="center" wrapText="1"/>
    </xf>
    <xf numFmtId="0" fontId="0" fillId="0" borderId="2" xfId="0" applyFont="1" applyBorder="1" applyAlignment="1">
      <alignment horizontal="left" vertical="center" wrapText="1"/>
    </xf>
    <xf numFmtId="0" fontId="9" fillId="0" borderId="2" xfId="0" applyFont="1" applyBorder="1" applyAlignment="1">
      <alignment horizontal="center"/>
    </xf>
    <xf numFmtId="0" fontId="0" fillId="0" borderId="0" xfId="0" applyProtection="1">
      <protection locked="0"/>
    </xf>
    <xf numFmtId="42" fontId="0" fillId="0" borderId="0" xfId="0" applyNumberFormat="1" applyProtection="1">
      <protection locked="0"/>
    </xf>
    <xf numFmtId="166" fontId="0" fillId="0" borderId="0" xfId="0" applyNumberFormat="1" applyProtection="1">
      <protection locked="0"/>
    </xf>
    <xf numFmtId="0" fontId="0" fillId="0" borderId="0" xfId="0" applyAlignment="1" applyProtection="1">
      <alignment vertical="top"/>
      <protection locked="0"/>
    </xf>
    <xf numFmtId="0" fontId="0" fillId="19" borderId="0" xfId="0" applyFill="1" applyAlignment="1" applyProtection="1">
      <alignment horizontal="left"/>
      <protection locked="0"/>
    </xf>
    <xf numFmtId="42" fontId="18" fillId="0" borderId="2" xfId="0" applyNumberFormat="1" applyFont="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1" fontId="19" fillId="0" borderId="2" xfId="0" applyNumberFormat="1" applyFont="1" applyBorder="1" applyAlignment="1" applyProtection="1">
      <alignment horizontal="center" vertical="center" wrapText="1"/>
    </xf>
    <xf numFmtId="1" fontId="18" fillId="0" borderId="12" xfId="0" applyNumberFormat="1" applyFont="1" applyBorder="1" applyAlignment="1" applyProtection="1">
      <alignment horizontal="center" vertical="center" wrapText="1"/>
    </xf>
    <xf numFmtId="0" fontId="3" fillId="2" borderId="2" xfId="0" applyFont="1" applyFill="1" applyBorder="1" applyAlignment="1" applyProtection="1">
      <alignment horizontal="center" vertical="center" wrapText="1"/>
      <protection locked="0"/>
    </xf>
    <xf numFmtId="0" fontId="3" fillId="2" borderId="2" xfId="0" applyNumberFormat="1" applyFont="1" applyFill="1" applyBorder="1" applyAlignment="1" applyProtection="1">
      <alignment horizontal="center" vertical="center" wrapText="1"/>
      <protection locked="0"/>
    </xf>
    <xf numFmtId="0" fontId="3" fillId="18" borderId="2" xfId="0" applyNumberFormat="1" applyFont="1" applyFill="1" applyBorder="1" applyAlignment="1" applyProtection="1">
      <alignment horizontal="center" vertical="center" wrapText="1"/>
      <protection locked="0"/>
    </xf>
    <xf numFmtId="9" fontId="2" fillId="0" borderId="0" xfId="5" applyFont="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166" fontId="2" fillId="0" borderId="2" xfId="0" applyNumberFormat="1" applyFont="1" applyBorder="1" applyAlignment="1" applyProtection="1">
      <alignment horizontal="center" vertical="center" wrapText="1"/>
      <protection locked="0"/>
    </xf>
    <xf numFmtId="44" fontId="2" fillId="0" borderId="0" xfId="7" applyFont="1" applyAlignment="1" applyProtection="1">
      <alignment horizontal="center" vertical="center" wrapText="1"/>
      <protection locked="0"/>
    </xf>
    <xf numFmtId="170" fontId="0" fillId="0" borderId="0" xfId="6" applyNumberFormat="1" applyFont="1" applyProtection="1">
      <protection locked="0"/>
    </xf>
    <xf numFmtId="1" fontId="9" fillId="0" borderId="0" xfId="0" applyNumberFormat="1" applyFont="1" applyAlignment="1" applyProtection="1">
      <alignment horizontal="center" vertical="center" wrapText="1"/>
      <protection locked="0"/>
    </xf>
    <xf numFmtId="1" fontId="0" fillId="0" borderId="0" xfId="0" applyNumberFormat="1" applyAlignment="1" applyProtection="1">
      <alignment horizontal="center"/>
      <protection locked="0"/>
    </xf>
    <xf numFmtId="0" fontId="9" fillId="0" borderId="0" xfId="0" applyFont="1" applyAlignment="1" applyProtection="1">
      <alignment horizontal="center" vertical="center"/>
      <protection locked="0"/>
    </xf>
    <xf numFmtId="2" fontId="0" fillId="0" borderId="0" xfId="7" applyNumberFormat="1" applyFont="1" applyAlignment="1" applyProtection="1">
      <alignment horizontal="center"/>
      <protection locked="0"/>
    </xf>
    <xf numFmtId="171" fontId="0" fillId="0" borderId="0" xfId="5" applyNumberFormat="1" applyFont="1" applyProtection="1">
      <protection locked="0"/>
    </xf>
    <xf numFmtId="0" fontId="0" fillId="0" borderId="0" xfId="0" applyAlignment="1" applyProtection="1">
      <alignment wrapText="1"/>
      <protection locked="0"/>
    </xf>
    <xf numFmtId="0" fontId="0" fillId="3" borderId="0" xfId="0" applyFill="1" applyProtection="1">
      <protection locked="0"/>
    </xf>
    <xf numFmtId="0" fontId="0" fillId="3" borderId="0" xfId="0" applyFill="1" applyAlignment="1" applyProtection="1">
      <alignment wrapText="1"/>
      <protection locked="0"/>
    </xf>
    <xf numFmtId="2" fontId="9" fillId="0" borderId="0" xfId="7" applyNumberFormat="1" applyFont="1" applyAlignment="1" applyProtection="1">
      <alignment horizontal="center" vertical="center" wrapText="1"/>
      <protection locked="0"/>
    </xf>
    <xf numFmtId="0" fontId="9" fillId="0" borderId="0" xfId="0" applyFont="1" applyAlignment="1" applyProtection="1">
      <alignment horizontal="center" vertical="center" wrapText="1"/>
      <protection locked="0"/>
    </xf>
    <xf numFmtId="0" fontId="2" fillId="4" borderId="2" xfId="0" applyFont="1" applyFill="1" applyBorder="1" applyAlignment="1">
      <alignment horizontal="left" vertical="center" wrapText="1"/>
    </xf>
    <xf numFmtId="0" fontId="2" fillId="11" borderId="2" xfId="0" applyFont="1" applyFill="1" applyBorder="1" applyAlignment="1">
      <alignment vertical="center" wrapText="1"/>
    </xf>
    <xf numFmtId="0" fontId="2" fillId="10" borderId="2" xfId="0" applyFont="1" applyFill="1" applyBorder="1" applyAlignment="1">
      <alignment horizontal="left" vertical="center" wrapText="1"/>
    </xf>
    <xf numFmtId="0" fontId="2" fillId="11" borderId="2" xfId="0" applyFont="1" applyFill="1" applyBorder="1" applyAlignment="1">
      <alignment horizontal="left" vertical="center" wrapText="1"/>
    </xf>
    <xf numFmtId="0" fontId="18" fillId="0" borderId="16" xfId="0" applyFont="1" applyBorder="1" applyAlignment="1" applyProtection="1">
      <alignment horizontal="center" vertical="center"/>
      <protection locked="0"/>
    </xf>
    <xf numFmtId="0" fontId="18" fillId="0" borderId="1" xfId="0" applyFont="1" applyBorder="1" applyAlignment="1" applyProtection="1">
      <alignment horizontal="center" vertical="center"/>
      <protection locked="0"/>
    </xf>
    <xf numFmtId="0" fontId="18" fillId="0" borderId="1" xfId="0" applyFont="1" applyBorder="1" applyAlignment="1" applyProtection="1">
      <alignment horizontal="center" vertical="center" wrapText="1"/>
      <protection locked="0"/>
    </xf>
    <xf numFmtId="2" fontId="18" fillId="4" borderId="1" xfId="0" applyNumberFormat="1" applyFont="1" applyFill="1" applyBorder="1" applyAlignment="1" applyProtection="1">
      <alignment horizontal="center" vertical="center" wrapText="1"/>
      <protection locked="0"/>
    </xf>
    <xf numFmtId="42" fontId="18" fillId="4" borderId="1" xfId="0" applyNumberFormat="1" applyFont="1" applyFill="1" applyBorder="1" applyAlignment="1" applyProtection="1">
      <alignment horizontal="center" vertical="center" wrapText="1"/>
      <protection locked="0"/>
    </xf>
    <xf numFmtId="0" fontId="18" fillId="0" borderId="29" xfId="0" applyFont="1" applyFill="1" applyBorder="1" applyAlignment="1" applyProtection="1">
      <alignment horizontal="center" vertical="center" wrapText="1"/>
      <protection locked="0"/>
    </xf>
    <xf numFmtId="0" fontId="0" fillId="0" borderId="0" xfId="0" applyAlignment="1" applyProtection="1">
      <alignment horizontal="left" vertical="center"/>
      <protection locked="0"/>
    </xf>
    <xf numFmtId="0" fontId="0" fillId="0" borderId="0" xfId="0" applyAlignment="1" applyProtection="1">
      <alignment horizontal="left"/>
      <protection locked="0"/>
    </xf>
    <xf numFmtId="2" fontId="0" fillId="0" borderId="0" xfId="0" applyNumberFormat="1" applyProtection="1">
      <protection locked="0"/>
    </xf>
    <xf numFmtId="166" fontId="0" fillId="0" borderId="0" xfId="0" applyNumberFormat="1" applyAlignment="1" applyProtection="1">
      <alignment horizontal="center" vertical="center"/>
      <protection locked="0"/>
    </xf>
    <xf numFmtId="0" fontId="18" fillId="0" borderId="1" xfId="0" applyFont="1" applyFill="1" applyBorder="1" applyAlignment="1" applyProtection="1">
      <alignment horizontal="center" vertical="center"/>
      <protection locked="0"/>
    </xf>
    <xf numFmtId="42" fontId="17" fillId="0" borderId="2" xfId="0" applyNumberFormat="1" applyFont="1" applyFill="1" applyBorder="1" applyProtection="1">
      <protection locked="0"/>
    </xf>
    <xf numFmtId="42" fontId="17" fillId="0" borderId="2" xfId="0" applyNumberFormat="1" applyFont="1" applyFill="1" applyBorder="1" applyAlignment="1" applyProtection="1">
      <alignment horizontal="center" vertical="center"/>
      <protection locked="0"/>
    </xf>
    <xf numFmtId="42" fontId="17" fillId="0" borderId="2" xfId="0" applyNumberFormat="1" applyFont="1" applyFill="1" applyBorder="1" applyAlignment="1" applyProtection="1">
      <alignment horizontal="center" vertical="center" wrapText="1"/>
      <protection locked="0"/>
    </xf>
    <xf numFmtId="42" fontId="17" fillId="0" borderId="2" xfId="0" applyNumberFormat="1" applyFont="1" applyFill="1" applyBorder="1" applyAlignment="1" applyProtection="1">
      <alignment wrapText="1"/>
      <protection locked="0"/>
    </xf>
    <xf numFmtId="44" fontId="17" fillId="0" borderId="2" xfId="7" applyFont="1" applyFill="1" applyBorder="1" applyAlignment="1" applyProtection="1">
      <alignment horizontal="left" wrapText="1"/>
      <protection locked="0"/>
    </xf>
    <xf numFmtId="42" fontId="17" fillId="0" borderId="14" xfId="0" applyNumberFormat="1" applyFont="1" applyFill="1" applyBorder="1" applyAlignment="1" applyProtection="1">
      <alignment horizontal="center"/>
      <protection locked="0"/>
    </xf>
    <xf numFmtId="42" fontId="0" fillId="0" borderId="0" xfId="0" applyNumberFormat="1" applyFill="1" applyProtection="1">
      <protection locked="0"/>
    </xf>
    <xf numFmtId="1" fontId="9" fillId="0" borderId="0" xfId="0" applyNumberFormat="1" applyFont="1" applyFill="1" applyAlignment="1" applyProtection="1">
      <alignment horizontal="center" vertical="center" wrapText="1"/>
      <protection locked="0"/>
    </xf>
    <xf numFmtId="2" fontId="17" fillId="0" borderId="2" xfId="0" applyNumberFormat="1" applyFont="1" applyFill="1" applyBorder="1" applyAlignment="1" applyProtection="1">
      <alignment horizontal="center" vertical="center"/>
      <protection locked="0"/>
    </xf>
    <xf numFmtId="1" fontId="17" fillId="0" borderId="2" xfId="0" applyNumberFormat="1" applyFont="1" applyFill="1" applyBorder="1" applyAlignment="1" applyProtection="1">
      <alignment horizontal="center" vertical="center"/>
      <protection locked="0"/>
    </xf>
    <xf numFmtId="1" fontId="17" fillId="0" borderId="2" xfId="0" applyNumberFormat="1" applyFont="1" applyFill="1" applyBorder="1" applyAlignment="1" applyProtection="1">
      <alignment horizontal="center"/>
      <protection locked="0"/>
    </xf>
    <xf numFmtId="1" fontId="17" fillId="0" borderId="2" xfId="7" applyNumberFormat="1" applyFont="1" applyFill="1" applyBorder="1" applyAlignment="1" applyProtection="1">
      <alignment horizontal="center" vertical="center" wrapText="1"/>
      <protection locked="0"/>
    </xf>
    <xf numFmtId="1" fontId="17" fillId="0" borderId="2" xfId="0" applyNumberFormat="1" applyFont="1" applyFill="1" applyBorder="1" applyAlignment="1" applyProtection="1">
      <alignment horizontal="center" vertical="center" wrapText="1"/>
      <protection locked="0"/>
    </xf>
    <xf numFmtId="1" fontId="17" fillId="0" borderId="2" xfId="0" applyNumberFormat="1" applyFont="1" applyFill="1" applyBorder="1" applyAlignment="1" applyProtection="1">
      <alignment horizontal="center" wrapText="1"/>
      <protection locked="0"/>
    </xf>
    <xf numFmtId="1" fontId="17" fillId="0" borderId="2" xfId="7" applyNumberFormat="1" applyFont="1" applyFill="1" applyBorder="1" applyAlignment="1" applyProtection="1">
      <alignment horizontal="center" wrapText="1"/>
      <protection locked="0"/>
    </xf>
    <xf numFmtId="1" fontId="17" fillId="0" borderId="14" xfId="0" applyNumberFormat="1" applyFont="1" applyFill="1" applyBorder="1" applyAlignment="1" applyProtection="1">
      <alignment horizontal="center"/>
      <protection locked="0"/>
    </xf>
    <xf numFmtId="1" fontId="0" fillId="0" borderId="0" xfId="0" applyNumberFormat="1" applyFill="1" applyAlignment="1" applyProtection="1">
      <alignment horizontal="center"/>
      <protection locked="0"/>
    </xf>
    <xf numFmtId="2" fontId="17" fillId="0" borderId="21" xfId="0" applyNumberFormat="1" applyFont="1" applyFill="1" applyBorder="1" applyAlignment="1" applyProtection="1">
      <alignment horizontal="center" vertical="center"/>
      <protection locked="0"/>
    </xf>
    <xf numFmtId="1" fontId="17" fillId="0" borderId="14" xfId="0" applyNumberFormat="1" applyFont="1" applyFill="1" applyBorder="1" applyAlignment="1" applyProtection="1">
      <alignment horizontal="center" vertical="center"/>
      <protection locked="0"/>
    </xf>
    <xf numFmtId="0" fontId="18" fillId="4" borderId="1" xfId="0" applyFont="1" applyFill="1" applyBorder="1" applyAlignment="1" applyProtection="1">
      <alignment horizontal="center" vertical="center" wrapText="1"/>
      <protection locked="0"/>
    </xf>
    <xf numFmtId="42" fontId="19" fillId="4" borderId="1" xfId="0" applyNumberFormat="1" applyFont="1" applyFill="1" applyBorder="1" applyAlignment="1" applyProtection="1">
      <alignment horizontal="center" vertical="center" wrapText="1"/>
      <protection locked="0"/>
    </xf>
    <xf numFmtId="0" fontId="17" fillId="0" borderId="27" xfId="0" applyFont="1" applyFill="1" applyBorder="1" applyAlignment="1" applyProtection="1">
      <alignment horizontal="left" vertical="center" wrapText="1"/>
      <protection locked="0"/>
    </xf>
    <xf numFmtId="42" fontId="17" fillId="0" borderId="21" xfId="0" applyNumberFormat="1" applyFont="1" applyFill="1" applyBorder="1" applyProtection="1">
      <protection locked="0"/>
    </xf>
    <xf numFmtId="0" fontId="17" fillId="0" borderId="3" xfId="0" applyFont="1" applyFill="1" applyBorder="1" applyAlignment="1" applyProtection="1">
      <alignment horizontal="left" vertical="top" wrapText="1"/>
      <protection locked="0"/>
    </xf>
    <xf numFmtId="0" fontId="17" fillId="0" borderId="35" xfId="0" applyFont="1" applyFill="1" applyBorder="1" applyAlignment="1" applyProtection="1">
      <alignment horizontal="left" vertical="top" wrapText="1"/>
      <protection locked="0"/>
    </xf>
    <xf numFmtId="42" fontId="17" fillId="0" borderId="14" xfId="0" applyNumberFormat="1" applyFont="1" applyFill="1" applyBorder="1" applyProtection="1">
      <protection locked="0"/>
    </xf>
    <xf numFmtId="0" fontId="17" fillId="0" borderId="3" xfId="0" applyFont="1" applyFill="1" applyBorder="1" applyAlignment="1" applyProtection="1">
      <alignment horizontal="left" vertical="center" wrapText="1"/>
      <protection locked="0"/>
    </xf>
    <xf numFmtId="0" fontId="17" fillId="0" borderId="35" xfId="0" applyFont="1" applyFill="1" applyBorder="1" applyAlignment="1" applyProtection="1">
      <alignment horizontal="left" vertical="center" wrapText="1"/>
      <protection locked="0"/>
    </xf>
    <xf numFmtId="42" fontId="17" fillId="0" borderId="14" xfId="0" applyNumberFormat="1" applyFont="1" applyFill="1" applyBorder="1" applyAlignment="1" applyProtection="1">
      <alignment horizontal="center" vertical="center"/>
      <protection locked="0"/>
    </xf>
    <xf numFmtId="0" fontId="17" fillId="0" borderId="3" xfId="0" applyFont="1" applyFill="1" applyBorder="1" applyAlignment="1" applyProtection="1">
      <alignment horizontal="left" wrapText="1"/>
      <protection locked="0"/>
    </xf>
    <xf numFmtId="0" fontId="17" fillId="0" borderId="2" xfId="0" applyFont="1" applyFill="1" applyBorder="1" applyAlignment="1" applyProtection="1">
      <alignment horizontal="left" wrapText="1"/>
      <protection locked="0"/>
    </xf>
    <xf numFmtId="0" fontId="17" fillId="0" borderId="14" xfId="0" applyFont="1" applyFill="1" applyBorder="1" applyAlignment="1" applyProtection="1">
      <alignment horizontal="left" wrapText="1"/>
      <protection locked="0"/>
    </xf>
    <xf numFmtId="42" fontId="17" fillId="0" borderId="21" xfId="0" applyNumberFormat="1" applyFont="1" applyFill="1" applyBorder="1" applyAlignment="1" applyProtection="1">
      <alignment horizontal="center" vertical="center"/>
      <protection locked="0"/>
    </xf>
    <xf numFmtId="1" fontId="17" fillId="0" borderId="21" xfId="0" applyNumberFormat="1" applyFont="1" applyFill="1" applyBorder="1" applyAlignment="1" applyProtection="1">
      <alignment horizontal="center" vertical="center"/>
      <protection locked="0"/>
    </xf>
    <xf numFmtId="42" fontId="17" fillId="0" borderId="21" xfId="7" applyNumberFormat="1" applyFont="1" applyFill="1" applyBorder="1" applyAlignment="1" applyProtection="1">
      <alignment horizontal="center" vertical="center"/>
      <protection locked="0"/>
    </xf>
    <xf numFmtId="42" fontId="17" fillId="0" borderId="21" xfId="7" applyNumberFormat="1" applyFont="1" applyFill="1" applyBorder="1" applyAlignment="1" applyProtection="1">
      <alignment horizontal="center" vertical="center" wrapText="1"/>
      <protection locked="0"/>
    </xf>
    <xf numFmtId="42" fontId="17" fillId="0" borderId="14" xfId="7" applyNumberFormat="1" applyFont="1" applyFill="1" applyBorder="1" applyAlignment="1" applyProtection="1">
      <alignment horizontal="center" vertical="center" wrapText="1"/>
      <protection locked="0"/>
    </xf>
    <xf numFmtId="1" fontId="17" fillId="0" borderId="14" xfId="7" applyNumberFormat="1" applyFont="1" applyFill="1" applyBorder="1" applyAlignment="1" applyProtection="1">
      <alignment horizontal="center" vertical="center" wrapText="1"/>
      <protection locked="0"/>
    </xf>
    <xf numFmtId="1" fontId="17" fillId="0" borderId="21" xfId="0" applyNumberFormat="1" applyFont="1" applyFill="1" applyBorder="1" applyAlignment="1" applyProtection="1">
      <alignment horizontal="center" vertical="center" wrapText="1"/>
      <protection locked="0"/>
    </xf>
    <xf numFmtId="1" fontId="17" fillId="0" borderId="21" xfId="0" applyNumberFormat="1" applyFont="1" applyFill="1" applyBorder="1" applyAlignment="1" applyProtection="1">
      <alignment horizontal="center"/>
      <protection locked="0"/>
    </xf>
    <xf numFmtId="0" fontId="17" fillId="0" borderId="35" xfId="0" applyFont="1" applyFill="1" applyBorder="1" applyAlignment="1" applyProtection="1">
      <alignment horizontal="left" wrapText="1"/>
      <protection locked="0"/>
    </xf>
    <xf numFmtId="42" fontId="17" fillId="0" borderId="14" xfId="7" applyNumberFormat="1" applyFont="1" applyFill="1" applyBorder="1" applyAlignment="1" applyProtection="1">
      <alignment wrapText="1"/>
      <protection locked="0"/>
    </xf>
    <xf numFmtId="1" fontId="17" fillId="0" borderId="14" xfId="7" applyNumberFormat="1" applyFont="1" applyFill="1" applyBorder="1" applyAlignment="1" applyProtection="1">
      <alignment horizontal="center" wrapText="1"/>
      <protection locked="0"/>
    </xf>
    <xf numFmtId="42" fontId="17" fillId="24" borderId="21" xfId="0" applyNumberFormat="1" applyFont="1" applyFill="1" applyBorder="1" applyAlignment="1" applyProtection="1">
      <alignment vertical="center"/>
    </xf>
    <xf numFmtId="42" fontId="17" fillId="24" borderId="2" xfId="0" applyNumberFormat="1" applyFont="1" applyFill="1" applyBorder="1" applyAlignment="1" applyProtection="1">
      <alignment vertical="center"/>
    </xf>
    <xf numFmtId="42" fontId="17" fillId="24" borderId="14" xfId="0" applyNumberFormat="1" applyFont="1" applyFill="1" applyBorder="1" applyAlignment="1" applyProtection="1">
      <alignment vertical="center"/>
    </xf>
    <xf numFmtId="42" fontId="17" fillId="24" borderId="21" xfId="0" applyNumberFormat="1" applyFont="1" applyFill="1" applyBorder="1" applyProtection="1"/>
    <xf numFmtId="42" fontId="17" fillId="24" borderId="2" xfId="0" applyNumberFormat="1" applyFont="1" applyFill="1" applyBorder="1" applyProtection="1"/>
    <xf numFmtId="42" fontId="17" fillId="24" borderId="14" xfId="0" applyNumberFormat="1" applyFont="1" applyFill="1" applyBorder="1" applyProtection="1"/>
    <xf numFmtId="42" fontId="17" fillId="24" borderId="2" xfId="0" applyNumberFormat="1" applyFont="1" applyFill="1" applyBorder="1" applyAlignment="1" applyProtection="1">
      <alignment horizontal="center" vertical="center"/>
    </xf>
    <xf numFmtId="42" fontId="17" fillId="24" borderId="14" xfId="0" applyNumberFormat="1" applyFont="1" applyFill="1" applyBorder="1" applyAlignment="1" applyProtection="1">
      <alignment horizontal="center" vertical="center"/>
    </xf>
    <xf numFmtId="42" fontId="17" fillId="24" borderId="2" xfId="7" applyNumberFormat="1" applyFont="1" applyFill="1" applyBorder="1" applyAlignment="1" applyProtection="1">
      <alignment horizontal="center" vertical="center" wrapText="1"/>
    </xf>
    <xf numFmtId="42" fontId="17" fillId="24" borderId="2" xfId="0" applyNumberFormat="1" applyFont="1" applyFill="1" applyBorder="1" applyAlignment="1" applyProtection="1">
      <alignment horizontal="center" vertical="center" wrapText="1"/>
    </xf>
    <xf numFmtId="42" fontId="17" fillId="24" borderId="14" xfId="7" applyNumberFormat="1" applyFont="1" applyFill="1" applyBorder="1" applyAlignment="1" applyProtection="1">
      <alignment horizontal="center" vertical="center" wrapText="1"/>
    </xf>
    <xf numFmtId="42" fontId="17" fillId="24" borderId="2" xfId="0" applyNumberFormat="1" applyFont="1" applyFill="1" applyBorder="1" applyAlignment="1" applyProtection="1">
      <alignment wrapText="1"/>
    </xf>
    <xf numFmtId="42" fontId="17" fillId="24" borderId="14" xfId="7" applyNumberFormat="1" applyFont="1" applyFill="1" applyBorder="1" applyAlignment="1" applyProtection="1">
      <alignment wrapText="1"/>
    </xf>
    <xf numFmtId="44" fontId="17" fillId="24" borderId="2" xfId="7" applyFont="1" applyFill="1" applyBorder="1" applyAlignment="1" applyProtection="1">
      <alignment horizontal="left" wrapText="1"/>
    </xf>
    <xf numFmtId="42" fontId="17" fillId="24" borderId="14" xfId="0" applyNumberFormat="1" applyFont="1" applyFill="1" applyBorder="1" applyAlignment="1" applyProtection="1">
      <alignment horizontal="center"/>
    </xf>
    <xf numFmtId="1" fontId="17" fillId="24" borderId="21" xfId="0" applyNumberFormat="1" applyFont="1" applyFill="1" applyBorder="1" applyAlignment="1" applyProtection="1">
      <alignment horizontal="center" vertical="center"/>
    </xf>
    <xf numFmtId="2" fontId="17" fillId="24" borderId="21" xfId="7" applyNumberFormat="1" applyFont="1" applyFill="1" applyBorder="1" applyAlignment="1" applyProtection="1">
      <alignment horizontal="center" vertical="center"/>
    </xf>
    <xf numFmtId="1" fontId="17" fillId="24" borderId="2" xfId="0" applyNumberFormat="1" applyFont="1" applyFill="1" applyBorder="1" applyAlignment="1" applyProtection="1">
      <alignment horizontal="center" vertical="center"/>
    </xf>
    <xf numFmtId="2" fontId="17" fillId="24" borderId="2" xfId="7" applyNumberFormat="1" applyFont="1" applyFill="1" applyBorder="1" applyAlignment="1" applyProtection="1">
      <alignment horizontal="center" vertical="center"/>
    </xf>
    <xf numFmtId="1" fontId="17" fillId="24" borderId="14" xfId="0" applyNumberFormat="1" applyFont="1" applyFill="1" applyBorder="1" applyAlignment="1" applyProtection="1">
      <alignment horizontal="center" vertical="center"/>
    </xf>
    <xf numFmtId="2" fontId="17" fillId="24" borderId="14" xfId="7" applyNumberFormat="1" applyFont="1" applyFill="1" applyBorder="1" applyAlignment="1" applyProtection="1">
      <alignment horizontal="center" vertical="center"/>
    </xf>
    <xf numFmtId="1" fontId="17" fillId="24" borderId="2" xfId="0" applyNumberFormat="1" applyFont="1" applyFill="1" applyBorder="1" applyAlignment="1" applyProtection="1">
      <alignment horizontal="center"/>
    </xf>
    <xf numFmtId="2" fontId="17" fillId="24" borderId="2" xfId="7" applyNumberFormat="1" applyFont="1" applyFill="1" applyBorder="1" applyAlignment="1" applyProtection="1">
      <alignment horizontal="center"/>
    </xf>
    <xf numFmtId="1" fontId="17" fillId="24" borderId="14" xfId="0" applyNumberFormat="1" applyFont="1" applyFill="1" applyBorder="1" applyAlignment="1" applyProtection="1">
      <alignment horizontal="center"/>
    </xf>
    <xf numFmtId="2" fontId="17" fillId="24" borderId="14" xfId="7" applyNumberFormat="1" applyFont="1" applyFill="1" applyBorder="1" applyAlignment="1" applyProtection="1">
      <alignment horizontal="center"/>
    </xf>
    <xf numFmtId="1" fontId="17" fillId="24" borderId="2" xfId="7" applyNumberFormat="1" applyFont="1" applyFill="1" applyBorder="1" applyAlignment="1" applyProtection="1">
      <alignment horizontal="center" vertical="center" wrapText="1"/>
    </xf>
    <xf numFmtId="2" fontId="17" fillId="24" borderId="2" xfId="7" applyNumberFormat="1" applyFont="1" applyFill="1" applyBorder="1" applyAlignment="1" applyProtection="1">
      <alignment horizontal="center" vertical="center" wrapText="1"/>
    </xf>
    <xf numFmtId="1" fontId="17" fillId="24" borderId="2" xfId="0" applyNumberFormat="1" applyFont="1" applyFill="1" applyBorder="1" applyAlignment="1" applyProtection="1">
      <alignment horizontal="center" vertical="center" wrapText="1"/>
    </xf>
    <xf numFmtId="1" fontId="17" fillId="24" borderId="14" xfId="7" applyNumberFormat="1" applyFont="1" applyFill="1" applyBorder="1" applyAlignment="1" applyProtection="1">
      <alignment horizontal="center" vertical="center" wrapText="1"/>
    </xf>
    <xf numFmtId="2" fontId="17" fillId="24" borderId="14" xfId="7" applyNumberFormat="1" applyFont="1" applyFill="1" applyBorder="1" applyAlignment="1" applyProtection="1">
      <alignment horizontal="center" vertical="center" wrapText="1"/>
    </xf>
    <xf numFmtId="1" fontId="17" fillId="24" borderId="21" xfId="0" applyNumberFormat="1" applyFont="1" applyFill="1" applyBorder="1" applyAlignment="1" applyProtection="1">
      <alignment horizontal="center"/>
    </xf>
    <xf numFmtId="2" fontId="17" fillId="24" borderId="21" xfId="7" applyNumberFormat="1" applyFont="1" applyFill="1" applyBorder="1" applyAlignment="1" applyProtection="1">
      <alignment horizontal="center"/>
    </xf>
    <xf numFmtId="1" fontId="17" fillId="24" borderId="2" xfId="0" applyNumberFormat="1" applyFont="1" applyFill="1" applyBorder="1" applyAlignment="1" applyProtection="1">
      <alignment horizontal="center" wrapText="1"/>
    </xf>
    <xf numFmtId="2" fontId="17" fillId="24" borderId="2" xfId="7" applyNumberFormat="1" applyFont="1" applyFill="1" applyBorder="1" applyAlignment="1" applyProtection="1">
      <alignment horizontal="center" wrapText="1"/>
    </xf>
    <xf numFmtId="1" fontId="17" fillId="24" borderId="14" xfId="7" applyNumberFormat="1" applyFont="1" applyFill="1" applyBorder="1" applyAlignment="1" applyProtection="1">
      <alignment horizontal="center" wrapText="1"/>
    </xf>
    <xf numFmtId="2" fontId="17" fillId="24" borderId="14" xfId="7" applyNumberFormat="1" applyFont="1" applyFill="1" applyBorder="1" applyAlignment="1" applyProtection="1">
      <alignment horizontal="center" wrapText="1"/>
    </xf>
    <xf numFmtId="1" fontId="17" fillId="24" borderId="2" xfId="7" applyNumberFormat="1" applyFont="1" applyFill="1" applyBorder="1" applyAlignment="1" applyProtection="1">
      <alignment horizontal="center" wrapText="1"/>
    </xf>
    <xf numFmtId="166" fontId="0" fillId="0" borderId="0" xfId="0" applyNumberFormat="1" applyAlignment="1" applyProtection="1">
      <alignment horizontal="center"/>
      <protection locked="0"/>
    </xf>
    <xf numFmtId="0" fontId="18" fillId="0" borderId="2" xfId="0" applyFont="1" applyBorder="1" applyAlignment="1" applyProtection="1">
      <alignment horizontal="center" vertical="center"/>
    </xf>
    <xf numFmtId="0" fontId="18" fillId="0" borderId="4" xfId="0" applyFont="1" applyFill="1" applyBorder="1" applyAlignment="1" applyProtection="1">
      <alignment horizontal="center" vertical="center"/>
    </xf>
    <xf numFmtId="42" fontId="18" fillId="0" borderId="2" xfId="0" applyNumberFormat="1" applyFont="1" applyFill="1" applyBorder="1" applyAlignment="1" applyProtection="1">
      <alignment horizontal="center" vertical="center" wrapText="1"/>
    </xf>
    <xf numFmtId="0" fontId="2" fillId="0" borderId="2" xfId="0" applyFont="1" applyFill="1" applyBorder="1" applyAlignment="1" applyProtection="1">
      <alignment horizontal="left" vertical="center" wrapText="1"/>
      <protection locked="0"/>
    </xf>
    <xf numFmtId="0" fontId="4" fillId="0" borderId="2" xfId="0" applyFont="1" applyFill="1" applyBorder="1" applyAlignment="1" applyProtection="1">
      <alignment horizontal="left" vertical="center" wrapText="1"/>
      <protection locked="0"/>
    </xf>
    <xf numFmtId="1" fontId="4" fillId="0" borderId="2" xfId="0" applyNumberFormat="1" applyFont="1" applyFill="1" applyBorder="1" applyAlignment="1" applyProtection="1">
      <alignment horizontal="left" vertical="center" wrapText="1"/>
      <protection locked="0"/>
    </xf>
    <xf numFmtId="0" fontId="2" fillId="0" borderId="2" xfId="0" applyFont="1" applyFill="1" applyBorder="1" applyAlignment="1" applyProtection="1">
      <alignment horizontal="center" vertical="center" wrapText="1"/>
      <protection locked="0"/>
    </xf>
    <xf numFmtId="166" fontId="2" fillId="24" borderId="2" xfId="0" applyNumberFormat="1" applyFont="1" applyFill="1" applyBorder="1" applyAlignment="1" applyProtection="1">
      <alignment horizontal="center" vertical="center" wrapText="1"/>
    </xf>
    <xf numFmtId="167" fontId="2" fillId="24" borderId="2" xfId="0" applyNumberFormat="1" applyFont="1" applyFill="1" applyBorder="1" applyAlignment="1" applyProtection="1">
      <alignment horizontal="center" vertical="center" wrapText="1"/>
    </xf>
    <xf numFmtId="169" fontId="2" fillId="24" borderId="2" xfId="4" applyNumberFormat="1" applyFont="1" applyFill="1" applyBorder="1" applyAlignment="1" applyProtection="1">
      <alignment horizontal="center" vertical="center" wrapText="1"/>
    </xf>
    <xf numFmtId="39" fontId="2" fillId="24" borderId="2" xfId="4" applyNumberFormat="1" applyFont="1" applyFill="1" applyBorder="1" applyAlignment="1" applyProtection="1">
      <alignment horizontal="center" vertical="center" wrapText="1"/>
    </xf>
    <xf numFmtId="166" fontId="2" fillId="24" borderId="2" xfId="7" applyNumberFormat="1" applyFont="1" applyFill="1" applyBorder="1" applyAlignment="1" applyProtection="1">
      <alignment horizontal="center" vertical="center" wrapText="1"/>
    </xf>
    <xf numFmtId="168" fontId="2" fillId="24" borderId="2" xfId="4" applyNumberFormat="1" applyFont="1" applyFill="1" applyBorder="1" applyAlignment="1" applyProtection="1">
      <alignment horizontal="center" vertical="center" wrapText="1"/>
    </xf>
    <xf numFmtId="3" fontId="2" fillId="24" borderId="2" xfId="0" applyNumberFormat="1" applyFont="1" applyFill="1" applyBorder="1" applyAlignment="1" applyProtection="1">
      <alignment horizontal="center" vertical="center" wrapText="1"/>
    </xf>
    <xf numFmtId="0" fontId="2" fillId="24" borderId="2" xfId="4" applyNumberFormat="1" applyFont="1" applyFill="1" applyBorder="1" applyAlignment="1" applyProtection="1">
      <alignment horizontal="center" vertical="center" wrapText="1"/>
    </xf>
    <xf numFmtId="2" fontId="2" fillId="24" borderId="2" xfId="4" applyNumberFormat="1" applyFont="1" applyFill="1" applyBorder="1" applyAlignment="1" applyProtection="1">
      <alignment horizontal="center" vertical="center" wrapText="1"/>
    </xf>
    <xf numFmtId="0" fontId="2" fillId="4" borderId="2" xfId="0" applyNumberFormat="1" applyFont="1" applyFill="1" applyBorder="1" applyAlignment="1" applyProtection="1">
      <alignment horizontal="center" vertical="center" wrapText="1"/>
      <protection locked="0"/>
    </xf>
    <xf numFmtId="0" fontId="2" fillId="24" borderId="2" xfId="0" applyFont="1" applyFill="1" applyBorder="1" applyAlignment="1" applyProtection="1">
      <alignment horizontal="left" vertical="center" wrapText="1"/>
      <protection hidden="1"/>
    </xf>
    <xf numFmtId="0" fontId="2" fillId="24" borderId="2" xfId="0" applyFont="1" applyFill="1" applyBorder="1" applyAlignment="1" applyProtection="1">
      <alignment horizontal="center" vertical="center" wrapText="1"/>
      <protection hidden="1"/>
    </xf>
    <xf numFmtId="0" fontId="13" fillId="25" borderId="2" xfId="0" applyFont="1" applyFill="1" applyBorder="1" applyAlignment="1" applyProtection="1">
      <alignment wrapText="1"/>
      <protection hidden="1"/>
    </xf>
    <xf numFmtId="0" fontId="13" fillId="26" borderId="2" xfId="0" applyFont="1" applyFill="1" applyBorder="1" applyAlignment="1" applyProtection="1">
      <alignment wrapText="1"/>
      <protection hidden="1"/>
    </xf>
    <xf numFmtId="0" fontId="3" fillId="21" borderId="1" xfId="0" applyFont="1" applyFill="1" applyBorder="1" applyAlignment="1" applyProtection="1">
      <alignment horizontal="center" vertical="center" wrapText="1"/>
    </xf>
    <xf numFmtId="0" fontId="5" fillId="21" borderId="1" xfId="0" applyFont="1" applyFill="1" applyBorder="1" applyAlignment="1" applyProtection="1">
      <alignment horizontal="center" vertical="center" wrapText="1"/>
    </xf>
    <xf numFmtId="0" fontId="3" fillId="21" borderId="1" xfId="0" applyNumberFormat="1" applyFont="1" applyFill="1" applyBorder="1" applyAlignment="1" applyProtection="1">
      <alignment horizontal="center" vertical="center" wrapText="1"/>
    </xf>
    <xf numFmtId="167" fontId="17" fillId="24" borderId="43" xfId="0" applyNumberFormat="1" applyFont="1" applyFill="1" applyBorder="1" applyAlignment="1" applyProtection="1">
      <alignment horizontal="center" vertical="center"/>
    </xf>
    <xf numFmtId="167" fontId="17" fillId="22" borderId="43" xfId="0" applyNumberFormat="1" applyFont="1" applyFill="1" applyBorder="1" applyAlignment="1" applyProtection="1">
      <alignment horizontal="center" vertical="center"/>
    </xf>
    <xf numFmtId="2" fontId="20" fillId="22" borderId="43" xfId="0" applyNumberFormat="1" applyFont="1" applyFill="1" applyBorder="1" applyAlignment="1" applyProtection="1">
      <alignment horizontal="center" vertical="center"/>
      <protection locked="0"/>
    </xf>
    <xf numFmtId="0" fontId="20" fillId="0" borderId="43" xfId="0" applyFont="1" applyFill="1" applyBorder="1" applyAlignment="1" applyProtection="1">
      <alignment horizontal="center" vertical="center" wrapText="1"/>
      <protection locked="0"/>
    </xf>
    <xf numFmtId="166" fontId="17" fillId="24" borderId="43" xfId="0" applyNumberFormat="1" applyFont="1" applyFill="1" applyBorder="1" applyAlignment="1" applyProtection="1">
      <alignment horizontal="center" vertical="center"/>
    </xf>
    <xf numFmtId="166" fontId="17" fillId="24" borderId="44" xfId="0" applyNumberFormat="1" applyFont="1" applyFill="1" applyBorder="1" applyAlignment="1" applyProtection="1">
      <alignment horizontal="center" vertical="center"/>
    </xf>
    <xf numFmtId="167" fontId="17" fillId="23" borderId="43" xfId="0" applyNumberFormat="1" applyFont="1" applyFill="1" applyBorder="1" applyAlignment="1" applyProtection="1">
      <alignment horizontal="center" vertical="center"/>
    </xf>
    <xf numFmtId="2" fontId="20" fillId="23" borderId="43" xfId="0" applyNumberFormat="1" applyFont="1" applyFill="1" applyBorder="1" applyAlignment="1" applyProtection="1">
      <alignment horizontal="center" vertical="center"/>
      <protection locked="0"/>
    </xf>
    <xf numFmtId="2" fontId="20" fillId="6" borderId="43" xfId="0" applyNumberFormat="1" applyFont="1" applyFill="1" applyBorder="1" applyAlignment="1" applyProtection="1">
      <alignment horizontal="center" vertical="center"/>
      <protection locked="0"/>
    </xf>
    <xf numFmtId="2" fontId="20" fillId="22" borderId="43" xfId="0" applyNumberFormat="1" applyFont="1" applyFill="1" applyBorder="1" applyAlignment="1" applyProtection="1">
      <alignment horizontal="center" vertical="center" wrapText="1"/>
      <protection locked="0"/>
    </xf>
    <xf numFmtId="9" fontId="20" fillId="23" borderId="43" xfId="5" applyFont="1" applyFill="1" applyBorder="1" applyAlignment="1" applyProtection="1">
      <alignment horizontal="center" vertical="center"/>
      <protection locked="0"/>
    </xf>
    <xf numFmtId="9" fontId="20" fillId="0" borderId="43" xfId="0" applyNumberFormat="1" applyFont="1" applyFill="1" applyBorder="1" applyAlignment="1" applyProtection="1">
      <alignment horizontal="center" vertical="center" wrapText="1"/>
      <protection locked="0"/>
    </xf>
    <xf numFmtId="10" fontId="20" fillId="23" borderId="43" xfId="5" applyNumberFormat="1" applyFont="1" applyFill="1" applyBorder="1" applyAlignment="1" applyProtection="1">
      <alignment horizontal="center" vertical="center"/>
      <protection locked="0"/>
    </xf>
    <xf numFmtId="2" fontId="20" fillId="23" borderId="43" xfId="0" applyNumberFormat="1" applyFont="1" applyFill="1" applyBorder="1" applyAlignment="1" applyProtection="1">
      <alignment horizontal="center" vertical="center" wrapText="1"/>
      <protection locked="0"/>
    </xf>
    <xf numFmtId="10" fontId="20" fillId="22" borderId="43" xfId="5" applyNumberFormat="1" applyFont="1" applyFill="1" applyBorder="1" applyAlignment="1" applyProtection="1">
      <alignment horizontal="center" vertical="center"/>
      <protection locked="0"/>
    </xf>
    <xf numFmtId="0" fontId="16" fillId="16" borderId="2" xfId="0" applyFont="1" applyFill="1" applyBorder="1" applyProtection="1">
      <protection locked="0"/>
    </xf>
    <xf numFmtId="0" fontId="0" fillId="0" borderId="2" xfId="0" applyBorder="1" applyProtection="1">
      <protection locked="0"/>
    </xf>
    <xf numFmtId="0" fontId="0" fillId="3" borderId="2" xfId="0" applyFill="1" applyBorder="1" applyProtection="1">
      <protection locked="0"/>
    </xf>
    <xf numFmtId="0" fontId="0" fillId="20" borderId="2" xfId="0" applyFill="1" applyBorder="1" applyProtection="1">
      <protection locked="0"/>
    </xf>
    <xf numFmtId="0" fontId="16" fillId="16" borderId="2" xfId="0" applyFont="1" applyFill="1" applyBorder="1" applyAlignment="1" applyProtection="1">
      <alignment horizontal="left"/>
      <protection locked="0"/>
    </xf>
    <xf numFmtId="0" fontId="0" fillId="3" borderId="2" xfId="0" applyFill="1" applyBorder="1" applyAlignment="1" applyProtection="1">
      <alignment horizontal="left"/>
      <protection locked="0"/>
    </xf>
    <xf numFmtId="0" fontId="0" fillId="20" borderId="2" xfId="0" applyFill="1" applyBorder="1" applyAlignment="1" applyProtection="1">
      <alignment horizontal="left"/>
      <protection locked="0"/>
    </xf>
    <xf numFmtId="0" fontId="0" fillId="4" borderId="2" xfId="0" applyFill="1" applyBorder="1" applyAlignment="1" applyProtection="1">
      <alignment horizontal="left"/>
      <protection locked="0"/>
    </xf>
    <xf numFmtId="0" fontId="0" fillId="0" borderId="2" xfId="0" applyBorder="1" applyAlignment="1" applyProtection="1">
      <alignment horizontal="left"/>
      <protection locked="0"/>
    </xf>
    <xf numFmtId="0" fontId="17" fillId="24" borderId="42" xfId="0" applyFont="1" applyFill="1" applyBorder="1" applyAlignment="1" applyProtection="1">
      <alignment horizontal="left" vertical="center" wrapText="1"/>
      <protection hidden="1"/>
    </xf>
    <xf numFmtId="10" fontId="17" fillId="0" borderId="43" xfId="5" applyNumberFormat="1" applyFont="1" applyFill="1" applyBorder="1" applyAlignment="1" applyProtection="1">
      <alignment horizontal="center" vertical="center" wrapText="1"/>
    </xf>
    <xf numFmtId="10" fontId="17" fillId="0" borderId="43" xfId="5" applyNumberFormat="1" applyFont="1" applyBorder="1" applyAlignment="1" applyProtection="1">
      <alignment horizontal="center" vertical="center" wrapText="1"/>
    </xf>
    <xf numFmtId="172" fontId="17" fillId="0" borderId="43" xfId="5" applyNumberFormat="1" applyFont="1" applyBorder="1" applyAlignment="1" applyProtection="1">
      <alignment horizontal="center" vertical="center" wrapText="1"/>
    </xf>
    <xf numFmtId="10" fontId="17" fillId="0" borderId="43" xfId="5" applyNumberFormat="1" applyFont="1" applyBorder="1" applyAlignment="1" applyProtection="1">
      <alignment horizontal="center" vertical="center"/>
    </xf>
    <xf numFmtId="0" fontId="0" fillId="0" borderId="2" xfId="0" applyFill="1" applyBorder="1" applyAlignment="1" applyProtection="1">
      <alignment horizontal="left"/>
      <protection locked="0"/>
    </xf>
    <xf numFmtId="0" fontId="17" fillId="24" borderId="2" xfId="0" applyFont="1" applyFill="1" applyBorder="1" applyAlignment="1" applyProtection="1">
      <alignment horizontal="left" vertical="center" wrapText="1"/>
      <protection hidden="1"/>
    </xf>
    <xf numFmtId="0" fontId="17" fillId="24" borderId="14" xfId="0" applyFont="1" applyFill="1" applyBorder="1" applyAlignment="1" applyProtection="1">
      <alignment horizontal="left" vertical="center" wrapText="1"/>
      <protection hidden="1"/>
    </xf>
    <xf numFmtId="0" fontId="17" fillId="24" borderId="21" xfId="0" applyFont="1" applyFill="1" applyBorder="1" applyAlignment="1" applyProtection="1">
      <alignment horizontal="left" vertical="center" wrapText="1"/>
      <protection hidden="1"/>
    </xf>
    <xf numFmtId="0" fontId="0" fillId="0" borderId="2" xfId="0" applyBorder="1" applyAlignment="1">
      <alignment horizontal="left" wrapText="1"/>
    </xf>
    <xf numFmtId="0" fontId="0" fillId="0" borderId="0" xfId="0" applyAlignment="1" applyProtection="1">
      <protection locked="0"/>
    </xf>
    <xf numFmtId="0" fontId="0" fillId="0" borderId="22" xfId="0" applyBorder="1" applyProtection="1">
      <protection hidden="1"/>
    </xf>
    <xf numFmtId="0" fontId="0" fillId="0" borderId="23" xfId="0" applyBorder="1" applyProtection="1">
      <protection hidden="1"/>
    </xf>
    <xf numFmtId="0" fontId="9" fillId="0" borderId="23" xfId="0" applyFont="1" applyBorder="1" applyProtection="1">
      <protection hidden="1"/>
    </xf>
    <xf numFmtId="0" fontId="9" fillId="0" borderId="22" xfId="0" applyFont="1" applyBorder="1" applyAlignment="1" applyProtection="1">
      <alignment horizontal="left" vertical="center"/>
      <protection hidden="1"/>
    </xf>
    <xf numFmtId="0" fontId="9" fillId="0" borderId="23" xfId="0" applyFont="1" applyBorder="1" applyAlignment="1" applyProtection="1">
      <alignment horizontal="left" vertical="center"/>
      <protection hidden="1"/>
    </xf>
    <xf numFmtId="0" fontId="0" fillId="24" borderId="2" xfId="0" applyFill="1" applyBorder="1" applyAlignment="1" applyProtection="1">
      <protection hidden="1"/>
    </xf>
    <xf numFmtId="0" fontId="0" fillId="0" borderId="2" xfId="0" applyBorder="1" applyAlignment="1" applyProtection="1">
      <protection hidden="1"/>
    </xf>
    <xf numFmtId="0" fontId="9" fillId="0" borderId="45" xfId="0" applyFont="1" applyBorder="1" applyAlignment="1" applyProtection="1">
      <alignment horizontal="left" vertical="center"/>
      <protection hidden="1"/>
    </xf>
    <xf numFmtId="0" fontId="23" fillId="0" borderId="8" xfId="0" applyFont="1" applyBorder="1" applyAlignment="1" applyProtection="1">
      <alignment vertical="center"/>
      <protection locked="0"/>
    </xf>
    <xf numFmtId="0" fontId="23" fillId="0" borderId="9" xfId="0" applyFont="1" applyBorder="1" applyAlignment="1" applyProtection="1">
      <alignment vertical="center"/>
      <protection locked="0"/>
    </xf>
    <xf numFmtId="0" fontId="23" fillId="0" borderId="10" xfId="0" applyFont="1" applyBorder="1" applyAlignment="1" applyProtection="1">
      <alignment vertical="center"/>
      <protection locked="0"/>
    </xf>
    <xf numFmtId="0" fontId="23" fillId="0" borderId="47" xfId="0" applyFont="1" applyBorder="1" applyAlignment="1" applyProtection="1">
      <alignment vertical="center"/>
      <protection locked="0"/>
    </xf>
    <xf numFmtId="0" fontId="23" fillId="0" borderId="0" xfId="0" applyFont="1" applyBorder="1" applyAlignment="1" applyProtection="1">
      <alignment vertical="center"/>
      <protection locked="0"/>
    </xf>
    <xf numFmtId="0" fontId="23" fillId="0" borderId="46" xfId="0" applyFont="1" applyBorder="1" applyAlignment="1" applyProtection="1">
      <alignment vertical="center"/>
      <protection locked="0"/>
    </xf>
    <xf numFmtId="0" fontId="23" fillId="0" borderId="48" xfId="0" applyFont="1" applyBorder="1" applyAlignment="1" applyProtection="1">
      <alignment vertical="center"/>
      <protection locked="0"/>
    </xf>
    <xf numFmtId="0" fontId="23" fillId="0" borderId="30" xfId="0" applyFont="1" applyBorder="1" applyAlignment="1" applyProtection="1">
      <alignment vertical="center"/>
      <protection locked="0"/>
    </xf>
    <xf numFmtId="0" fontId="23" fillId="0" borderId="49" xfId="0" applyFont="1" applyBorder="1" applyAlignment="1" applyProtection="1">
      <alignment vertical="center"/>
      <protection locked="0"/>
    </xf>
    <xf numFmtId="0" fontId="0" fillId="0" borderId="0" xfId="0" applyProtection="1">
      <protection hidden="1"/>
    </xf>
    <xf numFmtId="0" fontId="25" fillId="0" borderId="0" xfId="0" applyFont="1" applyAlignment="1" applyProtection="1">
      <alignment horizontal="center" vertical="center"/>
      <protection hidden="1"/>
    </xf>
    <xf numFmtId="0" fontId="0" fillId="0" borderId="0" xfId="0" applyAlignment="1" applyProtection="1">
      <alignment wrapText="1"/>
      <protection hidden="1"/>
    </xf>
    <xf numFmtId="0" fontId="0" fillId="0" borderId="0" xfId="0" applyAlignment="1" applyProtection="1">
      <alignment vertical="top" wrapText="1"/>
      <protection hidden="1"/>
    </xf>
    <xf numFmtId="0" fontId="9" fillId="0" borderId="0" xfId="0" applyFont="1" applyAlignment="1" applyProtection="1">
      <alignment vertical="top" wrapText="1"/>
      <protection hidden="1"/>
    </xf>
    <xf numFmtId="0" fontId="22" fillId="0" borderId="2" xfId="0" applyFont="1" applyBorder="1" applyAlignment="1" applyProtection="1">
      <alignment horizontal="left" wrapText="1"/>
      <protection hidden="1"/>
    </xf>
    <xf numFmtId="0" fontId="9" fillId="17" borderId="31" xfId="0" applyFont="1" applyFill="1" applyBorder="1" applyAlignment="1" applyProtection="1">
      <alignment horizontal="center" vertical="center"/>
      <protection locked="0"/>
    </xf>
    <xf numFmtId="0" fontId="9" fillId="17" borderId="25" xfId="0" applyFont="1" applyFill="1" applyBorder="1" applyAlignment="1" applyProtection="1">
      <alignment horizontal="center" vertical="center"/>
      <protection locked="0"/>
    </xf>
    <xf numFmtId="0" fontId="9" fillId="17" borderId="32" xfId="0" applyFont="1" applyFill="1" applyBorder="1" applyAlignment="1" applyProtection="1">
      <alignment horizontal="center" vertical="center"/>
      <protection locked="0"/>
    </xf>
    <xf numFmtId="0" fontId="9" fillId="17" borderId="33" xfId="0" applyFont="1" applyFill="1" applyBorder="1" applyAlignment="1" applyProtection="1">
      <alignment horizontal="center" vertical="center"/>
      <protection locked="0"/>
    </xf>
    <xf numFmtId="0" fontId="9" fillId="17" borderId="24" xfId="0" applyFont="1" applyFill="1" applyBorder="1" applyAlignment="1" applyProtection="1">
      <alignment horizontal="center" vertical="center"/>
      <protection locked="0"/>
    </xf>
    <xf numFmtId="0" fontId="22" fillId="0" borderId="0" xfId="0" applyFont="1" applyAlignment="1" applyProtection="1">
      <alignment horizontal="left" wrapText="1"/>
      <protection hidden="1"/>
    </xf>
    <xf numFmtId="0" fontId="22" fillId="0" borderId="46" xfId="0" applyFont="1" applyBorder="1" applyAlignment="1" applyProtection="1">
      <alignment horizontal="left" wrapText="1"/>
      <protection hidden="1"/>
    </xf>
    <xf numFmtId="0" fontId="24" fillId="0" borderId="0" xfId="0" applyFont="1" applyAlignment="1">
      <alignment horizontal="center" vertical="center" wrapText="1"/>
    </xf>
    <xf numFmtId="0" fontId="0" fillId="0" borderId="6" xfId="0" applyBorder="1" applyAlignment="1">
      <alignment horizontal="center"/>
    </xf>
    <xf numFmtId="0" fontId="0" fillId="0" borderId="2" xfId="0" applyBorder="1" applyAlignment="1">
      <alignment horizontal="center"/>
    </xf>
    <xf numFmtId="0" fontId="0" fillId="0" borderId="2" xfId="0" applyBorder="1" applyAlignment="1">
      <alignment horizontal="center" vertical="center"/>
    </xf>
    <xf numFmtId="0" fontId="9" fillId="0" borderId="2" xfId="0" applyFont="1" applyBorder="1" applyAlignment="1">
      <alignment horizontal="center"/>
    </xf>
    <xf numFmtId="0" fontId="0" fillId="0" borderId="2" xfId="0" applyBorder="1" applyAlignment="1">
      <alignment horizontal="left" wrapText="1"/>
    </xf>
    <xf numFmtId="166" fontId="17" fillId="24" borderId="21" xfId="0" applyNumberFormat="1" applyFont="1" applyFill="1" applyBorder="1" applyAlignment="1" applyProtection="1">
      <alignment horizontal="center" vertical="center"/>
    </xf>
    <xf numFmtId="166" fontId="17" fillId="24" borderId="2" xfId="0" applyNumberFormat="1" applyFont="1" applyFill="1" applyBorder="1" applyAlignment="1" applyProtection="1">
      <alignment horizontal="center" vertical="center"/>
    </xf>
    <xf numFmtId="166" fontId="17" fillId="24" borderId="14" xfId="0" applyNumberFormat="1" applyFont="1" applyFill="1" applyBorder="1" applyAlignment="1" applyProtection="1">
      <alignment horizontal="center" vertical="center"/>
    </xf>
    <xf numFmtId="166" fontId="17" fillId="24" borderId="21" xfId="7" applyNumberFormat="1" applyFont="1" applyFill="1" applyBorder="1" applyAlignment="1" applyProtection="1">
      <alignment horizontal="center" vertical="center" wrapText="1"/>
    </xf>
    <xf numFmtId="166" fontId="17" fillId="24" borderId="2" xfId="7" applyNumberFormat="1" applyFont="1" applyFill="1" applyBorder="1" applyAlignment="1" applyProtection="1">
      <alignment horizontal="center" vertical="center" wrapText="1"/>
    </xf>
    <xf numFmtId="166" fontId="17" fillId="24" borderId="14" xfId="7" applyNumberFormat="1" applyFont="1" applyFill="1" applyBorder="1" applyAlignment="1" applyProtection="1">
      <alignment horizontal="center" vertical="center" wrapText="1"/>
    </xf>
    <xf numFmtId="2" fontId="17" fillId="24" borderId="21" xfId="0" applyNumberFormat="1" applyFont="1" applyFill="1" applyBorder="1" applyAlignment="1" applyProtection="1">
      <alignment horizontal="center" vertical="center"/>
    </xf>
    <xf numFmtId="2" fontId="17" fillId="24" borderId="2" xfId="0" applyNumberFormat="1" applyFont="1" applyFill="1" applyBorder="1" applyAlignment="1" applyProtection="1">
      <alignment horizontal="center" vertical="center"/>
    </xf>
    <xf numFmtId="2" fontId="17" fillId="24" borderId="14" xfId="0" applyNumberFormat="1" applyFont="1" applyFill="1" applyBorder="1" applyAlignment="1" applyProtection="1">
      <alignment horizontal="center" vertical="center"/>
    </xf>
    <xf numFmtId="1" fontId="17" fillId="4" borderId="21" xfId="0" applyNumberFormat="1" applyFont="1" applyFill="1" applyBorder="1" applyAlignment="1" applyProtection="1">
      <alignment horizontal="center" vertical="center"/>
      <protection locked="0"/>
    </xf>
    <xf numFmtId="1" fontId="17" fillId="4" borderId="2" xfId="0" applyNumberFormat="1" applyFont="1" applyFill="1" applyBorder="1" applyAlignment="1" applyProtection="1">
      <alignment horizontal="center" vertical="center"/>
      <protection locked="0"/>
    </xf>
    <xf numFmtId="1" fontId="17" fillId="4" borderId="14" xfId="0" applyNumberFormat="1" applyFont="1" applyFill="1" applyBorder="1" applyAlignment="1" applyProtection="1">
      <alignment horizontal="center" vertical="center"/>
      <protection locked="0"/>
    </xf>
    <xf numFmtId="1" fontId="17" fillId="24" borderId="34" xfId="0" applyNumberFormat="1" applyFont="1" applyFill="1" applyBorder="1" applyAlignment="1" applyProtection="1">
      <alignment horizontal="center" vertical="center"/>
    </xf>
    <xf numFmtId="1" fontId="17" fillId="24" borderId="12" xfId="0" applyNumberFormat="1" applyFont="1" applyFill="1" applyBorder="1" applyAlignment="1" applyProtection="1">
      <alignment horizontal="center" vertical="center"/>
    </xf>
    <xf numFmtId="1" fontId="17" fillId="24" borderId="15" xfId="0" applyNumberFormat="1" applyFont="1" applyFill="1" applyBorder="1" applyAlignment="1" applyProtection="1">
      <alignment horizontal="center" vertical="center"/>
    </xf>
    <xf numFmtId="2" fontId="17" fillId="24" borderId="21" xfId="7" applyNumberFormat="1" applyFont="1" applyFill="1" applyBorder="1" applyAlignment="1" applyProtection="1">
      <alignment horizontal="center" vertical="center" wrapText="1"/>
    </xf>
    <xf numFmtId="2" fontId="17" fillId="24" borderId="2" xfId="7" applyNumberFormat="1" applyFont="1" applyFill="1" applyBorder="1" applyAlignment="1" applyProtection="1">
      <alignment horizontal="center" vertical="center" wrapText="1"/>
    </xf>
    <xf numFmtId="2" fontId="17" fillId="24" borderId="14" xfId="7" applyNumberFormat="1" applyFont="1" applyFill="1" applyBorder="1" applyAlignment="1" applyProtection="1">
      <alignment horizontal="center" vertical="center" wrapText="1"/>
    </xf>
    <xf numFmtId="1" fontId="17" fillId="4" borderId="21" xfId="6" applyNumberFormat="1" applyFont="1" applyFill="1" applyBorder="1" applyAlignment="1" applyProtection="1">
      <alignment horizontal="center" vertical="center" wrapText="1"/>
      <protection locked="0"/>
    </xf>
    <xf numFmtId="1" fontId="17" fillId="4" borderId="2" xfId="6" applyNumberFormat="1" applyFont="1" applyFill="1" applyBorder="1" applyAlignment="1" applyProtection="1">
      <alignment horizontal="center" vertical="center" wrapText="1"/>
      <protection locked="0"/>
    </xf>
    <xf numFmtId="1" fontId="17" fillId="4" borderId="14" xfId="6" applyNumberFormat="1" applyFont="1" applyFill="1" applyBorder="1" applyAlignment="1" applyProtection="1">
      <alignment horizontal="center" vertical="center" wrapText="1"/>
      <protection locked="0"/>
    </xf>
    <xf numFmtId="165" fontId="17" fillId="4" borderId="21" xfId="7" applyNumberFormat="1" applyFont="1" applyFill="1" applyBorder="1" applyAlignment="1" applyProtection="1">
      <alignment horizontal="center" vertical="center" wrapText="1"/>
      <protection locked="0"/>
    </xf>
    <xf numFmtId="165" fontId="17" fillId="4" borderId="2" xfId="7" applyNumberFormat="1" applyFont="1" applyFill="1" applyBorder="1" applyAlignment="1" applyProtection="1">
      <alignment horizontal="center" vertical="center" wrapText="1"/>
      <protection locked="0"/>
    </xf>
    <xf numFmtId="165" fontId="17" fillId="4" borderId="14" xfId="7" applyNumberFormat="1" applyFont="1" applyFill="1" applyBorder="1" applyAlignment="1" applyProtection="1">
      <alignment horizontal="center" vertical="center" wrapText="1"/>
      <protection locked="0"/>
    </xf>
    <xf numFmtId="2" fontId="17" fillId="24" borderId="21" xfId="6" applyNumberFormat="1" applyFont="1" applyFill="1" applyBorder="1" applyAlignment="1" applyProtection="1">
      <alignment horizontal="center" vertical="center" wrapText="1"/>
    </xf>
    <xf numFmtId="2" fontId="17" fillId="24" borderId="2" xfId="6" applyNumberFormat="1" applyFont="1" applyFill="1" applyBorder="1" applyAlignment="1" applyProtection="1">
      <alignment horizontal="center" vertical="center" wrapText="1"/>
    </xf>
    <xf numFmtId="2" fontId="17" fillId="24" borderId="14" xfId="6" applyNumberFormat="1" applyFont="1" applyFill="1" applyBorder="1" applyAlignment="1" applyProtection="1">
      <alignment horizontal="center" vertical="center" wrapText="1"/>
    </xf>
    <xf numFmtId="166" fontId="17" fillId="24" borderId="21" xfId="7" applyNumberFormat="1" applyFont="1" applyFill="1" applyBorder="1" applyAlignment="1" applyProtection="1">
      <alignment horizontal="center" vertical="center"/>
    </xf>
    <xf numFmtId="166" fontId="17" fillId="24" borderId="2" xfId="7" applyNumberFormat="1" applyFont="1" applyFill="1" applyBorder="1" applyAlignment="1" applyProtection="1">
      <alignment horizontal="center" vertical="center"/>
    </xf>
    <xf numFmtId="166" fontId="17" fillId="24" borderId="14" xfId="7" applyNumberFormat="1" applyFont="1" applyFill="1" applyBorder="1" applyAlignment="1" applyProtection="1">
      <alignment horizontal="center" vertical="center"/>
    </xf>
    <xf numFmtId="166" fontId="17" fillId="24" borderId="28" xfId="0" applyNumberFormat="1" applyFont="1" applyFill="1" applyBorder="1" applyAlignment="1" applyProtection="1">
      <alignment horizontal="center" vertical="center"/>
      <protection hidden="1"/>
    </xf>
    <xf numFmtId="166" fontId="17" fillId="24" borderId="4" xfId="0" applyNumberFormat="1" applyFont="1" applyFill="1" applyBorder="1" applyAlignment="1" applyProtection="1">
      <alignment horizontal="center" vertical="center"/>
      <protection hidden="1"/>
    </xf>
    <xf numFmtId="166" fontId="17" fillId="24" borderId="36" xfId="0" applyNumberFormat="1" applyFont="1" applyFill="1" applyBorder="1" applyAlignment="1" applyProtection="1">
      <alignment horizontal="center" vertical="center"/>
      <protection hidden="1"/>
    </xf>
    <xf numFmtId="0" fontId="17" fillId="0" borderId="21" xfId="0" applyNumberFormat="1" applyFont="1" applyFill="1" applyBorder="1" applyAlignment="1" applyProtection="1">
      <alignment horizontal="center" vertical="center"/>
      <protection locked="0"/>
    </xf>
    <xf numFmtId="0" fontId="17" fillId="0" borderId="2" xfId="0" applyNumberFormat="1" applyFont="1" applyFill="1" applyBorder="1" applyAlignment="1" applyProtection="1">
      <alignment horizontal="center" vertical="center"/>
      <protection locked="0"/>
    </xf>
    <xf numFmtId="0" fontId="17" fillId="0" borderId="14" xfId="0" applyNumberFormat="1" applyFont="1" applyFill="1" applyBorder="1" applyAlignment="1" applyProtection="1">
      <alignment horizontal="center" vertical="center"/>
      <protection locked="0"/>
    </xf>
    <xf numFmtId="2" fontId="17" fillId="24" borderId="21" xfId="5" applyNumberFormat="1" applyFont="1" applyFill="1" applyBorder="1" applyAlignment="1" applyProtection="1">
      <alignment horizontal="center" vertical="center"/>
    </xf>
    <xf numFmtId="2" fontId="17" fillId="24" borderId="2" xfId="5" applyNumberFormat="1" applyFont="1" applyFill="1" applyBorder="1" applyAlignment="1" applyProtection="1">
      <alignment horizontal="center" vertical="center"/>
    </xf>
    <xf numFmtId="2" fontId="17" fillId="24" borderId="14" xfId="5" applyNumberFormat="1" applyFont="1" applyFill="1" applyBorder="1" applyAlignment="1" applyProtection="1">
      <alignment horizontal="center" vertical="center"/>
    </xf>
    <xf numFmtId="0" fontId="17" fillId="4" borderId="21" xfId="0" applyNumberFormat="1" applyFont="1" applyFill="1" applyBorder="1" applyAlignment="1" applyProtection="1">
      <alignment horizontal="center" vertical="center"/>
      <protection locked="0"/>
    </xf>
    <xf numFmtId="0" fontId="17" fillId="4" borderId="2" xfId="0" applyNumberFormat="1" applyFont="1" applyFill="1" applyBorder="1" applyAlignment="1" applyProtection="1">
      <alignment horizontal="center" vertical="center"/>
      <protection locked="0"/>
    </xf>
    <xf numFmtId="0" fontId="17" fillId="4" borderId="14" xfId="0" applyNumberFormat="1" applyFont="1" applyFill="1" applyBorder="1" applyAlignment="1" applyProtection="1">
      <alignment horizontal="center" vertical="center"/>
      <protection locked="0"/>
    </xf>
    <xf numFmtId="2" fontId="17" fillId="24" borderId="21" xfId="4" applyNumberFormat="1" applyFont="1" applyFill="1" applyBorder="1" applyAlignment="1" applyProtection="1">
      <alignment horizontal="center" vertical="center"/>
    </xf>
    <xf numFmtId="2" fontId="17" fillId="24" borderId="2" xfId="4" applyNumberFormat="1" applyFont="1" applyFill="1" applyBorder="1" applyAlignment="1" applyProtection="1">
      <alignment horizontal="center" vertical="center"/>
    </xf>
    <xf numFmtId="2" fontId="17" fillId="24" borderId="14" xfId="4" applyNumberFormat="1" applyFont="1" applyFill="1" applyBorder="1" applyAlignment="1" applyProtection="1">
      <alignment horizontal="center" vertical="center"/>
    </xf>
    <xf numFmtId="0" fontId="17" fillId="24" borderId="21" xfId="0" applyFont="1" applyFill="1" applyBorder="1" applyAlignment="1" applyProtection="1">
      <alignment horizontal="left" vertical="center" wrapText="1"/>
      <protection hidden="1"/>
    </xf>
    <xf numFmtId="0" fontId="17" fillId="24" borderId="2" xfId="0" applyFont="1" applyFill="1" applyBorder="1" applyAlignment="1" applyProtection="1">
      <alignment horizontal="left" vertical="center" wrapText="1"/>
      <protection hidden="1"/>
    </xf>
    <xf numFmtId="0" fontId="17" fillId="24" borderId="14" xfId="0" applyFont="1" applyFill="1" applyBorder="1" applyAlignment="1" applyProtection="1">
      <alignment horizontal="left" vertical="center" wrapText="1"/>
      <protection hidden="1"/>
    </xf>
    <xf numFmtId="0" fontId="17" fillId="24" borderId="1" xfId="0" applyFont="1" applyFill="1" applyBorder="1" applyAlignment="1" applyProtection="1">
      <alignment horizontal="left" vertical="center" wrapText="1"/>
      <protection hidden="1"/>
    </xf>
    <xf numFmtId="0" fontId="17" fillId="24" borderId="38" xfId="0" applyFont="1" applyFill="1" applyBorder="1" applyAlignment="1" applyProtection="1">
      <alignment horizontal="left" vertical="center" wrapText="1"/>
      <protection hidden="1"/>
    </xf>
    <xf numFmtId="165" fontId="17" fillId="4" borderId="21" xfId="7" applyNumberFormat="1" applyFont="1" applyFill="1" applyBorder="1" applyAlignment="1" applyProtection="1">
      <alignment horizontal="center" vertical="center"/>
      <protection locked="0"/>
    </xf>
    <xf numFmtId="165" fontId="17" fillId="4" borderId="2" xfId="7" applyNumberFormat="1" applyFont="1" applyFill="1" applyBorder="1" applyAlignment="1" applyProtection="1">
      <alignment horizontal="center" vertical="center"/>
      <protection locked="0"/>
    </xf>
    <xf numFmtId="165" fontId="17" fillId="4" borderId="14" xfId="7" applyNumberFormat="1" applyFont="1" applyFill="1" applyBorder="1" applyAlignment="1" applyProtection="1">
      <alignment horizontal="center" vertical="center"/>
      <protection locked="0"/>
    </xf>
    <xf numFmtId="166" fontId="17" fillId="24" borderId="28" xfId="7" applyNumberFormat="1" applyFont="1" applyFill="1" applyBorder="1" applyAlignment="1" applyProtection="1">
      <alignment horizontal="center" vertical="center" wrapText="1"/>
      <protection hidden="1"/>
    </xf>
    <xf numFmtId="166" fontId="17" fillId="24" borderId="4" xfId="7" applyNumberFormat="1" applyFont="1" applyFill="1" applyBorder="1" applyAlignment="1" applyProtection="1">
      <alignment horizontal="center" vertical="center" wrapText="1"/>
      <protection hidden="1"/>
    </xf>
    <xf numFmtId="166" fontId="17" fillId="24" borderId="36" xfId="7" applyNumberFormat="1" applyFont="1" applyFill="1" applyBorder="1" applyAlignment="1" applyProtection="1">
      <alignment horizontal="center" vertical="center" wrapText="1"/>
      <protection hidden="1"/>
    </xf>
    <xf numFmtId="3" fontId="17" fillId="4" borderId="21" xfId="0" applyNumberFormat="1" applyFont="1" applyFill="1" applyBorder="1" applyAlignment="1" applyProtection="1">
      <alignment horizontal="center" vertical="center"/>
      <protection locked="0"/>
    </xf>
    <xf numFmtId="3" fontId="17" fillId="4" borderId="2" xfId="0" applyNumberFormat="1" applyFont="1" applyFill="1" applyBorder="1" applyAlignment="1" applyProtection="1">
      <alignment horizontal="center" vertical="center"/>
      <protection locked="0"/>
    </xf>
    <xf numFmtId="3" fontId="17" fillId="4" borderId="14" xfId="0" applyNumberFormat="1" applyFont="1" applyFill="1" applyBorder="1" applyAlignment="1" applyProtection="1">
      <alignment horizontal="center" vertical="center"/>
      <protection locked="0"/>
    </xf>
    <xf numFmtId="0" fontId="17" fillId="24" borderId="20" xfId="0" applyFont="1" applyFill="1" applyBorder="1" applyAlignment="1" applyProtection="1">
      <alignment horizontal="left" vertical="top" wrapText="1"/>
      <protection hidden="1"/>
    </xf>
    <xf numFmtId="0" fontId="17" fillId="24" borderId="11" xfId="0" applyFont="1" applyFill="1" applyBorder="1" applyAlignment="1" applyProtection="1">
      <alignment horizontal="left" vertical="top" wrapText="1"/>
      <protection hidden="1"/>
    </xf>
    <xf numFmtId="0" fontId="17" fillId="24" borderId="13" xfId="0" applyFont="1" applyFill="1" applyBorder="1" applyAlignment="1" applyProtection="1">
      <alignment horizontal="left" vertical="top" wrapText="1"/>
      <protection hidden="1"/>
    </xf>
    <xf numFmtId="0" fontId="17" fillId="24" borderId="37" xfId="0" applyFont="1" applyFill="1" applyBorder="1" applyAlignment="1" applyProtection="1">
      <alignment horizontal="left" vertical="center" wrapText="1"/>
      <protection hidden="1"/>
    </xf>
    <xf numFmtId="0" fontId="17" fillId="24" borderId="26" xfId="0" applyFont="1" applyFill="1" applyBorder="1" applyAlignment="1" applyProtection="1">
      <alignment horizontal="left" vertical="center" wrapText="1"/>
      <protection hidden="1"/>
    </xf>
    <xf numFmtId="166" fontId="17" fillId="24" borderId="28" xfId="7" applyNumberFormat="1" applyFont="1" applyFill="1" applyBorder="1" applyAlignment="1" applyProtection="1">
      <alignment horizontal="center" vertical="center"/>
      <protection hidden="1"/>
    </xf>
    <xf numFmtId="166" fontId="17" fillId="24" borderId="4" xfId="7" applyNumberFormat="1" applyFont="1" applyFill="1" applyBorder="1" applyAlignment="1" applyProtection="1">
      <alignment horizontal="center" vertical="center"/>
      <protection hidden="1"/>
    </xf>
    <xf numFmtId="166" fontId="17" fillId="24" borderId="36" xfId="7" applyNumberFormat="1" applyFont="1" applyFill="1" applyBorder="1" applyAlignment="1" applyProtection="1">
      <alignment horizontal="center" vertical="center"/>
      <protection hidden="1"/>
    </xf>
    <xf numFmtId="165" fontId="17" fillId="24" borderId="20" xfId="0" applyNumberFormat="1" applyFont="1" applyFill="1" applyBorder="1" applyAlignment="1" applyProtection="1">
      <alignment horizontal="left" vertical="center" wrapText="1"/>
      <protection hidden="1"/>
    </xf>
    <xf numFmtId="165" fontId="17" fillId="24" borderId="11" xfId="0" applyNumberFormat="1" applyFont="1" applyFill="1" applyBorder="1" applyAlignment="1" applyProtection="1">
      <alignment horizontal="left" vertical="center" wrapText="1"/>
      <protection hidden="1"/>
    </xf>
    <xf numFmtId="165" fontId="17" fillId="24" borderId="13" xfId="0" applyNumberFormat="1" applyFont="1" applyFill="1" applyBorder="1" applyAlignment="1" applyProtection="1">
      <alignment horizontal="left" vertical="center" wrapText="1"/>
      <protection hidden="1"/>
    </xf>
    <xf numFmtId="2" fontId="17" fillId="24" borderId="21" xfId="7" applyNumberFormat="1" applyFont="1" applyFill="1" applyBorder="1" applyAlignment="1" applyProtection="1">
      <alignment horizontal="center" vertical="center"/>
    </xf>
    <xf numFmtId="2" fontId="17" fillId="24" borderId="2" xfId="7" applyNumberFormat="1" applyFont="1" applyFill="1" applyBorder="1" applyAlignment="1" applyProtection="1">
      <alignment horizontal="center" vertical="center"/>
    </xf>
    <xf numFmtId="2" fontId="17" fillId="24" borderId="14" xfId="7" applyNumberFormat="1" applyFont="1" applyFill="1" applyBorder="1" applyAlignment="1" applyProtection="1">
      <alignment horizontal="center" vertical="center"/>
    </xf>
    <xf numFmtId="0" fontId="17" fillId="24" borderId="20" xfId="0" applyFont="1" applyFill="1" applyBorder="1" applyAlignment="1" applyProtection="1">
      <alignment horizontal="left" vertical="center" wrapText="1"/>
      <protection hidden="1"/>
    </xf>
    <xf numFmtId="0" fontId="17" fillId="24" borderId="11" xfId="0" applyFont="1" applyFill="1" applyBorder="1" applyAlignment="1" applyProtection="1">
      <alignment horizontal="left" vertical="center" wrapText="1"/>
      <protection hidden="1"/>
    </xf>
    <xf numFmtId="0" fontId="17" fillId="24" borderId="13" xfId="0" applyFont="1" applyFill="1" applyBorder="1" applyAlignment="1" applyProtection="1">
      <alignment horizontal="left" vertical="center" wrapText="1"/>
      <protection hidden="1"/>
    </xf>
    <xf numFmtId="165" fontId="17" fillId="4" borderId="21" xfId="0" applyNumberFormat="1" applyFont="1" applyFill="1" applyBorder="1" applyAlignment="1" applyProtection="1">
      <alignment horizontal="center" vertical="center"/>
      <protection locked="0"/>
    </xf>
    <xf numFmtId="165" fontId="17" fillId="4" borderId="2" xfId="0" applyNumberFormat="1" applyFont="1" applyFill="1" applyBorder="1" applyAlignment="1" applyProtection="1">
      <alignment horizontal="center" vertical="center"/>
      <protection locked="0"/>
    </xf>
    <xf numFmtId="165" fontId="17" fillId="4" borderId="14" xfId="0" applyNumberFormat="1" applyFont="1" applyFill="1" applyBorder="1" applyAlignment="1" applyProtection="1">
      <alignment horizontal="center" vertical="center"/>
      <protection locked="0"/>
    </xf>
    <xf numFmtId="167" fontId="17" fillId="24" borderId="21" xfId="0" applyNumberFormat="1" applyFont="1" applyFill="1" applyBorder="1" applyAlignment="1" applyProtection="1">
      <alignment horizontal="center" vertical="center"/>
    </xf>
    <xf numFmtId="167" fontId="17" fillId="24" borderId="2" xfId="0" applyNumberFormat="1" applyFont="1" applyFill="1" applyBorder="1" applyAlignment="1" applyProtection="1">
      <alignment horizontal="center" vertical="center"/>
    </xf>
    <xf numFmtId="167" fontId="17" fillId="24" borderId="14" xfId="0" applyNumberFormat="1" applyFont="1" applyFill="1" applyBorder="1" applyAlignment="1" applyProtection="1">
      <alignment horizontal="center" vertical="center"/>
    </xf>
    <xf numFmtId="169" fontId="17" fillId="24" borderId="21" xfId="0" applyNumberFormat="1" applyFont="1" applyFill="1" applyBorder="1" applyAlignment="1" applyProtection="1">
      <alignment horizontal="center" vertical="center"/>
    </xf>
    <xf numFmtId="169" fontId="17" fillId="24" borderId="2" xfId="0" applyNumberFormat="1" applyFont="1" applyFill="1" applyBorder="1" applyAlignment="1" applyProtection="1">
      <alignment horizontal="center" vertical="center"/>
    </xf>
    <xf numFmtId="169" fontId="17" fillId="24" borderId="14" xfId="0" applyNumberFormat="1" applyFont="1" applyFill="1" applyBorder="1" applyAlignment="1" applyProtection="1">
      <alignment horizontal="center" vertical="center"/>
    </xf>
    <xf numFmtId="166" fontId="17" fillId="24" borderId="2" xfId="0" applyNumberFormat="1" applyFont="1" applyFill="1" applyBorder="1" applyAlignment="1" applyProtection="1">
      <alignment horizontal="center" vertical="center"/>
      <protection hidden="1"/>
    </xf>
    <xf numFmtId="166" fontId="17" fillId="24" borderId="14" xfId="0" applyNumberFormat="1" applyFont="1" applyFill="1" applyBorder="1" applyAlignment="1" applyProtection="1">
      <alignment horizontal="center" vertical="center"/>
      <protection hidden="1"/>
    </xf>
    <xf numFmtId="0" fontId="15" fillId="14" borderId="39" xfId="0" applyFont="1" applyFill="1" applyBorder="1" applyAlignment="1" applyProtection="1">
      <alignment horizontal="center"/>
    </xf>
    <xf numFmtId="0" fontId="15" fillId="14" borderId="40" xfId="0" applyFont="1" applyFill="1" applyBorder="1" applyAlignment="1" applyProtection="1">
      <alignment horizontal="center"/>
    </xf>
    <xf numFmtId="0" fontId="15" fillId="14" borderId="41" xfId="0" applyFont="1" applyFill="1" applyBorder="1" applyAlignment="1" applyProtection="1">
      <alignment horizontal="center"/>
    </xf>
    <xf numFmtId="0" fontId="17" fillId="0" borderId="16" xfId="0" applyFont="1" applyBorder="1" applyAlignment="1" applyProtection="1">
      <alignment horizontal="left" vertical="top" wrapText="1"/>
      <protection hidden="1"/>
    </xf>
    <xf numFmtId="0" fontId="17" fillId="0" borderId="17" xfId="0" applyFont="1" applyBorder="1" applyAlignment="1" applyProtection="1">
      <alignment horizontal="left" vertical="top" wrapText="1"/>
      <protection hidden="1"/>
    </xf>
    <xf numFmtId="0" fontId="17" fillId="0" borderId="19" xfId="0" applyFont="1" applyBorder="1" applyAlignment="1" applyProtection="1">
      <alignment horizontal="left" vertical="top" wrapText="1"/>
      <protection hidden="1"/>
    </xf>
    <xf numFmtId="1" fontId="17" fillId="24" borderId="2" xfId="0" applyNumberFormat="1" applyFont="1" applyFill="1" applyBorder="1" applyAlignment="1" applyProtection="1">
      <alignment horizontal="center" vertical="center"/>
      <protection hidden="1"/>
    </xf>
    <xf numFmtId="166" fontId="17" fillId="24" borderId="12" xfId="0" applyNumberFormat="1" applyFont="1" applyFill="1" applyBorder="1" applyAlignment="1" applyProtection="1">
      <alignment horizontal="center" vertical="center"/>
      <protection hidden="1"/>
    </xf>
    <xf numFmtId="2" fontId="17" fillId="0" borderId="11" xfId="0" applyNumberFormat="1" applyFont="1" applyBorder="1" applyAlignment="1" applyProtection="1">
      <alignment horizontal="left" vertical="center" wrapText="1"/>
      <protection locked="0"/>
    </xf>
    <xf numFmtId="166" fontId="17" fillId="0" borderId="2" xfId="7" applyNumberFormat="1" applyFont="1" applyFill="1" applyBorder="1" applyAlignment="1" applyProtection="1">
      <alignment horizontal="center" vertical="center"/>
      <protection locked="0"/>
    </xf>
    <xf numFmtId="1" fontId="17" fillId="24" borderId="2" xfId="0" applyNumberFormat="1" applyFont="1" applyFill="1" applyBorder="1" applyAlignment="1">
      <alignment horizontal="center" vertical="center"/>
    </xf>
    <xf numFmtId="2" fontId="17" fillId="24" borderId="2" xfId="0" applyNumberFormat="1" applyFont="1" applyFill="1" applyBorder="1" applyAlignment="1">
      <alignment horizontal="center" vertical="center"/>
    </xf>
    <xf numFmtId="166" fontId="17" fillId="24" borderId="2" xfId="0" applyNumberFormat="1" applyFont="1" applyFill="1" applyBorder="1" applyAlignment="1">
      <alignment horizontal="center" vertical="center"/>
    </xf>
    <xf numFmtId="0" fontId="17" fillId="24" borderId="2" xfId="0" applyFont="1" applyFill="1" applyBorder="1" applyAlignment="1" applyProtection="1">
      <alignment horizontal="center" vertical="center"/>
      <protection hidden="1"/>
    </xf>
    <xf numFmtId="166" fontId="17" fillId="0" borderId="2" xfId="0" applyNumberFormat="1" applyFont="1" applyFill="1" applyBorder="1" applyAlignment="1" applyProtection="1">
      <alignment horizontal="center" vertical="center"/>
      <protection locked="0"/>
    </xf>
    <xf numFmtId="0" fontId="17" fillId="0" borderId="18" xfId="0" applyFont="1" applyBorder="1" applyAlignment="1" applyProtection="1">
      <alignment horizontal="left" vertical="top" wrapText="1"/>
      <protection hidden="1"/>
    </xf>
    <xf numFmtId="0" fontId="17" fillId="4" borderId="16" xfId="0" applyFont="1" applyFill="1" applyBorder="1" applyAlignment="1" applyProtection="1">
      <alignment horizontal="left" vertical="top" wrapText="1"/>
      <protection hidden="1"/>
    </xf>
    <xf numFmtId="0" fontId="17" fillId="4" borderId="17" xfId="0" applyFont="1" applyFill="1" applyBorder="1" applyAlignment="1" applyProtection="1">
      <alignment horizontal="left" vertical="top" wrapText="1"/>
      <protection hidden="1"/>
    </xf>
    <xf numFmtId="0" fontId="17" fillId="4" borderId="19" xfId="0" applyFont="1" applyFill="1" applyBorder="1" applyAlignment="1" applyProtection="1">
      <alignment horizontal="left" vertical="top" wrapText="1"/>
      <protection hidden="1"/>
    </xf>
    <xf numFmtId="165" fontId="17" fillId="4" borderId="16" xfId="0" applyNumberFormat="1" applyFont="1" applyFill="1" applyBorder="1" applyAlignment="1" applyProtection="1">
      <alignment horizontal="left" vertical="center" wrapText="1"/>
      <protection hidden="1"/>
    </xf>
    <xf numFmtId="165" fontId="17" fillId="4" borderId="17" xfId="0" applyNumberFormat="1" applyFont="1" applyFill="1" applyBorder="1" applyAlignment="1" applyProtection="1">
      <alignment horizontal="left" vertical="center" wrapText="1"/>
      <protection hidden="1"/>
    </xf>
    <xf numFmtId="165" fontId="17" fillId="4" borderId="19" xfId="0" applyNumberFormat="1" applyFont="1" applyFill="1" applyBorder="1" applyAlignment="1" applyProtection="1">
      <alignment horizontal="left" vertical="center" wrapText="1"/>
      <protection hidden="1"/>
    </xf>
    <xf numFmtId="0" fontId="17" fillId="0" borderId="16" xfId="0" applyFont="1" applyBorder="1" applyAlignment="1" applyProtection="1">
      <alignment horizontal="left" vertical="center" wrapText="1"/>
      <protection hidden="1"/>
    </xf>
    <xf numFmtId="0" fontId="17" fillId="0" borderId="17" xfId="0" applyFont="1" applyBorder="1" applyAlignment="1" applyProtection="1">
      <alignment horizontal="left" vertical="center" wrapText="1"/>
      <protection hidden="1"/>
    </xf>
    <xf numFmtId="0" fontId="17" fillId="0" borderId="19" xfId="0" applyFont="1" applyBorder="1" applyAlignment="1" applyProtection="1">
      <alignment horizontal="left" vertical="center" wrapText="1"/>
      <protection hidden="1"/>
    </xf>
    <xf numFmtId="44" fontId="17" fillId="24" borderId="2" xfId="7" applyFont="1" applyFill="1" applyBorder="1" applyAlignment="1" applyProtection="1">
      <alignment horizontal="center" vertical="center"/>
    </xf>
    <xf numFmtId="44" fontId="17" fillId="24" borderId="14" xfId="7" applyFont="1" applyFill="1" applyBorder="1" applyAlignment="1" applyProtection="1">
      <alignment horizontal="center" vertical="center"/>
    </xf>
    <xf numFmtId="1" fontId="17" fillId="24" borderId="2" xfId="0" applyNumberFormat="1" applyFont="1" applyFill="1" applyBorder="1" applyAlignment="1" applyProtection="1">
      <alignment horizontal="center" vertical="center"/>
    </xf>
    <xf numFmtId="1" fontId="17" fillId="24" borderId="14" xfId="0" applyNumberFormat="1" applyFont="1" applyFill="1" applyBorder="1" applyAlignment="1" applyProtection="1">
      <alignment horizontal="center" vertical="center"/>
    </xf>
    <xf numFmtId="0" fontId="17" fillId="24" borderId="2" xfId="0" applyNumberFormat="1" applyFont="1" applyFill="1" applyBorder="1" applyAlignment="1" applyProtection="1">
      <alignment horizontal="center" vertical="center"/>
    </xf>
    <xf numFmtId="1" fontId="17" fillId="24" borderId="14" xfId="0" applyNumberFormat="1" applyFont="1" applyFill="1" applyBorder="1" applyAlignment="1" applyProtection="1">
      <alignment horizontal="center" vertical="center"/>
      <protection hidden="1"/>
    </xf>
    <xf numFmtId="44" fontId="17" fillId="24" borderId="12" xfId="7" applyFont="1" applyFill="1" applyBorder="1" applyAlignment="1" applyProtection="1">
      <alignment horizontal="center" vertical="center"/>
      <protection hidden="1"/>
    </xf>
    <xf numFmtId="44" fontId="17" fillId="24" borderId="15" xfId="7" applyFont="1" applyFill="1" applyBorder="1" applyAlignment="1" applyProtection="1">
      <alignment horizontal="center" vertical="center"/>
      <protection hidden="1"/>
    </xf>
    <xf numFmtId="1" fontId="17" fillId="0" borderId="11" xfId="0" applyNumberFormat="1" applyFont="1" applyBorder="1" applyAlignment="1" applyProtection="1">
      <alignment horizontal="left" vertical="center" wrapText="1"/>
      <protection locked="0"/>
    </xf>
    <xf numFmtId="1" fontId="17" fillId="0" borderId="13" xfId="0" applyNumberFormat="1" applyFont="1" applyBorder="1" applyAlignment="1" applyProtection="1">
      <alignment horizontal="left" vertical="center" wrapText="1"/>
      <protection locked="0"/>
    </xf>
    <xf numFmtId="166" fontId="17" fillId="0" borderId="14" xfId="0" applyNumberFormat="1" applyFont="1" applyFill="1" applyBorder="1" applyAlignment="1" applyProtection="1">
      <alignment horizontal="center" vertical="center"/>
      <protection locked="0"/>
    </xf>
    <xf numFmtId="0" fontId="17" fillId="0" borderId="11" xfId="0" applyFont="1" applyBorder="1" applyAlignment="1" applyProtection="1">
      <alignment horizontal="left" vertical="center" wrapText="1"/>
      <protection locked="0"/>
    </xf>
    <xf numFmtId="0" fontId="17" fillId="0" borderId="11" xfId="0" applyFont="1" applyBorder="1" applyAlignment="1" applyProtection="1">
      <alignment horizontal="left" wrapText="1"/>
      <protection locked="0"/>
    </xf>
    <xf numFmtId="166" fontId="17" fillId="0" borderId="2" xfId="0" applyNumberFormat="1" applyFont="1" applyFill="1" applyBorder="1" applyAlignment="1" applyProtection="1">
      <alignment horizontal="center" vertical="center" wrapText="1"/>
      <protection locked="0"/>
    </xf>
    <xf numFmtId="166" fontId="17" fillId="24" borderId="12" xfId="7" applyNumberFormat="1" applyFont="1" applyFill="1" applyBorder="1" applyAlignment="1" applyProtection="1">
      <alignment horizontal="center" vertical="center"/>
      <protection hidden="1"/>
    </xf>
    <xf numFmtId="0" fontId="17" fillId="0" borderId="11" xfId="0" applyFont="1" applyBorder="1" applyAlignment="1" applyProtection="1">
      <alignment horizontal="left" vertical="center"/>
      <protection locked="0"/>
    </xf>
    <xf numFmtId="0" fontId="17" fillId="24" borderId="2" xfId="0" applyFont="1" applyFill="1" applyBorder="1" applyAlignment="1" applyProtection="1">
      <alignment horizontal="center" vertical="center"/>
    </xf>
    <xf numFmtId="0" fontId="21" fillId="0" borderId="2" xfId="0" applyFont="1" applyBorder="1" applyAlignment="1" applyProtection="1">
      <alignment horizontal="center" vertical="top" wrapText="1"/>
      <protection locked="0"/>
    </xf>
    <xf numFmtId="0" fontId="21" fillId="0" borderId="2" xfId="0" applyFont="1" applyBorder="1" applyAlignment="1" applyProtection="1">
      <alignment horizontal="center" vertical="top"/>
      <protection locked="0"/>
    </xf>
    <xf numFmtId="0" fontId="0" fillId="0" borderId="2" xfId="0" applyBorder="1" applyAlignment="1" applyProtection="1">
      <alignment horizontal="left" vertical="center" wrapText="1"/>
      <protection locked="0"/>
    </xf>
    <xf numFmtId="0" fontId="0" fillId="0" borderId="2" xfId="0" applyBorder="1" applyAlignment="1" applyProtection="1">
      <alignment horizontal="left" vertical="center"/>
      <protection locked="0"/>
    </xf>
    <xf numFmtId="0" fontId="3" fillId="15" borderId="2" xfId="0" applyFont="1" applyFill="1" applyBorder="1" applyAlignment="1" applyProtection="1">
      <alignment horizontal="center" vertical="top" wrapText="1"/>
      <protection locked="0"/>
    </xf>
    <xf numFmtId="0" fontId="0" fillId="0" borderId="1" xfId="0" applyBorder="1" applyAlignment="1" applyProtection="1">
      <alignment horizontal="left" vertical="center" wrapText="1"/>
      <protection locked="0"/>
    </xf>
    <xf numFmtId="0" fontId="0" fillId="0" borderId="5" xfId="0" applyBorder="1" applyAlignment="1" applyProtection="1">
      <alignment horizontal="left" vertical="center" wrapText="1"/>
      <protection locked="0"/>
    </xf>
    <xf numFmtId="0" fontId="0" fillId="7" borderId="3" xfId="0" applyFill="1" applyBorder="1" applyAlignment="1">
      <alignment horizontal="center" wrapText="1"/>
    </xf>
    <xf numFmtId="0" fontId="0" fillId="7" borderId="4" xfId="0" applyFill="1" applyBorder="1" applyAlignment="1">
      <alignment horizontal="center" wrapText="1"/>
    </xf>
    <xf numFmtId="0" fontId="0" fillId="8" borderId="3" xfId="0" applyFill="1" applyBorder="1" applyAlignment="1">
      <alignment horizontal="center" wrapText="1"/>
    </xf>
    <xf numFmtId="0" fontId="0" fillId="8" borderId="4" xfId="0" applyFill="1" applyBorder="1" applyAlignment="1">
      <alignment horizontal="center" wrapText="1"/>
    </xf>
    <xf numFmtId="0" fontId="0" fillId="8" borderId="3" xfId="0" applyFill="1" applyBorder="1" applyAlignment="1">
      <alignment horizontal="center"/>
    </xf>
    <xf numFmtId="0" fontId="0" fillId="8" borderId="4" xfId="0" applyFill="1" applyBorder="1" applyAlignment="1">
      <alignment horizontal="center"/>
    </xf>
    <xf numFmtId="0" fontId="0" fillId="9" borderId="3" xfId="0" applyFill="1" applyBorder="1" applyAlignment="1">
      <alignment horizontal="center" wrapText="1"/>
    </xf>
    <xf numFmtId="0" fontId="0" fillId="9" borderId="4" xfId="0" applyFill="1" applyBorder="1" applyAlignment="1">
      <alignment horizontal="center" wrapText="1"/>
    </xf>
  </cellXfs>
  <cellStyles count="8">
    <cellStyle name="Excel Built-in Normal" xfId="2" xr:uid="{00000000-0005-0000-0000-000000000000}"/>
    <cellStyle name="Millares" xfId="6" builtinId="3"/>
    <cellStyle name="Millares [0]" xfId="4" builtinId="6"/>
    <cellStyle name="Moneda" xfId="7" builtinId="4"/>
    <cellStyle name="Normal" xfId="0" builtinId="0"/>
    <cellStyle name="Normal 2" xfId="1" xr:uid="{00000000-0005-0000-0000-000005000000}"/>
    <cellStyle name="Normal 5" xfId="3" xr:uid="{00000000-0005-0000-0000-000006000000}"/>
    <cellStyle name="Porcentaje" xfId="5" builtinId="5"/>
  </cellStyles>
  <dxfs count="82">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hyperlink" Target="#'Salidas(Ot)'!A1"/><Relationship Id="rId18" Type="http://schemas.openxmlformats.org/officeDocument/2006/relationships/image" Target="../media/image12.svg"/><Relationship Id="rId3" Type="http://schemas.openxmlformats.org/officeDocument/2006/relationships/image" Target="../media/image2.svg"/><Relationship Id="rId21" Type="http://schemas.openxmlformats.org/officeDocument/2006/relationships/image" Target="../media/image14.svg"/><Relationship Id="rId7" Type="http://schemas.openxmlformats.org/officeDocument/2006/relationships/hyperlink" Target="#Variables!A1"/><Relationship Id="rId12" Type="http://schemas.openxmlformats.org/officeDocument/2006/relationships/image" Target="../media/image8.svg"/><Relationship Id="rId17" Type="http://schemas.openxmlformats.org/officeDocument/2006/relationships/image" Target="../media/image11.png"/><Relationship Id="rId2" Type="http://schemas.openxmlformats.org/officeDocument/2006/relationships/image" Target="../media/image1.png"/><Relationship Id="rId16" Type="http://schemas.openxmlformats.org/officeDocument/2006/relationships/hyperlink" Target="#'Resultados de aplicacion'!A1"/><Relationship Id="rId20" Type="http://schemas.openxmlformats.org/officeDocument/2006/relationships/image" Target="../media/image13.png"/><Relationship Id="rId1" Type="http://schemas.openxmlformats.org/officeDocument/2006/relationships/hyperlink" Target="#'Mapa de procesos HMA'!A1"/><Relationship Id="rId6" Type="http://schemas.openxmlformats.org/officeDocument/2006/relationships/image" Target="../media/image4.svg"/><Relationship Id="rId11" Type="http://schemas.openxmlformats.org/officeDocument/2006/relationships/image" Target="../media/image7.png"/><Relationship Id="rId5" Type="http://schemas.openxmlformats.org/officeDocument/2006/relationships/image" Target="../media/image3.png"/><Relationship Id="rId15" Type="http://schemas.openxmlformats.org/officeDocument/2006/relationships/image" Target="../media/image10.svg"/><Relationship Id="rId10" Type="http://schemas.openxmlformats.org/officeDocument/2006/relationships/hyperlink" Target="#'Entradas (Ic-Inc)'!A1"/><Relationship Id="rId19" Type="http://schemas.openxmlformats.org/officeDocument/2006/relationships/hyperlink" Target="#'Analisis de resultados'!A1"/><Relationship Id="rId4" Type="http://schemas.openxmlformats.org/officeDocument/2006/relationships/hyperlink" Target="#'Metodologia del calculo'!A1"/><Relationship Id="rId9" Type="http://schemas.openxmlformats.org/officeDocument/2006/relationships/image" Target="../media/image6.svg"/><Relationship Id="rId14" Type="http://schemas.openxmlformats.org/officeDocument/2006/relationships/image" Target="../media/image9.png"/><Relationship Id="rId22" Type="http://schemas.openxmlformats.org/officeDocument/2006/relationships/image" Target="../media/image15.png"/></Relationships>
</file>

<file path=xl/drawings/_rels/drawing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1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4</xdr:col>
      <xdr:colOff>1187450</xdr:colOff>
      <xdr:row>9</xdr:row>
      <xdr:rowOff>0</xdr:rowOff>
    </xdr:from>
    <xdr:to>
      <xdr:col>4</xdr:col>
      <xdr:colOff>1581150</xdr:colOff>
      <xdr:row>9</xdr:row>
      <xdr:rowOff>393700</xdr:rowOff>
    </xdr:to>
    <xdr:pic>
      <xdr:nvPicPr>
        <xdr:cNvPr id="5" name="Gráfico 4" descr="Ciclismo en compañía con relleno sólido">
          <a:hlinkClick xmlns:r="http://schemas.openxmlformats.org/officeDocument/2006/relationships" r:id="rId1"/>
          <a:extLst>
            <a:ext uri="{FF2B5EF4-FFF2-40B4-BE49-F238E27FC236}">
              <a16:creationId xmlns:a16="http://schemas.microsoft.com/office/drawing/2014/main" id="{2A1F3C9F-F9B4-40A3-B521-F908451713A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086850" y="2419350"/>
          <a:ext cx="393700" cy="393700"/>
        </a:xfrm>
        <a:prstGeom prst="rect">
          <a:avLst/>
        </a:prstGeom>
      </xdr:spPr>
    </xdr:pic>
    <xdr:clientData/>
  </xdr:twoCellAnchor>
  <xdr:twoCellAnchor editAs="oneCell">
    <xdr:from>
      <xdr:col>4</xdr:col>
      <xdr:colOff>1143000</xdr:colOff>
      <xdr:row>10</xdr:row>
      <xdr:rowOff>0</xdr:rowOff>
    </xdr:from>
    <xdr:to>
      <xdr:col>4</xdr:col>
      <xdr:colOff>1568450</xdr:colOff>
      <xdr:row>11</xdr:row>
      <xdr:rowOff>19050</xdr:rowOff>
    </xdr:to>
    <xdr:pic>
      <xdr:nvPicPr>
        <xdr:cNvPr id="7" name="Gráfico 6" descr="Piezas de ajedrez con relleno sólido">
          <a:hlinkClick xmlns:r="http://schemas.openxmlformats.org/officeDocument/2006/relationships" r:id="rId4"/>
          <a:extLst>
            <a:ext uri="{FF2B5EF4-FFF2-40B4-BE49-F238E27FC236}">
              <a16:creationId xmlns:a16="http://schemas.microsoft.com/office/drawing/2014/main" id="{32AB75A8-93D0-4722-9013-C605FDC7350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9042400" y="2838450"/>
          <a:ext cx="425450" cy="425450"/>
        </a:xfrm>
        <a:prstGeom prst="rect">
          <a:avLst/>
        </a:prstGeom>
      </xdr:spPr>
    </xdr:pic>
    <xdr:clientData/>
  </xdr:twoCellAnchor>
  <xdr:twoCellAnchor editAs="oneCell">
    <xdr:from>
      <xdr:col>4</xdr:col>
      <xdr:colOff>1117600</xdr:colOff>
      <xdr:row>10</xdr:row>
      <xdr:rowOff>368300</xdr:rowOff>
    </xdr:from>
    <xdr:to>
      <xdr:col>4</xdr:col>
      <xdr:colOff>1612900</xdr:colOff>
      <xdr:row>12</xdr:row>
      <xdr:rowOff>50800</xdr:rowOff>
    </xdr:to>
    <xdr:pic>
      <xdr:nvPicPr>
        <xdr:cNvPr id="9" name="Gráfico 8" descr="Bar chart con relleno sólido">
          <a:hlinkClick xmlns:r="http://schemas.openxmlformats.org/officeDocument/2006/relationships" r:id="rId7"/>
          <a:extLst>
            <a:ext uri="{FF2B5EF4-FFF2-40B4-BE49-F238E27FC236}">
              <a16:creationId xmlns:a16="http://schemas.microsoft.com/office/drawing/2014/main" id="{D770FE6C-9EDC-4013-A48C-63C9E1C43AF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9017000" y="3206750"/>
          <a:ext cx="495300" cy="495300"/>
        </a:xfrm>
        <a:prstGeom prst="rect">
          <a:avLst/>
        </a:prstGeom>
      </xdr:spPr>
    </xdr:pic>
    <xdr:clientData/>
  </xdr:twoCellAnchor>
  <xdr:twoCellAnchor editAs="oneCell">
    <xdr:from>
      <xdr:col>4</xdr:col>
      <xdr:colOff>1149350</xdr:colOff>
      <xdr:row>11</xdr:row>
      <xdr:rowOff>393700</xdr:rowOff>
    </xdr:from>
    <xdr:to>
      <xdr:col>4</xdr:col>
      <xdr:colOff>1574800</xdr:colOff>
      <xdr:row>12</xdr:row>
      <xdr:rowOff>412750</xdr:rowOff>
    </xdr:to>
    <xdr:pic>
      <xdr:nvPicPr>
        <xdr:cNvPr id="11" name="Gráfico 10" descr="Introducir con relleno sólido">
          <a:hlinkClick xmlns:r="http://schemas.openxmlformats.org/officeDocument/2006/relationships" r:id="rId10"/>
          <a:extLst>
            <a:ext uri="{FF2B5EF4-FFF2-40B4-BE49-F238E27FC236}">
              <a16:creationId xmlns:a16="http://schemas.microsoft.com/office/drawing/2014/main" id="{76E937FA-C33D-4222-A685-EB8AA3C95A6B}"/>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9048750" y="3638550"/>
          <a:ext cx="425450" cy="425450"/>
        </a:xfrm>
        <a:prstGeom prst="rect">
          <a:avLst/>
        </a:prstGeom>
      </xdr:spPr>
    </xdr:pic>
    <xdr:clientData/>
  </xdr:twoCellAnchor>
  <xdr:twoCellAnchor editAs="oneCell">
    <xdr:from>
      <xdr:col>4</xdr:col>
      <xdr:colOff>1136650</xdr:colOff>
      <xdr:row>13</xdr:row>
      <xdr:rowOff>6350</xdr:rowOff>
    </xdr:from>
    <xdr:to>
      <xdr:col>4</xdr:col>
      <xdr:colOff>1549400</xdr:colOff>
      <xdr:row>14</xdr:row>
      <xdr:rowOff>12700</xdr:rowOff>
    </xdr:to>
    <xdr:pic>
      <xdr:nvPicPr>
        <xdr:cNvPr id="13" name="Gráfico 12" descr="Salir con relleno sólido">
          <a:hlinkClick xmlns:r="http://schemas.openxmlformats.org/officeDocument/2006/relationships" r:id="rId13"/>
          <a:extLst>
            <a:ext uri="{FF2B5EF4-FFF2-40B4-BE49-F238E27FC236}">
              <a16:creationId xmlns:a16="http://schemas.microsoft.com/office/drawing/2014/main" id="{AC831090-0409-4FF9-9E3E-A125681F3D0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9036050" y="3295650"/>
          <a:ext cx="412750" cy="412750"/>
        </a:xfrm>
        <a:prstGeom prst="rect">
          <a:avLst/>
        </a:prstGeom>
      </xdr:spPr>
    </xdr:pic>
    <xdr:clientData/>
  </xdr:twoCellAnchor>
  <xdr:twoCellAnchor editAs="oneCell">
    <xdr:from>
      <xdr:col>4</xdr:col>
      <xdr:colOff>2006600</xdr:colOff>
      <xdr:row>13</xdr:row>
      <xdr:rowOff>374650</xdr:rowOff>
    </xdr:from>
    <xdr:to>
      <xdr:col>4</xdr:col>
      <xdr:colOff>2476500</xdr:colOff>
      <xdr:row>14</xdr:row>
      <xdr:rowOff>438150</xdr:rowOff>
    </xdr:to>
    <xdr:pic>
      <xdr:nvPicPr>
        <xdr:cNvPr id="15" name="Gráfico 14" descr="Piezas de ajedrez contorno">
          <a:hlinkClick xmlns:r="http://schemas.openxmlformats.org/officeDocument/2006/relationships" r:id="rId16"/>
          <a:extLst>
            <a:ext uri="{FF2B5EF4-FFF2-40B4-BE49-F238E27FC236}">
              <a16:creationId xmlns:a16="http://schemas.microsoft.com/office/drawing/2014/main" id="{A8843520-A55F-4F00-91BF-5F2C35314B87}"/>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9906000" y="3663950"/>
          <a:ext cx="469900" cy="469900"/>
        </a:xfrm>
        <a:prstGeom prst="rect">
          <a:avLst/>
        </a:prstGeom>
      </xdr:spPr>
    </xdr:pic>
    <xdr:clientData/>
  </xdr:twoCellAnchor>
  <xdr:twoCellAnchor editAs="oneCell">
    <xdr:from>
      <xdr:col>4</xdr:col>
      <xdr:colOff>2006600</xdr:colOff>
      <xdr:row>14</xdr:row>
      <xdr:rowOff>387350</xdr:rowOff>
    </xdr:from>
    <xdr:to>
      <xdr:col>4</xdr:col>
      <xdr:colOff>2444750</xdr:colOff>
      <xdr:row>15</xdr:row>
      <xdr:rowOff>323850</xdr:rowOff>
    </xdr:to>
    <xdr:pic>
      <xdr:nvPicPr>
        <xdr:cNvPr id="17" name="Gráfico 16" descr="Bar graph with upward trend con relleno sólido">
          <a:hlinkClick xmlns:r="http://schemas.openxmlformats.org/officeDocument/2006/relationships" r:id="rId19"/>
          <a:extLst>
            <a:ext uri="{FF2B5EF4-FFF2-40B4-BE49-F238E27FC236}">
              <a16:creationId xmlns:a16="http://schemas.microsoft.com/office/drawing/2014/main" id="{FE1F28C8-62C7-40C0-AFCD-207ECF5397C6}"/>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9906000" y="4083050"/>
          <a:ext cx="438150" cy="438150"/>
        </a:xfrm>
        <a:prstGeom prst="rect">
          <a:avLst/>
        </a:prstGeom>
      </xdr:spPr>
    </xdr:pic>
    <xdr:clientData/>
  </xdr:twoCellAnchor>
  <xdr:twoCellAnchor editAs="oneCell">
    <xdr:from>
      <xdr:col>0</xdr:col>
      <xdr:colOff>44450</xdr:colOff>
      <xdr:row>0</xdr:row>
      <xdr:rowOff>177800</xdr:rowOff>
    </xdr:from>
    <xdr:to>
      <xdr:col>2</xdr:col>
      <xdr:colOff>1689100</xdr:colOff>
      <xdr:row>4</xdr:row>
      <xdr:rowOff>57785</xdr:rowOff>
    </xdr:to>
    <xdr:pic>
      <xdr:nvPicPr>
        <xdr:cNvPr id="20" name="Imagen 19">
          <a:extLst>
            <a:ext uri="{FF2B5EF4-FFF2-40B4-BE49-F238E27FC236}">
              <a16:creationId xmlns:a16="http://schemas.microsoft.com/office/drawing/2014/main" id="{63395305-5504-4CC8-9A53-ABD247812E7E}"/>
            </a:ext>
          </a:extLst>
        </xdr:cNvPr>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4450" y="177800"/>
          <a:ext cx="2686050" cy="6229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387349</xdr:colOff>
      <xdr:row>7</xdr:row>
      <xdr:rowOff>34926</xdr:rowOff>
    </xdr:from>
    <xdr:to>
      <xdr:col>5</xdr:col>
      <xdr:colOff>628650</xdr:colOff>
      <xdr:row>7</xdr:row>
      <xdr:rowOff>704850</xdr:rowOff>
    </xdr:to>
    <xdr:pic>
      <xdr:nvPicPr>
        <xdr:cNvPr id="3" name="Imagen 2">
          <a:extLst>
            <a:ext uri="{FF2B5EF4-FFF2-40B4-BE49-F238E27FC236}">
              <a16:creationId xmlns:a16="http://schemas.microsoft.com/office/drawing/2014/main" id="{00000000-0008-0000-0400-000003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3398" t="54447" r="49839" b="28449"/>
        <a:stretch/>
      </xdr:blipFill>
      <xdr:spPr bwMode="auto">
        <a:xfrm>
          <a:off x="1149349" y="2428876"/>
          <a:ext cx="3289301" cy="66992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73025</xdr:colOff>
      <xdr:row>2</xdr:row>
      <xdr:rowOff>63500</xdr:rowOff>
    </xdr:from>
    <xdr:to>
      <xdr:col>6</xdr:col>
      <xdr:colOff>260350</xdr:colOff>
      <xdr:row>4</xdr:row>
      <xdr:rowOff>95250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rotWithShape="1">
        <a:blip xmlns:r="http://schemas.openxmlformats.org/officeDocument/2006/relationships" r:embed="rId2"/>
        <a:srcRect l="22989" t="57690" r="35497" b="33715"/>
        <a:stretch/>
      </xdr:blipFill>
      <xdr:spPr>
        <a:xfrm>
          <a:off x="835025" y="247650"/>
          <a:ext cx="3997325" cy="400050"/>
        </a:xfrm>
        <a:prstGeom prst="rect">
          <a:avLst/>
        </a:prstGeom>
      </xdr:spPr>
    </xdr:pic>
    <xdr:clientData/>
  </xdr:twoCellAnchor>
  <xdr:twoCellAnchor editAs="oneCell">
    <xdr:from>
      <xdr:col>1</xdr:col>
      <xdr:colOff>113635</xdr:colOff>
      <xdr:row>5</xdr:row>
      <xdr:rowOff>63500</xdr:rowOff>
    </xdr:from>
    <xdr:to>
      <xdr:col>6</xdr:col>
      <xdr:colOff>552450</xdr:colOff>
      <xdr:row>5</xdr:row>
      <xdr:rowOff>730250</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3"/>
        <a:srcRect l="4760" t="34119" r="48236" b="49082"/>
        <a:stretch/>
      </xdr:blipFill>
      <xdr:spPr>
        <a:xfrm>
          <a:off x="875635" y="984250"/>
          <a:ext cx="4248815" cy="666750"/>
        </a:xfrm>
        <a:prstGeom prst="rect">
          <a:avLst/>
        </a:prstGeom>
      </xdr:spPr>
    </xdr:pic>
    <xdr:clientData/>
  </xdr:twoCellAnchor>
  <xdr:twoCellAnchor editAs="oneCell">
    <xdr:from>
      <xdr:col>1</xdr:col>
      <xdr:colOff>133349</xdr:colOff>
      <xdr:row>6</xdr:row>
      <xdr:rowOff>9526</xdr:rowOff>
    </xdr:from>
    <xdr:to>
      <xdr:col>6</xdr:col>
      <xdr:colOff>603250</xdr:colOff>
      <xdr:row>6</xdr:row>
      <xdr:rowOff>636178</xdr:rowOff>
    </xdr:to>
    <xdr:pic>
      <xdr:nvPicPr>
        <xdr:cNvPr id="7" name="Imagen 6">
          <a:extLst>
            <a:ext uri="{FF2B5EF4-FFF2-40B4-BE49-F238E27FC236}">
              <a16:creationId xmlns:a16="http://schemas.microsoft.com/office/drawing/2014/main" id="{00000000-0008-0000-0400-000007000000}"/>
            </a:ext>
          </a:extLst>
        </xdr:cNvPr>
        <xdr:cNvPicPr>
          <a:picLocks noChangeAspect="1"/>
        </xdr:cNvPicPr>
      </xdr:nvPicPr>
      <xdr:blipFill rotWithShape="1">
        <a:blip xmlns:r="http://schemas.openxmlformats.org/officeDocument/2006/relationships" r:embed="rId4"/>
        <a:srcRect l="33166" t="48053" r="39304" b="41398"/>
        <a:stretch/>
      </xdr:blipFill>
      <xdr:spPr>
        <a:xfrm>
          <a:off x="895349" y="1666876"/>
          <a:ext cx="4279901" cy="6266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2017889</xdr:colOff>
      <xdr:row>0</xdr:row>
      <xdr:rowOff>18062</xdr:rowOff>
    </xdr:from>
    <xdr:to>
      <xdr:col>10</xdr:col>
      <xdr:colOff>18293</xdr:colOff>
      <xdr:row>1</xdr:row>
      <xdr:rowOff>364368</xdr:rowOff>
    </xdr:to>
    <xdr:pic>
      <xdr:nvPicPr>
        <xdr:cNvPr id="4" name="Imagen 3">
          <a:extLst>
            <a:ext uri="{FF2B5EF4-FFF2-40B4-BE49-F238E27FC236}">
              <a16:creationId xmlns:a16="http://schemas.microsoft.com/office/drawing/2014/main" id="{00000000-0008-0000-0800-000004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3398" t="54447" r="49839" b="28449"/>
        <a:stretch/>
      </xdr:blipFill>
      <xdr:spPr bwMode="auto">
        <a:xfrm>
          <a:off x="18455318" y="18062"/>
          <a:ext cx="2590546" cy="527735"/>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filterMode="1">
    <pageSetUpPr fitToPage="1"/>
  </sheetPr>
  <dimension ref="A3:K285"/>
  <sheetViews>
    <sheetView showGridLines="0" view="pageBreakPreview" zoomScale="70" zoomScaleNormal="70" zoomScaleSheetLayoutView="70" workbookViewId="0">
      <pane ySplit="3" topLeftCell="A61" activePane="bottomLeft" state="frozen"/>
      <selection pane="bottomLeft" activeCell="A61" sqref="A61"/>
    </sheetView>
  </sheetViews>
  <sheetFormatPr baseColWidth="10" defaultColWidth="18.81640625" defaultRowHeight="14.5"/>
  <cols>
    <col min="1" max="1" width="6.26953125" style="3" customWidth="1"/>
    <col min="2" max="2" width="20.26953125" style="3" customWidth="1"/>
    <col min="3" max="3" width="17.54296875" style="3" customWidth="1"/>
    <col min="4" max="4" width="43" style="3" customWidth="1"/>
    <col min="5" max="5" width="24.26953125" style="3" customWidth="1"/>
    <col min="6" max="6" width="18.26953125" style="3" customWidth="1"/>
    <col min="7" max="7" width="50.81640625" style="3" customWidth="1"/>
    <col min="8" max="8" width="21.453125" style="3" customWidth="1"/>
    <col min="9" max="9" width="26" style="3" customWidth="1"/>
    <col min="10" max="10" width="35.54296875" style="3" customWidth="1"/>
    <col min="11" max="11" width="18.81640625" style="3"/>
  </cols>
  <sheetData>
    <row r="3" spans="1:11" ht="47.25" customHeight="1">
      <c r="A3" s="1" t="s">
        <v>2</v>
      </c>
      <c r="B3" s="1" t="s">
        <v>4</v>
      </c>
      <c r="C3" s="1" t="s">
        <v>0</v>
      </c>
      <c r="D3" s="1" t="s">
        <v>17</v>
      </c>
      <c r="E3" s="1" t="s">
        <v>31</v>
      </c>
      <c r="F3" s="1" t="s">
        <v>7</v>
      </c>
      <c r="G3" s="1" t="s">
        <v>1</v>
      </c>
      <c r="H3" s="1" t="s">
        <v>32</v>
      </c>
      <c r="I3" s="2" t="s">
        <v>337</v>
      </c>
      <c r="J3" s="2" t="s">
        <v>5</v>
      </c>
    </row>
    <row r="4" spans="1:11" ht="42.75" hidden="1" customHeight="1">
      <c r="A4" s="12">
        <v>1</v>
      </c>
      <c r="B4" s="6" t="s">
        <v>9</v>
      </c>
      <c r="C4" s="5" t="s">
        <v>10</v>
      </c>
      <c r="D4" s="5" t="s">
        <v>25</v>
      </c>
      <c r="E4" s="5" t="s">
        <v>138</v>
      </c>
      <c r="F4" s="5" t="s">
        <v>21</v>
      </c>
      <c r="G4" s="5" t="s">
        <v>63</v>
      </c>
      <c r="H4" s="5" t="s">
        <v>12</v>
      </c>
      <c r="I4" s="4" t="s">
        <v>222</v>
      </c>
      <c r="J4" s="4" t="e">
        <f>IF(SUM(#REF!)=0,"",IF(#REF!&gt;#REF!,"NEGATIVO","POSITIVO"))</f>
        <v>#REF!</v>
      </c>
    </row>
    <row r="5" spans="1:11" ht="42.75" hidden="1" customHeight="1">
      <c r="A5" s="12">
        <v>2</v>
      </c>
      <c r="B5" s="6" t="s">
        <v>9</v>
      </c>
      <c r="C5" s="5" t="s">
        <v>10</v>
      </c>
      <c r="D5" s="5" t="s">
        <v>25</v>
      </c>
      <c r="E5" s="5" t="s">
        <v>138</v>
      </c>
      <c r="F5" s="5" t="s">
        <v>23</v>
      </c>
      <c r="G5" s="5" t="s">
        <v>37</v>
      </c>
      <c r="H5" s="5" t="s">
        <v>12</v>
      </c>
      <c r="I5" s="4" t="s">
        <v>222</v>
      </c>
      <c r="J5" s="4" t="e">
        <f>IF(SUM(#REF!)=0,"",IF(#REF!&gt;#REF!,"NEGATIVO","POSITIVO"))</f>
        <v>#REF!</v>
      </c>
    </row>
    <row r="6" spans="1:11" ht="42.75" hidden="1" customHeight="1">
      <c r="A6" s="12">
        <v>4</v>
      </c>
      <c r="B6" s="6" t="s">
        <v>9</v>
      </c>
      <c r="C6" s="5" t="s">
        <v>8</v>
      </c>
      <c r="D6" s="5" t="s">
        <v>29</v>
      </c>
      <c r="E6" s="5" t="s">
        <v>33</v>
      </c>
      <c r="F6" s="5" t="s">
        <v>23</v>
      </c>
      <c r="G6" s="5" t="s">
        <v>39</v>
      </c>
      <c r="H6" s="5" t="s">
        <v>12</v>
      </c>
      <c r="I6" s="4" t="s">
        <v>222</v>
      </c>
      <c r="J6" s="4" t="e">
        <f>IF(SUM(#REF!)=0,"",IF(#REF!&gt;#REF!,"NEGATIVO","POSITIVO"))</f>
        <v>#REF!</v>
      </c>
    </row>
    <row r="7" spans="1:11" ht="42.75" hidden="1" customHeight="1">
      <c r="A7" s="12">
        <v>5</v>
      </c>
      <c r="B7" s="6" t="s">
        <v>9</v>
      </c>
      <c r="C7" s="5" t="s">
        <v>10</v>
      </c>
      <c r="D7" s="5" t="s">
        <v>24</v>
      </c>
      <c r="E7" s="4" t="s">
        <v>316</v>
      </c>
      <c r="F7" s="5" t="s">
        <v>20</v>
      </c>
      <c r="G7" s="5" t="s">
        <v>70</v>
      </c>
      <c r="H7" s="5" t="s">
        <v>12</v>
      </c>
      <c r="I7" s="4" t="s">
        <v>222</v>
      </c>
      <c r="J7" s="4" t="e">
        <f>IF(SUM(#REF!)=0,"",IF(#REF!&gt;#REF!,"NEGATIVO","POSITIVO"))</f>
        <v>#REF!</v>
      </c>
      <c r="K7" s="7"/>
    </row>
    <row r="8" spans="1:11" ht="42.75" hidden="1" customHeight="1">
      <c r="A8" s="12">
        <v>6</v>
      </c>
      <c r="B8" s="6" t="s">
        <v>9</v>
      </c>
      <c r="C8" s="5" t="s">
        <v>10</v>
      </c>
      <c r="D8" s="5" t="s">
        <v>24</v>
      </c>
      <c r="E8" s="4" t="s">
        <v>316</v>
      </c>
      <c r="F8" s="5" t="s">
        <v>20</v>
      </c>
      <c r="G8" s="5" t="s">
        <v>72</v>
      </c>
      <c r="H8" s="5" t="s">
        <v>12</v>
      </c>
      <c r="I8" s="4" t="s">
        <v>222</v>
      </c>
      <c r="J8" s="4" t="e">
        <f>IF(SUM(#REF!)=0,"",IF(#REF!&gt;#REF!,"NEGATIVO","POSITIVO"))</f>
        <v>#REF!</v>
      </c>
    </row>
    <row r="9" spans="1:11" ht="42.75" hidden="1" customHeight="1">
      <c r="A9" s="12">
        <v>7</v>
      </c>
      <c r="B9" s="6" t="s">
        <v>9</v>
      </c>
      <c r="C9" s="5" t="s">
        <v>10</v>
      </c>
      <c r="D9" s="5" t="s">
        <v>24</v>
      </c>
      <c r="E9" s="4" t="s">
        <v>316</v>
      </c>
      <c r="F9" s="6" t="s">
        <v>20</v>
      </c>
      <c r="G9" s="6" t="s">
        <v>71</v>
      </c>
      <c r="H9" s="5" t="s">
        <v>12</v>
      </c>
      <c r="I9" s="4" t="s">
        <v>222</v>
      </c>
      <c r="J9" s="4" t="e">
        <f>IF(SUM(#REF!)=0,"",IF(#REF!&gt;#REF!,"NEGATIVO","POSITIVO"))</f>
        <v>#REF!</v>
      </c>
    </row>
    <row r="10" spans="1:11" s="3" customFormat="1" ht="42.75" hidden="1" customHeight="1">
      <c r="A10" s="12">
        <v>8</v>
      </c>
      <c r="B10" s="6" t="s">
        <v>9</v>
      </c>
      <c r="C10" s="5" t="s">
        <v>10</v>
      </c>
      <c r="D10" s="5" t="s">
        <v>25</v>
      </c>
      <c r="E10" s="6" t="s">
        <v>148</v>
      </c>
      <c r="F10" s="6" t="s">
        <v>23</v>
      </c>
      <c r="G10" s="13" t="s">
        <v>34</v>
      </c>
      <c r="H10" s="5" t="s">
        <v>12</v>
      </c>
      <c r="I10" s="4" t="s">
        <v>222</v>
      </c>
      <c r="J10" s="4" t="e">
        <f>IF(SUM(#REF!)=0,"",IF(#REF!&gt;#REF!,"NEGATIVO","POSITIVO"))</f>
        <v>#REF!</v>
      </c>
    </row>
    <row r="11" spans="1:11" s="3" customFormat="1" ht="42.75" hidden="1" customHeight="1">
      <c r="A11" s="12">
        <v>9</v>
      </c>
      <c r="B11" s="6" t="s">
        <v>9</v>
      </c>
      <c r="C11" s="5" t="s">
        <v>10</v>
      </c>
      <c r="D11" s="5" t="s">
        <v>25</v>
      </c>
      <c r="E11" s="6" t="s">
        <v>148</v>
      </c>
      <c r="F11" s="6" t="s">
        <v>23</v>
      </c>
      <c r="G11" s="13" t="s">
        <v>35</v>
      </c>
      <c r="H11" s="5" t="s">
        <v>12</v>
      </c>
      <c r="I11" s="4" t="s">
        <v>222</v>
      </c>
      <c r="J11" s="4" t="e">
        <f>IF(SUM(#REF!)=0,"",IF(#REF!&gt;#REF!,"NEGATIVO","POSITIVO"))</f>
        <v>#REF!</v>
      </c>
    </row>
    <row r="12" spans="1:11" s="3" customFormat="1" ht="42.75" hidden="1" customHeight="1">
      <c r="A12" s="12">
        <v>10</v>
      </c>
      <c r="B12" s="6" t="s">
        <v>9</v>
      </c>
      <c r="C12" s="5" t="s">
        <v>10</v>
      </c>
      <c r="D12" s="5" t="s">
        <v>25</v>
      </c>
      <c r="E12" s="6" t="s">
        <v>148</v>
      </c>
      <c r="F12" s="5" t="s">
        <v>23</v>
      </c>
      <c r="G12" s="13" t="s">
        <v>177</v>
      </c>
      <c r="H12" s="5" t="s">
        <v>12</v>
      </c>
      <c r="I12" s="4" t="s">
        <v>222</v>
      </c>
      <c r="J12" s="4" t="e">
        <f>IF(SUM(#REF!)=0,"",IF(#REF!&gt;#REF!,"NEGATIVO","POSITIVO"))</f>
        <v>#REF!</v>
      </c>
    </row>
    <row r="13" spans="1:11" s="3" customFormat="1" ht="42.75" hidden="1" customHeight="1">
      <c r="A13" s="12">
        <v>11</v>
      </c>
      <c r="B13" s="6" t="s">
        <v>9</v>
      </c>
      <c r="C13" s="5" t="s">
        <v>10</v>
      </c>
      <c r="D13" s="5" t="s">
        <v>25</v>
      </c>
      <c r="E13" s="6" t="s">
        <v>148</v>
      </c>
      <c r="F13" s="5" t="s">
        <v>23</v>
      </c>
      <c r="G13" s="13" t="s">
        <v>199</v>
      </c>
      <c r="H13" s="5" t="s">
        <v>12</v>
      </c>
      <c r="I13" s="4" t="s">
        <v>222</v>
      </c>
      <c r="J13" s="4" t="e">
        <f>IF(SUM(#REF!)=0,"",IF(#REF!&gt;#REF!,"NEGATIVO","POSITIVO"))</f>
        <v>#REF!</v>
      </c>
    </row>
    <row r="14" spans="1:11" s="3" customFormat="1" ht="42.75" hidden="1" customHeight="1">
      <c r="A14" s="12">
        <v>12</v>
      </c>
      <c r="B14" s="6" t="s">
        <v>9</v>
      </c>
      <c r="C14" s="5" t="s">
        <v>10</v>
      </c>
      <c r="D14" s="5" t="s">
        <v>25</v>
      </c>
      <c r="E14" s="6" t="s">
        <v>148</v>
      </c>
      <c r="F14" s="6" t="s">
        <v>23</v>
      </c>
      <c r="G14" s="13" t="s">
        <v>40</v>
      </c>
      <c r="H14" s="5" t="s">
        <v>12</v>
      </c>
      <c r="I14" s="4" t="s">
        <v>224</v>
      </c>
      <c r="J14" s="4" t="e">
        <f>IF(SUM(#REF!)=0,"",IF(#REF!&gt;#REF!,"NEGATIVO","POSITIVO"))</f>
        <v>#REF!</v>
      </c>
    </row>
    <row r="15" spans="1:11" s="3" customFormat="1" ht="42.75" hidden="1" customHeight="1">
      <c r="A15" s="12">
        <v>13</v>
      </c>
      <c r="B15" s="6" t="s">
        <v>9</v>
      </c>
      <c r="C15" s="5" t="s">
        <v>10</v>
      </c>
      <c r="D15" s="5" t="s">
        <v>25</v>
      </c>
      <c r="E15" s="6" t="s">
        <v>148</v>
      </c>
      <c r="F15" s="6" t="s">
        <v>23</v>
      </c>
      <c r="G15" s="13" t="s">
        <v>41</v>
      </c>
      <c r="H15" s="5" t="s">
        <v>12</v>
      </c>
      <c r="I15" s="4" t="s">
        <v>224</v>
      </c>
      <c r="J15" s="4" t="e">
        <f>IF(SUM(#REF!)=0,"",IF(#REF!&gt;#REF!,"NEGATIVO","POSITIVO"))</f>
        <v>#REF!</v>
      </c>
    </row>
    <row r="16" spans="1:11" s="3" customFormat="1" ht="42.75" hidden="1" customHeight="1">
      <c r="A16" s="12">
        <v>14</v>
      </c>
      <c r="B16" s="6" t="s">
        <v>9</v>
      </c>
      <c r="C16" s="5" t="s">
        <v>10</v>
      </c>
      <c r="D16" s="5" t="s">
        <v>25</v>
      </c>
      <c r="E16" s="6" t="s">
        <v>148</v>
      </c>
      <c r="F16" s="6" t="s">
        <v>23</v>
      </c>
      <c r="G16" s="13" t="s">
        <v>42</v>
      </c>
      <c r="H16" s="5" t="s">
        <v>12</v>
      </c>
      <c r="I16" s="4" t="s">
        <v>224</v>
      </c>
      <c r="J16" s="4" t="e">
        <f>IF(SUM(#REF!)=0,"",IF(#REF!&gt;#REF!,"NEGATIVO","POSITIVO"))</f>
        <v>#REF!</v>
      </c>
    </row>
    <row r="17" spans="1:10" s="3" customFormat="1" ht="42.75" hidden="1" customHeight="1">
      <c r="A17" s="12">
        <v>15</v>
      </c>
      <c r="B17" s="6" t="s">
        <v>9</v>
      </c>
      <c r="C17" s="5" t="s">
        <v>10</v>
      </c>
      <c r="D17" s="5" t="s">
        <v>25</v>
      </c>
      <c r="E17" s="6" t="s">
        <v>148</v>
      </c>
      <c r="F17" s="5" t="s">
        <v>23</v>
      </c>
      <c r="G17" s="13" t="s">
        <v>43</v>
      </c>
      <c r="H17" s="5" t="s">
        <v>12</v>
      </c>
      <c r="I17" s="4" t="s">
        <v>222</v>
      </c>
      <c r="J17" s="4" t="e">
        <f>IF(SUM(#REF!)=0,"",IF(#REF!&gt;#REF!,"NEGATIVO","POSITIVO"))</f>
        <v>#REF!</v>
      </c>
    </row>
    <row r="18" spans="1:10" s="3" customFormat="1" ht="42.75" hidden="1" customHeight="1">
      <c r="A18" s="12">
        <v>16</v>
      </c>
      <c r="B18" s="6" t="s">
        <v>9</v>
      </c>
      <c r="C18" s="5" t="s">
        <v>10</v>
      </c>
      <c r="D18" s="5" t="s">
        <v>25</v>
      </c>
      <c r="E18" s="6" t="s">
        <v>148</v>
      </c>
      <c r="F18" s="5" t="s">
        <v>23</v>
      </c>
      <c r="G18" s="13" t="s">
        <v>44</v>
      </c>
      <c r="H18" s="5" t="s">
        <v>12</v>
      </c>
      <c r="I18" s="4" t="s">
        <v>222</v>
      </c>
      <c r="J18" s="4" t="e">
        <f>IF(SUM(#REF!)=0,"",IF(#REF!&gt;#REF!,"NEGATIVO","POSITIVO"))</f>
        <v>#REF!</v>
      </c>
    </row>
    <row r="19" spans="1:10" s="3" customFormat="1" ht="56.25" hidden="1" customHeight="1">
      <c r="A19" s="12">
        <v>17</v>
      </c>
      <c r="B19" s="6" t="s">
        <v>9</v>
      </c>
      <c r="C19" s="5" t="s">
        <v>8</v>
      </c>
      <c r="D19" s="5" t="s">
        <v>29</v>
      </c>
      <c r="E19" s="6" t="s">
        <v>33</v>
      </c>
      <c r="F19" s="6" t="s">
        <v>23</v>
      </c>
      <c r="G19" s="6" t="s">
        <v>45</v>
      </c>
      <c r="H19" s="5" t="s">
        <v>12</v>
      </c>
      <c r="I19" s="4" t="s">
        <v>224</v>
      </c>
      <c r="J19" s="4" t="e">
        <f>IF(SUM(#REF!)=0,"",IF(#REF!&gt;#REF!,"NEGATIVO","POSITIVO"))</f>
        <v>#REF!</v>
      </c>
    </row>
    <row r="20" spans="1:10" s="3" customFormat="1" ht="42.75" hidden="1" customHeight="1">
      <c r="A20" s="12">
        <v>18</v>
      </c>
      <c r="B20" s="6" t="s">
        <v>9</v>
      </c>
      <c r="C20" s="5" t="s">
        <v>8</v>
      </c>
      <c r="D20" s="5" t="s">
        <v>29</v>
      </c>
      <c r="E20" s="6" t="s">
        <v>33</v>
      </c>
      <c r="F20" s="6" t="s">
        <v>23</v>
      </c>
      <c r="G20" s="6" t="s">
        <v>46</v>
      </c>
      <c r="H20" s="5" t="s">
        <v>12</v>
      </c>
      <c r="I20" s="4" t="s">
        <v>224</v>
      </c>
      <c r="J20" s="4" t="e">
        <f>IF(SUM(#REF!)=0,"",IF(#REF!&gt;#REF!,"NEGATIVO","POSITIVO"))</f>
        <v>#REF!</v>
      </c>
    </row>
    <row r="21" spans="1:10" s="3" customFormat="1" ht="42.75" hidden="1" customHeight="1">
      <c r="A21" s="12">
        <v>19</v>
      </c>
      <c r="B21" s="6" t="s">
        <v>6</v>
      </c>
      <c r="C21" s="5" t="s">
        <v>10</v>
      </c>
      <c r="D21" s="5" t="s">
        <v>25</v>
      </c>
      <c r="E21" s="6" t="s">
        <v>148</v>
      </c>
      <c r="F21" s="5" t="s">
        <v>23</v>
      </c>
      <c r="G21" s="13" t="s">
        <v>179</v>
      </c>
      <c r="H21" s="5" t="s">
        <v>13</v>
      </c>
      <c r="I21" s="4" t="s">
        <v>222</v>
      </c>
      <c r="J21" s="4" t="e">
        <f>IF(SUM(#REF!)=0,"",IF(#REF!&gt;#REF!,"NEGATIVO","POSITIVO"))</f>
        <v>#REF!</v>
      </c>
    </row>
    <row r="22" spans="1:10" s="3" customFormat="1" ht="42.75" hidden="1" customHeight="1">
      <c r="A22" s="12">
        <v>20</v>
      </c>
      <c r="B22" s="6" t="s">
        <v>6</v>
      </c>
      <c r="C22" s="5" t="s">
        <v>11</v>
      </c>
      <c r="D22" s="5" t="s">
        <v>28</v>
      </c>
      <c r="E22" s="5" t="s">
        <v>158</v>
      </c>
      <c r="F22" s="5" t="s">
        <v>20</v>
      </c>
      <c r="G22" s="13" t="s">
        <v>55</v>
      </c>
      <c r="H22" s="5" t="s">
        <v>12</v>
      </c>
      <c r="I22" s="4" t="s">
        <v>222</v>
      </c>
      <c r="J22" s="4" t="e">
        <f>IF(SUM(#REF!)=0,"",IF(#REF!&gt;#REF!,"NEGATIVO","POSITIVO"))</f>
        <v>#REF!</v>
      </c>
    </row>
    <row r="23" spans="1:10" s="3" customFormat="1" ht="42.75" hidden="1" customHeight="1">
      <c r="A23" s="12">
        <v>21</v>
      </c>
      <c r="B23" s="6" t="s">
        <v>6</v>
      </c>
      <c r="C23" s="5" t="s">
        <v>11</v>
      </c>
      <c r="D23" s="5" t="s">
        <v>28</v>
      </c>
      <c r="E23" s="5" t="s">
        <v>158</v>
      </c>
      <c r="F23" s="5" t="s">
        <v>20</v>
      </c>
      <c r="G23" s="13" t="s">
        <v>54</v>
      </c>
      <c r="H23" s="5" t="s">
        <v>12</v>
      </c>
      <c r="I23" s="4" t="s">
        <v>222</v>
      </c>
      <c r="J23" s="4" t="e">
        <f>IF(SUM(#REF!)=0,"",IF(#REF!&gt;#REF!,"NEGATIVO","POSITIVO"))</f>
        <v>#REF!</v>
      </c>
    </row>
    <row r="24" spans="1:10" s="3" customFormat="1" ht="42.75" hidden="1" customHeight="1">
      <c r="A24" s="12">
        <v>22</v>
      </c>
      <c r="B24" s="6" t="s">
        <v>6</v>
      </c>
      <c r="C24" s="5" t="s">
        <v>10</v>
      </c>
      <c r="D24" s="5" t="s">
        <v>25</v>
      </c>
      <c r="E24" s="5" t="s">
        <v>157</v>
      </c>
      <c r="F24" s="5" t="s">
        <v>23</v>
      </c>
      <c r="G24" s="5" t="s">
        <v>58</v>
      </c>
      <c r="H24" s="5" t="s">
        <v>12</v>
      </c>
      <c r="I24" s="4" t="s">
        <v>222</v>
      </c>
      <c r="J24" s="4" t="e">
        <f>IF(SUM(#REF!)=0,"",IF(#REF!&gt;#REF!,"NEGATIVO","POSITIVO"))</f>
        <v>#REF!</v>
      </c>
    </row>
    <row r="25" spans="1:10" s="3" customFormat="1" ht="42.75" hidden="1" customHeight="1">
      <c r="A25" s="12">
        <v>23</v>
      </c>
      <c r="B25" s="6" t="s">
        <v>9</v>
      </c>
      <c r="C25" s="5" t="s">
        <v>11</v>
      </c>
      <c r="D25" s="5" t="s">
        <v>30</v>
      </c>
      <c r="E25" s="5" t="s">
        <v>156</v>
      </c>
      <c r="F25" s="5" t="s">
        <v>20</v>
      </c>
      <c r="G25" s="13" t="s">
        <v>59</v>
      </c>
      <c r="H25" s="5" t="s">
        <v>12</v>
      </c>
      <c r="I25" s="4" t="s">
        <v>222</v>
      </c>
      <c r="J25" s="4" t="e">
        <f>IF(SUM(#REF!)=0,"",IF(#REF!&gt;#REF!,"NEGATIVO","POSITIVO"))</f>
        <v>#REF!</v>
      </c>
    </row>
    <row r="26" spans="1:10" s="3" customFormat="1" ht="42.75" hidden="1" customHeight="1">
      <c r="A26" s="12">
        <v>24</v>
      </c>
      <c r="B26" s="6" t="s">
        <v>9</v>
      </c>
      <c r="C26" s="5" t="s">
        <v>11</v>
      </c>
      <c r="D26" s="5" t="s">
        <v>30</v>
      </c>
      <c r="E26" s="5" t="s">
        <v>156</v>
      </c>
      <c r="F26" s="5" t="s">
        <v>19</v>
      </c>
      <c r="G26" s="13" t="s">
        <v>60</v>
      </c>
      <c r="H26" s="5" t="s">
        <v>12</v>
      </c>
      <c r="I26" s="4" t="s">
        <v>222</v>
      </c>
      <c r="J26" s="4" t="e">
        <f>IF(SUM(#REF!)=0,"",IF(#REF!&gt;#REF!,"NEGATIVO","POSITIVO"))</f>
        <v>#REF!</v>
      </c>
    </row>
    <row r="27" spans="1:10" s="3" customFormat="1" ht="42.75" hidden="1" customHeight="1">
      <c r="A27" s="12">
        <v>25</v>
      </c>
      <c r="B27" s="6" t="s">
        <v>9</v>
      </c>
      <c r="C27" s="5" t="s">
        <v>11</v>
      </c>
      <c r="D27" s="5" t="s">
        <v>30</v>
      </c>
      <c r="E27" s="5" t="s">
        <v>156</v>
      </c>
      <c r="F27" s="5" t="s">
        <v>19</v>
      </c>
      <c r="G27" s="5" t="s">
        <v>61</v>
      </c>
      <c r="H27" s="5" t="s">
        <v>12</v>
      </c>
      <c r="I27" s="4" t="s">
        <v>222</v>
      </c>
      <c r="J27" s="4" t="e">
        <f>IF(SUM(#REF!)=0,"",IF(#REF!&gt;#REF!,"NEGATIVO","POSITIVO"))</f>
        <v>#REF!</v>
      </c>
    </row>
    <row r="28" spans="1:10" s="3" customFormat="1" ht="42.75" hidden="1" customHeight="1">
      <c r="A28" s="12">
        <v>26</v>
      </c>
      <c r="B28" s="6" t="s">
        <v>9</v>
      </c>
      <c r="C28" s="5" t="s">
        <v>11</v>
      </c>
      <c r="D28" s="5" t="s">
        <v>30</v>
      </c>
      <c r="E28" s="5" t="s">
        <v>156</v>
      </c>
      <c r="F28" s="5" t="s">
        <v>23</v>
      </c>
      <c r="G28" s="5" t="s">
        <v>62</v>
      </c>
      <c r="H28" s="5" t="s">
        <v>12</v>
      </c>
      <c r="I28" s="4" t="s">
        <v>222</v>
      </c>
      <c r="J28" s="4" t="e">
        <f>IF(SUM(#REF!)=0,"",IF(#REF!&gt;#REF!,"NEGATIVO","POSITIVO"))</f>
        <v>#REF!</v>
      </c>
    </row>
    <row r="29" spans="1:10" s="3" customFormat="1" ht="42.75" hidden="1" customHeight="1">
      <c r="A29" s="12">
        <v>27</v>
      </c>
      <c r="B29" s="6" t="s">
        <v>9</v>
      </c>
      <c r="C29" s="5" t="s">
        <v>11</v>
      </c>
      <c r="D29" s="5" t="s">
        <v>30</v>
      </c>
      <c r="E29" s="5" t="s">
        <v>156</v>
      </c>
      <c r="F29" s="5" t="s">
        <v>23</v>
      </c>
      <c r="G29" s="5" t="s">
        <v>180</v>
      </c>
      <c r="H29" s="5" t="s">
        <v>12</v>
      </c>
      <c r="I29" s="4" t="s">
        <v>222</v>
      </c>
      <c r="J29" s="4" t="e">
        <f>IF(SUM(#REF!)=0,"",IF(#REF!&gt;#REF!,"NEGATIVO","POSITIVO"))</f>
        <v>#REF!</v>
      </c>
    </row>
    <row r="30" spans="1:10" s="3" customFormat="1" ht="42.75" hidden="1" customHeight="1">
      <c r="A30" s="12">
        <v>28</v>
      </c>
      <c r="B30" s="6" t="s">
        <v>9</v>
      </c>
      <c r="C30" s="5" t="s">
        <v>11</v>
      </c>
      <c r="D30" s="5" t="s">
        <v>30</v>
      </c>
      <c r="E30" s="5" t="s">
        <v>156</v>
      </c>
      <c r="F30" s="5" t="s">
        <v>23</v>
      </c>
      <c r="G30" s="5" t="s">
        <v>334</v>
      </c>
      <c r="H30" s="5" t="s">
        <v>12</v>
      </c>
      <c r="I30" s="4" t="s">
        <v>222</v>
      </c>
      <c r="J30" s="4" t="e">
        <f>IF(SUM(#REF!)=0,"",IF(#REF!&gt;#REF!,"NEGATIVO","POSITIVO"))</f>
        <v>#REF!</v>
      </c>
    </row>
    <row r="31" spans="1:10" s="3" customFormat="1" ht="42.75" hidden="1" customHeight="1">
      <c r="A31" s="12">
        <v>29</v>
      </c>
      <c r="B31" s="6" t="s">
        <v>9</v>
      </c>
      <c r="C31" s="5" t="s">
        <v>11</v>
      </c>
      <c r="D31" s="5" t="s">
        <v>30</v>
      </c>
      <c r="E31" s="5" t="s">
        <v>156</v>
      </c>
      <c r="F31" s="5" t="s">
        <v>23</v>
      </c>
      <c r="G31" s="5" t="s">
        <v>335</v>
      </c>
      <c r="H31" s="5" t="s">
        <v>12</v>
      </c>
      <c r="I31" s="4" t="s">
        <v>222</v>
      </c>
      <c r="J31" s="4" t="e">
        <f>IF(SUM(#REF!)=0,"",IF(#REF!&gt;#REF!,"NEGATIVO","POSITIVO"))</f>
        <v>#REF!</v>
      </c>
    </row>
    <row r="32" spans="1:10" s="3" customFormat="1" ht="42.75" hidden="1" customHeight="1">
      <c r="A32" s="12">
        <v>30</v>
      </c>
      <c r="B32" s="6" t="s">
        <v>9</v>
      </c>
      <c r="C32" s="5" t="s">
        <v>11</v>
      </c>
      <c r="D32" s="5" t="s">
        <v>30</v>
      </c>
      <c r="E32" s="5" t="s">
        <v>156</v>
      </c>
      <c r="F32" s="5" t="s">
        <v>23</v>
      </c>
      <c r="G32" s="5" t="s">
        <v>198</v>
      </c>
      <c r="H32" s="5" t="s">
        <v>12</v>
      </c>
      <c r="I32" s="4" t="s">
        <v>222</v>
      </c>
      <c r="J32" s="4" t="e">
        <f>IF(SUM(#REF!)=0,"",IF(#REF!&gt;#REF!,"NEGATIVO","POSITIVO"))</f>
        <v>#REF!</v>
      </c>
    </row>
    <row r="33" spans="1:10" s="3" customFormat="1" ht="42.75" hidden="1" customHeight="1">
      <c r="A33" s="12">
        <v>31</v>
      </c>
      <c r="B33" s="6" t="s">
        <v>9</v>
      </c>
      <c r="C33" s="5" t="s">
        <v>11</v>
      </c>
      <c r="D33" s="5" t="s">
        <v>30</v>
      </c>
      <c r="E33" s="5" t="s">
        <v>156</v>
      </c>
      <c r="F33" s="5" t="s">
        <v>23</v>
      </c>
      <c r="G33" s="5" t="s">
        <v>336</v>
      </c>
      <c r="H33" s="5" t="s">
        <v>12</v>
      </c>
      <c r="I33" s="4" t="s">
        <v>222</v>
      </c>
      <c r="J33" s="4" t="e">
        <f>IF(SUM(#REF!)=0,"",IF(#REF!&gt;#REF!,"NEGATIVO","POSITIVO"))</f>
        <v>#REF!</v>
      </c>
    </row>
    <row r="34" spans="1:10" s="3" customFormat="1" ht="42.75" hidden="1" customHeight="1">
      <c r="A34" s="12">
        <v>32</v>
      </c>
      <c r="B34" s="6" t="s">
        <v>6</v>
      </c>
      <c r="C34" s="5" t="s">
        <v>10</v>
      </c>
      <c r="D34" s="5" t="s">
        <v>25</v>
      </c>
      <c r="E34" s="5" t="s">
        <v>191</v>
      </c>
      <c r="F34" s="5" t="s">
        <v>23</v>
      </c>
      <c r="G34" s="5" t="s">
        <v>192</v>
      </c>
      <c r="H34" s="5" t="s">
        <v>12</v>
      </c>
      <c r="I34" s="4" t="s">
        <v>222</v>
      </c>
      <c r="J34" s="4" t="e">
        <f>IF(SUM(#REF!)=0,"",IF(#REF!&gt;#REF!,"NEGATIVO","POSITIVO"))</f>
        <v>#REF!</v>
      </c>
    </row>
    <row r="35" spans="1:10" s="3" customFormat="1" ht="42.75" hidden="1" customHeight="1">
      <c r="A35" s="12">
        <v>33</v>
      </c>
      <c r="B35" s="6" t="s">
        <v>6</v>
      </c>
      <c r="C35" s="5" t="s">
        <v>10</v>
      </c>
      <c r="D35" s="5" t="s">
        <v>25</v>
      </c>
      <c r="E35" s="5" t="s">
        <v>191</v>
      </c>
      <c r="F35" s="5" t="s">
        <v>23</v>
      </c>
      <c r="G35" s="5" t="s">
        <v>193</v>
      </c>
      <c r="H35" s="5" t="s">
        <v>12</v>
      </c>
      <c r="I35" s="4" t="s">
        <v>222</v>
      </c>
      <c r="J35" s="4" t="e">
        <f>IF(SUM(#REF!)=0,"",IF(#REF!&gt;#REF!,"NEGATIVO","POSITIVO"))</f>
        <v>#REF!</v>
      </c>
    </row>
    <row r="36" spans="1:10" s="3" customFormat="1" ht="42.75" hidden="1" customHeight="1">
      <c r="A36" s="12">
        <v>34</v>
      </c>
      <c r="B36" s="6" t="s">
        <v>6</v>
      </c>
      <c r="C36" s="5" t="s">
        <v>10</v>
      </c>
      <c r="D36" s="5" t="s">
        <v>25</v>
      </c>
      <c r="E36" s="5" t="s">
        <v>191</v>
      </c>
      <c r="F36" s="5" t="s">
        <v>23</v>
      </c>
      <c r="G36" s="5" t="s">
        <v>194</v>
      </c>
      <c r="H36" s="5" t="s">
        <v>12</v>
      </c>
      <c r="I36" s="4" t="s">
        <v>222</v>
      </c>
      <c r="J36" s="4" t="e">
        <f>IF(SUM(#REF!)=0,"",IF(#REF!&gt;#REF!,"NEGATIVO","POSITIVO"))</f>
        <v>#REF!</v>
      </c>
    </row>
    <row r="37" spans="1:10" s="3" customFormat="1" ht="21" hidden="1" customHeight="1">
      <c r="A37" s="12">
        <v>35</v>
      </c>
      <c r="B37" s="6" t="s">
        <v>6</v>
      </c>
      <c r="C37" s="5" t="s">
        <v>10</v>
      </c>
      <c r="D37" s="5" t="s">
        <v>25</v>
      </c>
      <c r="E37" s="5" t="s">
        <v>102</v>
      </c>
      <c r="F37" s="5" t="s">
        <v>18</v>
      </c>
      <c r="G37" s="5" t="s">
        <v>214</v>
      </c>
      <c r="H37" s="5" t="s">
        <v>12</v>
      </c>
      <c r="I37" s="4" t="s">
        <v>222</v>
      </c>
      <c r="J37" s="4" t="e">
        <f>IF(SUM(#REF!)=0,"",IF(#REF!&gt;#REF!,"NEGATIVO","POSITIVO"))</f>
        <v>#REF!</v>
      </c>
    </row>
    <row r="38" spans="1:10" s="3" customFormat="1" ht="21.75" hidden="1" customHeight="1">
      <c r="A38" s="12">
        <v>36</v>
      </c>
      <c r="B38" s="6" t="s">
        <v>6</v>
      </c>
      <c r="C38" s="5" t="s">
        <v>10</v>
      </c>
      <c r="D38" s="5" t="s">
        <v>25</v>
      </c>
      <c r="E38" s="5" t="s">
        <v>102</v>
      </c>
      <c r="F38" s="5" t="s">
        <v>18</v>
      </c>
      <c r="G38" s="5" t="s">
        <v>103</v>
      </c>
      <c r="H38" s="5" t="s">
        <v>12</v>
      </c>
      <c r="I38" s="4" t="s">
        <v>222</v>
      </c>
      <c r="J38" s="4" t="e">
        <f>IF(SUM(#REF!)=0,"",IF(#REF!&gt;#REF!,"NEGATIVO","POSITIVO"))</f>
        <v>#REF!</v>
      </c>
    </row>
    <row r="39" spans="1:10" s="3" customFormat="1" ht="42.75" hidden="1" customHeight="1">
      <c r="A39" s="12">
        <v>40</v>
      </c>
      <c r="B39" s="6" t="s">
        <v>6</v>
      </c>
      <c r="C39" s="5" t="s">
        <v>10</v>
      </c>
      <c r="D39" s="5" t="s">
        <v>25</v>
      </c>
      <c r="E39" s="6" t="s">
        <v>102</v>
      </c>
      <c r="F39" s="6" t="s">
        <v>21</v>
      </c>
      <c r="G39" s="6" t="s">
        <v>294</v>
      </c>
      <c r="H39" s="5" t="s">
        <v>12</v>
      </c>
      <c r="I39" s="4" t="s">
        <v>222</v>
      </c>
      <c r="J39" s="4" t="e">
        <f>IF(SUM(#REF!)=0,"",IF(#REF!&gt;#REF!,"NEGATIVO","POSITIVO"))</f>
        <v>#REF!</v>
      </c>
    </row>
    <row r="40" spans="1:10" s="3" customFormat="1" ht="42.75" hidden="1" customHeight="1">
      <c r="A40" s="12">
        <v>41</v>
      </c>
      <c r="B40" s="6" t="s">
        <v>6</v>
      </c>
      <c r="C40" s="5" t="s">
        <v>10</v>
      </c>
      <c r="D40" s="5" t="s">
        <v>25</v>
      </c>
      <c r="E40" s="6" t="s">
        <v>102</v>
      </c>
      <c r="F40" s="6" t="s">
        <v>23</v>
      </c>
      <c r="G40" s="6" t="s">
        <v>104</v>
      </c>
      <c r="H40" s="5" t="s">
        <v>12</v>
      </c>
      <c r="I40" s="4" t="s">
        <v>222</v>
      </c>
      <c r="J40" s="4" t="e">
        <f>IF(SUM(#REF!)=0,"",IF(#REF!&gt;#REF!,"NEGATIVO","POSITIVO"))</f>
        <v>#REF!</v>
      </c>
    </row>
    <row r="41" spans="1:10" s="3" customFormat="1" ht="42.75" hidden="1" customHeight="1">
      <c r="A41" s="12">
        <v>42</v>
      </c>
      <c r="B41" s="6" t="s">
        <v>6</v>
      </c>
      <c r="C41" s="5" t="s">
        <v>10</v>
      </c>
      <c r="D41" s="5" t="s">
        <v>25</v>
      </c>
      <c r="E41" s="6" t="s">
        <v>102</v>
      </c>
      <c r="F41" s="6" t="s">
        <v>19</v>
      </c>
      <c r="G41" s="6" t="s">
        <v>105</v>
      </c>
      <c r="H41" s="5" t="s">
        <v>12</v>
      </c>
      <c r="I41" s="4" t="s">
        <v>222</v>
      </c>
      <c r="J41" s="4" t="e">
        <f>IF(SUM(#REF!)=0,"",IF(#REF!&gt;#REF!,"NEGATIVO","POSITIVO"))</f>
        <v>#REF!</v>
      </c>
    </row>
    <row r="42" spans="1:10" s="3" customFormat="1" ht="42.75" customHeight="1">
      <c r="A42" s="12">
        <v>43</v>
      </c>
      <c r="B42" s="12" t="s">
        <v>220</v>
      </c>
      <c r="C42" s="5" t="s">
        <v>10</v>
      </c>
      <c r="D42" s="5" t="s">
        <v>25</v>
      </c>
      <c r="E42" s="6" t="s">
        <v>102</v>
      </c>
      <c r="F42" s="6" t="s">
        <v>21</v>
      </c>
      <c r="G42" s="16" t="s">
        <v>290</v>
      </c>
      <c r="H42" s="5" t="s">
        <v>12</v>
      </c>
      <c r="I42" s="4" t="s">
        <v>319</v>
      </c>
      <c r="J42" s="4" t="e">
        <f>IF(SUM(#REF!)=0,"",IF(#REF!&gt;#REF!,"NEGATIVO","POSITIVO"))</f>
        <v>#REF!</v>
      </c>
    </row>
    <row r="43" spans="1:10" s="3" customFormat="1" ht="42.75" customHeight="1">
      <c r="A43" s="12">
        <v>45</v>
      </c>
      <c r="B43" s="12" t="s">
        <v>220</v>
      </c>
      <c r="C43" s="5" t="s">
        <v>10</v>
      </c>
      <c r="D43" s="5" t="s">
        <v>25</v>
      </c>
      <c r="E43" s="6" t="s">
        <v>315</v>
      </c>
      <c r="F43" s="6" t="s">
        <v>21</v>
      </c>
      <c r="G43" s="16" t="s">
        <v>307</v>
      </c>
      <c r="H43" s="5" t="s">
        <v>12</v>
      </c>
      <c r="I43" s="4" t="s">
        <v>319</v>
      </c>
      <c r="J43" s="4" t="e">
        <f>IF(SUM(#REF!)=0,"",IF(#REF!&gt;#REF!,"NEGATIVO","POSITIVO"))</f>
        <v>#REF!</v>
      </c>
    </row>
    <row r="44" spans="1:10" ht="42.75" hidden="1" customHeight="1">
      <c r="A44" s="12">
        <v>46</v>
      </c>
      <c r="B44" s="6" t="s">
        <v>9</v>
      </c>
      <c r="C44" s="5" t="s">
        <v>10</v>
      </c>
      <c r="D44" s="5" t="s">
        <v>25</v>
      </c>
      <c r="E44" s="6" t="s">
        <v>140</v>
      </c>
      <c r="F44" s="6" t="s">
        <v>23</v>
      </c>
      <c r="G44" s="6" t="s">
        <v>173</v>
      </c>
      <c r="H44" s="5" t="s">
        <v>12</v>
      </c>
      <c r="I44" s="4" t="s">
        <v>224</v>
      </c>
      <c r="J44" s="4" t="e">
        <f>IF(SUM(#REF!)=0,"",IF(#REF!&gt;#REF!,"NEGATIVO","POSITIVO"))</f>
        <v>#REF!</v>
      </c>
    </row>
    <row r="45" spans="1:10" ht="42.75" hidden="1" customHeight="1">
      <c r="A45" s="12">
        <v>47</v>
      </c>
      <c r="B45" s="6" t="s">
        <v>9</v>
      </c>
      <c r="C45" s="5" t="s">
        <v>10</v>
      </c>
      <c r="D45" s="5" t="s">
        <v>25</v>
      </c>
      <c r="E45" s="6" t="s">
        <v>102</v>
      </c>
      <c r="F45" s="6" t="s">
        <v>20</v>
      </c>
      <c r="G45" s="6" t="s">
        <v>247</v>
      </c>
      <c r="H45" s="5" t="s">
        <v>12</v>
      </c>
      <c r="I45" s="4" t="s">
        <v>224</v>
      </c>
      <c r="J45" s="4" t="e">
        <f>IF(SUM(#REF!)=0,"",IF(#REF!&gt;#REF!,"NEGATIVO","POSITIVO"))</f>
        <v>#REF!</v>
      </c>
    </row>
    <row r="46" spans="1:10" ht="42.75" customHeight="1">
      <c r="A46" s="12">
        <v>50</v>
      </c>
      <c r="B46" s="12" t="s">
        <v>220</v>
      </c>
      <c r="C46" s="5" t="s">
        <v>10</v>
      </c>
      <c r="D46" s="5" t="s">
        <v>25</v>
      </c>
      <c r="E46" s="6" t="s">
        <v>315</v>
      </c>
      <c r="F46" s="6" t="s">
        <v>20</v>
      </c>
      <c r="G46" s="16" t="s">
        <v>308</v>
      </c>
      <c r="H46" s="5" t="s">
        <v>309</v>
      </c>
      <c r="I46" s="4" t="s">
        <v>319</v>
      </c>
      <c r="J46" s="4" t="e">
        <f>IF(SUM(#REF!)=0,"",IF(#REF!&gt;#REF!,"NEGATIVO","POSITIVO"))</f>
        <v>#REF!</v>
      </c>
    </row>
    <row r="47" spans="1:10" ht="42.75" hidden="1" customHeight="1">
      <c r="A47" s="12">
        <v>51</v>
      </c>
      <c r="B47" s="6" t="s">
        <v>9</v>
      </c>
      <c r="C47" s="5" t="s">
        <v>10</v>
      </c>
      <c r="D47" s="5" t="s">
        <v>25</v>
      </c>
      <c r="E47" s="6" t="s">
        <v>140</v>
      </c>
      <c r="F47" s="6" t="s">
        <v>23</v>
      </c>
      <c r="G47" s="6" t="s">
        <v>253</v>
      </c>
      <c r="H47" s="5" t="s">
        <v>12</v>
      </c>
      <c r="I47" s="4" t="s">
        <v>224</v>
      </c>
      <c r="J47" s="4" t="e">
        <f>IF(SUM(#REF!)=0,"",IF(#REF!&gt;#REF!,"NEGATIVO","POSITIVO"))</f>
        <v>#REF!</v>
      </c>
    </row>
    <row r="48" spans="1:10" ht="42.75" hidden="1" customHeight="1">
      <c r="A48" s="12">
        <v>52</v>
      </c>
      <c r="B48" s="6" t="s">
        <v>9</v>
      </c>
      <c r="C48" s="5" t="s">
        <v>10</v>
      </c>
      <c r="D48" s="5" t="s">
        <v>25</v>
      </c>
      <c r="E48" s="6" t="s">
        <v>140</v>
      </c>
      <c r="F48" s="6" t="s">
        <v>23</v>
      </c>
      <c r="G48" s="6" t="s">
        <v>291</v>
      </c>
      <c r="H48" s="5" t="s">
        <v>12</v>
      </c>
      <c r="I48" s="4" t="s">
        <v>224</v>
      </c>
      <c r="J48" s="4" t="e">
        <f>IF(SUM(#REF!)=0,"",IF(#REF!&gt;#REF!,"NEGATIVO","POSITIVO"))</f>
        <v>#REF!</v>
      </c>
    </row>
    <row r="49" spans="1:10" ht="42.75" hidden="1" customHeight="1">
      <c r="A49" s="12">
        <v>53</v>
      </c>
      <c r="B49" s="6" t="s">
        <v>9</v>
      </c>
      <c r="C49" s="5" t="s">
        <v>10</v>
      </c>
      <c r="D49" s="5" t="s">
        <v>25</v>
      </c>
      <c r="E49" s="6" t="s">
        <v>140</v>
      </c>
      <c r="F49" s="6" t="s">
        <v>23</v>
      </c>
      <c r="G49" s="6" t="s">
        <v>248</v>
      </c>
      <c r="H49" s="5" t="s">
        <v>15</v>
      </c>
      <c r="I49" s="4" t="s">
        <v>224</v>
      </c>
      <c r="J49" s="4" t="e">
        <f>IF(SUM(#REF!)=0,"",IF(#REF!&gt;#REF!,"NEGATIVO","POSITIVO"))</f>
        <v>#REF!</v>
      </c>
    </row>
    <row r="50" spans="1:10" s="3" customFormat="1" ht="42.75" hidden="1" customHeight="1">
      <c r="A50" s="12">
        <v>54</v>
      </c>
      <c r="B50" s="6" t="s">
        <v>6</v>
      </c>
      <c r="C50" s="5" t="s">
        <v>10</v>
      </c>
      <c r="D50" s="5" t="s">
        <v>25</v>
      </c>
      <c r="E50" s="6" t="s">
        <v>102</v>
      </c>
      <c r="F50" s="6" t="s">
        <v>23</v>
      </c>
      <c r="G50" s="6" t="s">
        <v>110</v>
      </c>
      <c r="H50" s="5" t="s">
        <v>12</v>
      </c>
      <c r="I50" s="4" t="s">
        <v>224</v>
      </c>
      <c r="J50" s="4" t="e">
        <f>IF(SUM(#REF!)=0,"",IF(#REF!&gt;#REF!,"NEGATIVO","POSITIVO"))</f>
        <v>#REF!</v>
      </c>
    </row>
    <row r="51" spans="1:10" ht="42.75" hidden="1" customHeight="1">
      <c r="A51" s="12">
        <v>55</v>
      </c>
      <c r="B51" s="6" t="s">
        <v>9</v>
      </c>
      <c r="C51" s="5" t="s">
        <v>10</v>
      </c>
      <c r="D51" s="5" t="s">
        <v>25</v>
      </c>
      <c r="E51" s="6" t="s">
        <v>102</v>
      </c>
      <c r="F51" s="6" t="s">
        <v>23</v>
      </c>
      <c r="G51" s="6" t="s">
        <v>106</v>
      </c>
      <c r="H51" s="5" t="s">
        <v>12</v>
      </c>
      <c r="I51" s="4" t="s">
        <v>224</v>
      </c>
      <c r="J51" s="4" t="e">
        <f>IF(SUM(#REF!)=0,"",IF(#REF!&gt;#REF!,"NEGATIVO","POSITIVO"))</f>
        <v>#REF!</v>
      </c>
    </row>
    <row r="52" spans="1:10" ht="42.75" hidden="1" customHeight="1">
      <c r="A52" s="12">
        <v>56</v>
      </c>
      <c r="B52" s="6" t="s">
        <v>9</v>
      </c>
      <c r="C52" s="5" t="s">
        <v>10</v>
      </c>
      <c r="D52" s="5" t="s">
        <v>25</v>
      </c>
      <c r="E52" s="6" t="s">
        <v>102</v>
      </c>
      <c r="F52" s="6" t="s">
        <v>19</v>
      </c>
      <c r="G52" s="6" t="s">
        <v>249</v>
      </c>
      <c r="H52" s="5" t="s">
        <v>12</v>
      </c>
      <c r="I52" s="4" t="s">
        <v>224</v>
      </c>
      <c r="J52" s="4" t="e">
        <f>IF(SUM(#REF!)=0,"",IF(#REF!&gt;#REF!,"NEGATIVO","POSITIVO"))</f>
        <v>#REF!</v>
      </c>
    </row>
    <row r="53" spans="1:10" ht="42.75" hidden="1" customHeight="1">
      <c r="A53" s="12">
        <v>57</v>
      </c>
      <c r="B53" s="6" t="s">
        <v>9</v>
      </c>
      <c r="C53" s="5" t="s">
        <v>10</v>
      </c>
      <c r="D53" s="5" t="s">
        <v>25</v>
      </c>
      <c r="E53" s="6" t="s">
        <v>102</v>
      </c>
      <c r="F53" s="6" t="s">
        <v>18</v>
      </c>
      <c r="G53" s="6" t="s">
        <v>250</v>
      </c>
      <c r="H53" s="5" t="s">
        <v>12</v>
      </c>
      <c r="I53" s="4" t="s">
        <v>224</v>
      </c>
      <c r="J53" s="4" t="e">
        <f>IF(SUM(#REF!)=0,"",IF(#REF!&gt;#REF!,"NEGATIVO","POSITIVO"))</f>
        <v>#REF!</v>
      </c>
    </row>
    <row r="54" spans="1:10" s="3" customFormat="1" ht="42.75" hidden="1" customHeight="1">
      <c r="A54" s="12">
        <v>58</v>
      </c>
      <c r="B54" s="6" t="s">
        <v>6</v>
      </c>
      <c r="C54" s="5" t="s">
        <v>10</v>
      </c>
      <c r="D54" s="5" t="s">
        <v>25</v>
      </c>
      <c r="E54" s="6" t="s">
        <v>102</v>
      </c>
      <c r="F54" s="6" t="s">
        <v>23</v>
      </c>
      <c r="G54" s="6" t="s">
        <v>107</v>
      </c>
      <c r="H54" s="5" t="s">
        <v>12</v>
      </c>
      <c r="I54" s="4" t="s">
        <v>224</v>
      </c>
      <c r="J54" s="4" t="e">
        <f>IF(SUM(#REF!)=0,"",IF(#REF!&gt;#REF!,"NEGATIVO","POSITIVO"))</f>
        <v>#REF!</v>
      </c>
    </row>
    <row r="55" spans="1:10" s="3" customFormat="1" ht="80.25" hidden="1" customHeight="1">
      <c r="A55" s="12">
        <v>59</v>
      </c>
      <c r="B55" s="12" t="s">
        <v>220</v>
      </c>
      <c r="C55" s="5" t="s">
        <v>10</v>
      </c>
      <c r="D55" s="5" t="s">
        <v>25</v>
      </c>
      <c r="E55" s="6" t="s">
        <v>102</v>
      </c>
      <c r="F55" s="6" t="s">
        <v>23</v>
      </c>
      <c r="G55" s="6" t="s">
        <v>108</v>
      </c>
      <c r="H55" s="5" t="s">
        <v>12</v>
      </c>
      <c r="I55" s="4" t="s">
        <v>320</v>
      </c>
      <c r="J55" s="4" t="e">
        <f>IF(SUM(#REF!)=0,"",IF(#REF!&gt;#REF!,"NEGATIVO","POSITIVO"))</f>
        <v>#REF!</v>
      </c>
    </row>
    <row r="56" spans="1:10" s="3" customFormat="1" ht="42.75" customHeight="1">
      <c r="A56" s="12">
        <v>60</v>
      </c>
      <c r="B56" s="12" t="s">
        <v>220</v>
      </c>
      <c r="C56" s="5" t="s">
        <v>10</v>
      </c>
      <c r="D56" s="5" t="s">
        <v>25</v>
      </c>
      <c r="E56" s="6" t="s">
        <v>140</v>
      </c>
      <c r="F56" s="6" t="s">
        <v>21</v>
      </c>
      <c r="G56" s="16" t="s">
        <v>298</v>
      </c>
      <c r="H56" s="5" t="s">
        <v>14</v>
      </c>
      <c r="I56" s="4" t="s">
        <v>319</v>
      </c>
      <c r="J56" s="4" t="e">
        <f>IF(SUM(#REF!)=0,"",IF(#REF!&gt;#REF!,"NEGATIVO","POSITIVO"))</f>
        <v>#REF!</v>
      </c>
    </row>
    <row r="57" spans="1:10" s="3" customFormat="1" ht="42.75" hidden="1" customHeight="1">
      <c r="A57" s="12">
        <v>62</v>
      </c>
      <c r="B57" s="6" t="s">
        <v>6</v>
      </c>
      <c r="C57" s="5" t="s">
        <v>10</v>
      </c>
      <c r="D57" s="5" t="s">
        <v>25</v>
      </c>
      <c r="E57" s="5" t="s">
        <v>102</v>
      </c>
      <c r="F57" s="5" t="s">
        <v>23</v>
      </c>
      <c r="G57" s="5" t="s">
        <v>109</v>
      </c>
      <c r="H57" s="5" t="s">
        <v>12</v>
      </c>
      <c r="I57" s="4" t="s">
        <v>222</v>
      </c>
      <c r="J57" s="4" t="e">
        <f>IF(SUM(#REF!)=0,"",IF(#REF!&gt;#REF!,"NEGATIVO","POSITIVO"))</f>
        <v>#REF!</v>
      </c>
    </row>
    <row r="58" spans="1:10" s="3" customFormat="1" ht="42.75" hidden="1" customHeight="1">
      <c r="A58" s="12">
        <v>63</v>
      </c>
      <c r="B58" s="6" t="s">
        <v>6</v>
      </c>
      <c r="C58" s="5" t="s">
        <v>10</v>
      </c>
      <c r="D58" s="5" t="s">
        <v>25</v>
      </c>
      <c r="E58" s="6" t="s">
        <v>102</v>
      </c>
      <c r="F58" s="6" t="s">
        <v>23</v>
      </c>
      <c r="G58" s="6" t="s">
        <v>215</v>
      </c>
      <c r="H58" s="5" t="s">
        <v>12</v>
      </c>
      <c r="I58" s="4" t="s">
        <v>222</v>
      </c>
      <c r="J58" s="4" t="e">
        <f>IF(SUM(#REF!)=0,"",IF(#REF!&gt;#REF!,"NEGATIVO","POSITIVO"))</f>
        <v>#REF!</v>
      </c>
    </row>
    <row r="59" spans="1:10" s="3" customFormat="1" ht="59.25" customHeight="1">
      <c r="A59" s="12">
        <v>65</v>
      </c>
      <c r="B59" s="6" t="s">
        <v>6</v>
      </c>
      <c r="C59" s="5" t="s">
        <v>10</v>
      </c>
      <c r="D59" s="5" t="s">
        <v>26</v>
      </c>
      <c r="E59" s="6" t="s">
        <v>26</v>
      </c>
      <c r="F59" s="6" t="s">
        <v>20</v>
      </c>
      <c r="G59" s="16" t="s">
        <v>160</v>
      </c>
      <c r="H59" s="5" t="s">
        <v>12</v>
      </c>
      <c r="I59" s="4" t="s">
        <v>317</v>
      </c>
      <c r="J59" s="4" t="e">
        <f>IF(SUM(#REF!)=0,"",IF(#REF!&gt;#REF!,"NEGATIVO","POSITIVO"))</f>
        <v>#REF!</v>
      </c>
    </row>
    <row r="60" spans="1:10" s="3" customFormat="1" ht="59.25" customHeight="1">
      <c r="A60" s="12">
        <v>68</v>
      </c>
      <c r="B60" s="6" t="s">
        <v>6</v>
      </c>
      <c r="C60" s="5" t="s">
        <v>10</v>
      </c>
      <c r="D60" s="5" t="s">
        <v>26</v>
      </c>
      <c r="E60" s="6" t="s">
        <v>26</v>
      </c>
      <c r="F60" s="5" t="s">
        <v>20</v>
      </c>
      <c r="G60" s="16" t="s">
        <v>164</v>
      </c>
      <c r="H60" s="5" t="s">
        <v>12</v>
      </c>
      <c r="I60" s="4" t="s">
        <v>317</v>
      </c>
      <c r="J60" s="4" t="e">
        <f>IF(SUM(#REF!)=0,"",IF(#REF!&gt;#REF!,"NEGATIVO","POSITIVO"))</f>
        <v>#REF!</v>
      </c>
    </row>
    <row r="61" spans="1:10" s="3" customFormat="1" ht="59.25" customHeight="1">
      <c r="A61" s="12">
        <v>69</v>
      </c>
      <c r="B61" s="6" t="s">
        <v>6</v>
      </c>
      <c r="C61" s="5" t="s">
        <v>10</v>
      </c>
      <c r="D61" s="5" t="s">
        <v>26</v>
      </c>
      <c r="E61" s="6" t="s">
        <v>26</v>
      </c>
      <c r="F61" s="5" t="s">
        <v>20</v>
      </c>
      <c r="G61" s="16" t="s">
        <v>165</v>
      </c>
      <c r="H61" s="5" t="s">
        <v>12</v>
      </c>
      <c r="I61" s="4" t="s">
        <v>317</v>
      </c>
      <c r="J61" s="4" t="e">
        <f>IF(SUM(#REF!)=0,"",IF(#REF!&gt;#REF!,"NEGATIVO","POSITIVO"))</f>
        <v>#REF!</v>
      </c>
    </row>
    <row r="62" spans="1:10" s="3" customFormat="1" ht="59.25" customHeight="1">
      <c r="A62" s="12">
        <v>75</v>
      </c>
      <c r="B62" s="6" t="s">
        <v>6</v>
      </c>
      <c r="C62" s="5" t="s">
        <v>10</v>
      </c>
      <c r="D62" s="5" t="s">
        <v>26</v>
      </c>
      <c r="E62" s="6" t="s">
        <v>26</v>
      </c>
      <c r="F62" s="6" t="s">
        <v>20</v>
      </c>
      <c r="G62" s="16" t="s">
        <v>161</v>
      </c>
      <c r="H62" s="5" t="s">
        <v>12</v>
      </c>
      <c r="I62" s="4" t="s">
        <v>317</v>
      </c>
      <c r="J62" s="4" t="e">
        <f>IF(SUM(#REF!)=0,"",IF(#REF!&gt;#REF!,"NEGATIVO","POSITIVO"))</f>
        <v>#REF!</v>
      </c>
    </row>
    <row r="63" spans="1:10" s="3" customFormat="1" ht="59.25" customHeight="1">
      <c r="A63" s="12">
        <v>76</v>
      </c>
      <c r="B63" s="6" t="s">
        <v>6</v>
      </c>
      <c r="C63" s="5" t="s">
        <v>10</v>
      </c>
      <c r="D63" s="5" t="s">
        <v>26</v>
      </c>
      <c r="E63" s="6" t="s">
        <v>26</v>
      </c>
      <c r="F63" s="5" t="s">
        <v>20</v>
      </c>
      <c r="G63" s="16" t="s">
        <v>162</v>
      </c>
      <c r="H63" s="5" t="s">
        <v>12</v>
      </c>
      <c r="I63" s="4" t="s">
        <v>317</v>
      </c>
      <c r="J63" s="4" t="e">
        <f>IF(SUM(#REF!)=0,"",IF(#REF!&gt;#REF!,"NEGATIVO","POSITIVO"))</f>
        <v>#REF!</v>
      </c>
    </row>
    <row r="64" spans="1:10" s="3" customFormat="1" ht="59.25" customHeight="1">
      <c r="A64" s="12">
        <v>77</v>
      </c>
      <c r="B64" s="6" t="s">
        <v>6</v>
      </c>
      <c r="C64" s="5" t="s">
        <v>10</v>
      </c>
      <c r="D64" s="5" t="s">
        <v>26</v>
      </c>
      <c r="E64" s="6" t="s">
        <v>26</v>
      </c>
      <c r="F64" s="5" t="s">
        <v>20</v>
      </c>
      <c r="G64" s="16" t="s">
        <v>163</v>
      </c>
      <c r="H64" s="5" t="s">
        <v>12</v>
      </c>
      <c r="I64" s="4" t="s">
        <v>317</v>
      </c>
      <c r="J64" s="4" t="e">
        <f>IF(SUM(#REF!)=0,"",IF(#REF!&gt;#REF!,"NEGATIVO","POSITIVO"))</f>
        <v>#REF!</v>
      </c>
    </row>
    <row r="65" spans="1:10" s="3" customFormat="1" ht="59.25" customHeight="1">
      <c r="A65" s="12">
        <v>79</v>
      </c>
      <c r="B65" s="6" t="s">
        <v>6</v>
      </c>
      <c r="C65" s="5" t="s">
        <v>10</v>
      </c>
      <c r="D65" s="5" t="s">
        <v>26</v>
      </c>
      <c r="E65" s="6" t="s">
        <v>26</v>
      </c>
      <c r="F65" s="5" t="s">
        <v>20</v>
      </c>
      <c r="G65" s="16" t="s">
        <v>174</v>
      </c>
      <c r="H65" s="5" t="s">
        <v>12</v>
      </c>
      <c r="I65" s="4" t="s">
        <v>317</v>
      </c>
      <c r="J65" s="4" t="e">
        <f>IF(SUM(#REF!)=0,"",IF(#REF!&gt;#REF!,"NEGATIVO","POSITIVO"))</f>
        <v>#REF!</v>
      </c>
    </row>
    <row r="66" spans="1:10" s="3" customFormat="1" ht="59.25" customHeight="1">
      <c r="A66" s="12">
        <v>80</v>
      </c>
      <c r="B66" s="6" t="s">
        <v>6</v>
      </c>
      <c r="C66" s="5" t="s">
        <v>10</v>
      </c>
      <c r="D66" s="5" t="s">
        <v>26</v>
      </c>
      <c r="E66" s="6" t="s">
        <v>26</v>
      </c>
      <c r="F66" s="5" t="s">
        <v>20</v>
      </c>
      <c r="G66" s="16" t="s">
        <v>175</v>
      </c>
      <c r="H66" s="5" t="s">
        <v>12</v>
      </c>
      <c r="I66" s="4" t="s">
        <v>317</v>
      </c>
      <c r="J66" s="4" t="e">
        <f>IF(SUM(#REF!)=0,"",IF(#REF!&gt;#REF!,"NEGATIVO","POSITIVO"))</f>
        <v>#REF!</v>
      </c>
    </row>
    <row r="67" spans="1:10" s="3" customFormat="1" ht="59.25" customHeight="1">
      <c r="A67" s="12">
        <v>81</v>
      </c>
      <c r="B67" s="6" t="s">
        <v>6</v>
      </c>
      <c r="C67" s="5" t="s">
        <v>10</v>
      </c>
      <c r="D67" s="5" t="s">
        <v>26</v>
      </c>
      <c r="E67" s="6" t="s">
        <v>26</v>
      </c>
      <c r="F67" s="5" t="s">
        <v>20</v>
      </c>
      <c r="G67" s="16" t="s">
        <v>176</v>
      </c>
      <c r="H67" s="5" t="s">
        <v>12</v>
      </c>
      <c r="I67" s="4" t="s">
        <v>317</v>
      </c>
      <c r="J67" s="4" t="e">
        <f>IF(SUM(#REF!)=0,"",IF(#REF!&gt;#REF!,"NEGATIVO","POSITIVO"))</f>
        <v>#REF!</v>
      </c>
    </row>
    <row r="68" spans="1:10" s="3" customFormat="1" ht="59.25" customHeight="1">
      <c r="A68" s="12">
        <v>96</v>
      </c>
      <c r="B68" s="6" t="s">
        <v>6</v>
      </c>
      <c r="C68" s="5" t="s">
        <v>10</v>
      </c>
      <c r="D68" s="5" t="s">
        <v>26</v>
      </c>
      <c r="E68" s="6" t="s">
        <v>26</v>
      </c>
      <c r="F68" s="6" t="s">
        <v>20</v>
      </c>
      <c r="G68" s="16" t="s">
        <v>166</v>
      </c>
      <c r="H68" s="5" t="s">
        <v>12</v>
      </c>
      <c r="I68" s="4" t="s">
        <v>317</v>
      </c>
      <c r="J68" s="4" t="e">
        <f>IF(SUM(#REF!)=0,"",IF(#REF!&gt;#REF!,"NEGATIVO","POSITIVO"))</f>
        <v>#REF!</v>
      </c>
    </row>
    <row r="69" spans="1:10" s="3" customFormat="1" ht="59.25" customHeight="1">
      <c r="A69" s="12">
        <v>97</v>
      </c>
      <c r="B69" s="6" t="s">
        <v>6</v>
      </c>
      <c r="C69" s="5" t="s">
        <v>10</v>
      </c>
      <c r="D69" s="5" t="s">
        <v>26</v>
      </c>
      <c r="E69" s="6" t="s">
        <v>26</v>
      </c>
      <c r="F69" s="6" t="s">
        <v>20</v>
      </c>
      <c r="G69" s="16" t="s">
        <v>167</v>
      </c>
      <c r="H69" s="5" t="s">
        <v>12</v>
      </c>
      <c r="I69" s="4" t="s">
        <v>317</v>
      </c>
      <c r="J69" s="4" t="e">
        <f>IF(SUM(#REF!)=0,"",IF(#REF!&gt;#REF!,"NEGATIVO","POSITIVO"))</f>
        <v>#REF!</v>
      </c>
    </row>
    <row r="70" spans="1:10" s="3" customFormat="1" ht="59.25" customHeight="1">
      <c r="A70" s="12">
        <v>101</v>
      </c>
      <c r="B70" s="6" t="s">
        <v>6</v>
      </c>
      <c r="C70" s="5" t="s">
        <v>10</v>
      </c>
      <c r="D70" s="5" t="s">
        <v>26</v>
      </c>
      <c r="E70" s="6" t="s">
        <v>26</v>
      </c>
      <c r="F70" s="6" t="s">
        <v>20</v>
      </c>
      <c r="G70" s="16" t="s">
        <v>168</v>
      </c>
      <c r="H70" s="5" t="s">
        <v>12</v>
      </c>
      <c r="I70" s="4" t="s">
        <v>317</v>
      </c>
      <c r="J70" s="4" t="e">
        <f>IF(SUM(#REF!)=0,"",IF(#REF!&gt;#REF!,"NEGATIVO","POSITIVO"))</f>
        <v>#REF!</v>
      </c>
    </row>
    <row r="71" spans="1:10" s="3" customFormat="1" ht="59.25" customHeight="1">
      <c r="A71" s="12">
        <v>108</v>
      </c>
      <c r="B71" s="6" t="s">
        <v>6</v>
      </c>
      <c r="C71" s="5" t="s">
        <v>10</v>
      </c>
      <c r="D71" s="5" t="s">
        <v>26</v>
      </c>
      <c r="E71" s="6" t="s">
        <v>26</v>
      </c>
      <c r="F71" s="5" t="s">
        <v>20</v>
      </c>
      <c r="G71" s="16" t="s">
        <v>125</v>
      </c>
      <c r="H71" s="5" t="s">
        <v>12</v>
      </c>
      <c r="I71" s="4" t="s">
        <v>317</v>
      </c>
      <c r="J71" s="4" t="e">
        <f>IF(SUM(#REF!)=0,"",IF(#REF!&gt;#REF!,"NEGATIVO","POSITIVO"))</f>
        <v>#REF!</v>
      </c>
    </row>
    <row r="72" spans="1:10" s="3" customFormat="1" ht="42.75" hidden="1" customHeight="1">
      <c r="A72" s="12">
        <v>110</v>
      </c>
      <c r="B72" s="6" t="s">
        <v>6</v>
      </c>
      <c r="C72" s="5" t="s">
        <v>10</v>
      </c>
      <c r="D72" s="5" t="s">
        <v>24</v>
      </c>
      <c r="E72" s="6" t="s">
        <v>48</v>
      </c>
      <c r="F72" s="6" t="s">
        <v>23</v>
      </c>
      <c r="G72" s="6" t="s">
        <v>181</v>
      </c>
      <c r="H72" s="5" t="s">
        <v>12</v>
      </c>
      <c r="I72" s="4" t="s">
        <v>222</v>
      </c>
      <c r="J72" s="4" t="e">
        <f>IF(SUM(#REF!)=0,"",IF(#REF!&gt;#REF!,"NEGATIVO","POSITIVO"))</f>
        <v>#REF!</v>
      </c>
    </row>
    <row r="73" spans="1:10" s="3" customFormat="1" ht="42.75" hidden="1" customHeight="1">
      <c r="A73" s="12">
        <v>111</v>
      </c>
      <c r="B73" s="6" t="s">
        <v>6</v>
      </c>
      <c r="C73" s="5" t="s">
        <v>10</v>
      </c>
      <c r="D73" s="5" t="s">
        <v>24</v>
      </c>
      <c r="E73" s="6" t="s">
        <v>48</v>
      </c>
      <c r="F73" s="6" t="s">
        <v>23</v>
      </c>
      <c r="G73" s="6" t="s">
        <v>182</v>
      </c>
      <c r="H73" s="5" t="s">
        <v>12</v>
      </c>
      <c r="I73" s="4" t="s">
        <v>222</v>
      </c>
      <c r="J73" s="4" t="e">
        <f>IF(SUM(#REF!)=0,"",IF(#REF!&gt;#REF!,"NEGATIVO","POSITIVO"))</f>
        <v>#REF!</v>
      </c>
    </row>
    <row r="74" spans="1:10" s="3" customFormat="1" ht="42.75" hidden="1" customHeight="1">
      <c r="A74" s="12">
        <v>112</v>
      </c>
      <c r="B74" s="6" t="s">
        <v>6</v>
      </c>
      <c r="C74" s="5" t="s">
        <v>10</v>
      </c>
      <c r="D74" s="5" t="s">
        <v>24</v>
      </c>
      <c r="E74" s="6" t="s">
        <v>48</v>
      </c>
      <c r="F74" s="6" t="s">
        <v>23</v>
      </c>
      <c r="G74" s="6" t="s">
        <v>183</v>
      </c>
      <c r="H74" s="5" t="s">
        <v>12</v>
      </c>
      <c r="I74" s="4" t="s">
        <v>222</v>
      </c>
      <c r="J74" s="4" t="e">
        <f>IF(SUM(#REF!)=0,"",IF(#REF!&gt;#REF!,"NEGATIVO","POSITIVO"))</f>
        <v>#REF!</v>
      </c>
    </row>
    <row r="75" spans="1:10" s="3" customFormat="1" ht="42.75" hidden="1" customHeight="1">
      <c r="A75" s="12">
        <v>113</v>
      </c>
      <c r="B75" s="6" t="s">
        <v>6</v>
      </c>
      <c r="C75" s="5" t="s">
        <v>10</v>
      </c>
      <c r="D75" s="5" t="s">
        <v>24</v>
      </c>
      <c r="E75" s="6" t="s">
        <v>48</v>
      </c>
      <c r="F75" s="6" t="s">
        <v>23</v>
      </c>
      <c r="G75" s="6" t="s">
        <v>184</v>
      </c>
      <c r="H75" s="5" t="s">
        <v>12</v>
      </c>
      <c r="I75" s="4" t="s">
        <v>222</v>
      </c>
      <c r="J75" s="4" t="e">
        <f>IF(SUM(#REF!)=0,"",IF(#REF!&gt;#REF!,"NEGATIVO","POSITIVO"))</f>
        <v>#REF!</v>
      </c>
    </row>
    <row r="76" spans="1:10" s="3" customFormat="1" ht="42.75" hidden="1" customHeight="1">
      <c r="A76" s="12">
        <v>114</v>
      </c>
      <c r="B76" s="6" t="s">
        <v>6</v>
      </c>
      <c r="C76" s="5" t="s">
        <v>10</v>
      </c>
      <c r="D76" s="5" t="s">
        <v>24</v>
      </c>
      <c r="E76" s="6" t="s">
        <v>48</v>
      </c>
      <c r="F76" s="6" t="s">
        <v>23</v>
      </c>
      <c r="G76" s="6" t="s">
        <v>185</v>
      </c>
      <c r="H76" s="5" t="s">
        <v>12</v>
      </c>
      <c r="I76" s="4" t="s">
        <v>222</v>
      </c>
      <c r="J76" s="4" t="e">
        <f>IF(SUM(#REF!)=0,"",IF(#REF!&gt;#REF!,"NEGATIVO","POSITIVO"))</f>
        <v>#REF!</v>
      </c>
    </row>
    <row r="77" spans="1:10" s="3" customFormat="1" ht="42.75" hidden="1" customHeight="1">
      <c r="A77" s="12">
        <v>115</v>
      </c>
      <c r="B77" s="6" t="s">
        <v>6</v>
      </c>
      <c r="C77" s="5" t="s">
        <v>10</v>
      </c>
      <c r="D77" s="5" t="s">
        <v>24</v>
      </c>
      <c r="E77" s="6" t="s">
        <v>48</v>
      </c>
      <c r="F77" s="6" t="s">
        <v>23</v>
      </c>
      <c r="G77" s="6" t="s">
        <v>186</v>
      </c>
      <c r="H77" s="5" t="s">
        <v>12</v>
      </c>
      <c r="I77" s="4" t="s">
        <v>222</v>
      </c>
      <c r="J77" s="4" t="e">
        <f>IF(SUM(#REF!)=0,"",IF(#REF!&gt;#REF!,"NEGATIVO","POSITIVO"))</f>
        <v>#REF!</v>
      </c>
    </row>
    <row r="78" spans="1:10" s="3" customFormat="1" ht="42.75" hidden="1" customHeight="1">
      <c r="A78" s="12">
        <v>116</v>
      </c>
      <c r="B78" s="6" t="s">
        <v>6</v>
      </c>
      <c r="C78" s="5" t="s">
        <v>10</v>
      </c>
      <c r="D78" s="5" t="s">
        <v>24</v>
      </c>
      <c r="E78" s="6" t="s">
        <v>48</v>
      </c>
      <c r="F78" s="6" t="s">
        <v>23</v>
      </c>
      <c r="G78" s="6" t="s">
        <v>187</v>
      </c>
      <c r="H78" s="5" t="s">
        <v>12</v>
      </c>
      <c r="I78" s="4" t="s">
        <v>222</v>
      </c>
      <c r="J78" s="4" t="e">
        <f>IF(SUM(#REF!)=0,"",IF(#REF!&gt;#REF!,"NEGATIVO","POSITIVO"))</f>
        <v>#REF!</v>
      </c>
    </row>
    <row r="79" spans="1:10" s="3" customFormat="1" ht="42.75" hidden="1" customHeight="1">
      <c r="A79" s="12">
        <v>117</v>
      </c>
      <c r="B79" s="6" t="s">
        <v>6</v>
      </c>
      <c r="C79" s="5" t="s">
        <v>10</v>
      </c>
      <c r="D79" s="5" t="s">
        <v>24</v>
      </c>
      <c r="E79" s="6" t="s">
        <v>48</v>
      </c>
      <c r="F79" s="6" t="s">
        <v>23</v>
      </c>
      <c r="G79" s="6" t="s">
        <v>188</v>
      </c>
      <c r="H79" s="5" t="s">
        <v>12</v>
      </c>
      <c r="I79" s="4" t="s">
        <v>222</v>
      </c>
      <c r="J79" s="4" t="e">
        <f>IF(SUM(#REF!)=0,"",IF(#REF!&gt;#REF!,"NEGATIVO","POSITIVO"))</f>
        <v>#REF!</v>
      </c>
    </row>
    <row r="80" spans="1:10" s="3" customFormat="1" ht="42.75" hidden="1" customHeight="1">
      <c r="A80" s="12">
        <v>118</v>
      </c>
      <c r="B80" s="6" t="s">
        <v>6</v>
      </c>
      <c r="C80" s="5" t="s">
        <v>10</v>
      </c>
      <c r="D80" s="5" t="s">
        <v>24</v>
      </c>
      <c r="E80" s="6" t="s">
        <v>48</v>
      </c>
      <c r="F80" s="6" t="s">
        <v>23</v>
      </c>
      <c r="G80" s="6" t="s">
        <v>189</v>
      </c>
      <c r="H80" s="5" t="s">
        <v>12</v>
      </c>
      <c r="I80" s="4" t="s">
        <v>222</v>
      </c>
      <c r="J80" s="4" t="e">
        <f>IF(SUM(#REF!)=0,"",IF(#REF!&gt;#REF!,"NEGATIVO","POSITIVO"))</f>
        <v>#REF!</v>
      </c>
    </row>
    <row r="81" spans="1:10" s="3" customFormat="1" ht="42.75" hidden="1" customHeight="1">
      <c r="A81" s="12">
        <v>119</v>
      </c>
      <c r="B81" s="6" t="s">
        <v>6</v>
      </c>
      <c r="C81" s="5" t="s">
        <v>10</v>
      </c>
      <c r="D81" s="5" t="s">
        <v>24</v>
      </c>
      <c r="E81" s="6" t="s">
        <v>48</v>
      </c>
      <c r="F81" s="6" t="s">
        <v>23</v>
      </c>
      <c r="G81" s="6" t="s">
        <v>190</v>
      </c>
      <c r="H81" s="5" t="s">
        <v>12</v>
      </c>
      <c r="I81" s="4" t="s">
        <v>222</v>
      </c>
      <c r="J81" s="4" t="e">
        <f>IF(SUM(#REF!)=0,"",IF(#REF!&gt;#REF!,"NEGATIVO","POSITIVO"))</f>
        <v>#REF!</v>
      </c>
    </row>
    <row r="82" spans="1:10" s="3" customFormat="1" ht="42.75" customHeight="1">
      <c r="A82" s="12">
        <v>120</v>
      </c>
      <c r="B82" s="12" t="s">
        <v>23</v>
      </c>
      <c r="C82" s="5" t="s">
        <v>10</v>
      </c>
      <c r="D82" s="5" t="s">
        <v>24</v>
      </c>
      <c r="E82" s="5" t="s">
        <v>48</v>
      </c>
      <c r="F82" s="5" t="s">
        <v>23</v>
      </c>
      <c r="G82" s="16" t="s">
        <v>296</v>
      </c>
      <c r="H82" s="5" t="s">
        <v>12</v>
      </c>
      <c r="I82" s="4" t="s">
        <v>319</v>
      </c>
      <c r="J82" s="4" t="e">
        <f>IF(SUM(#REF!)=0,"",IF(#REF!&gt;#REF!,"NEGATIVO","POSITIVO"))</f>
        <v>#REF!</v>
      </c>
    </row>
    <row r="83" spans="1:10" s="3" customFormat="1" ht="42.75" customHeight="1">
      <c r="A83" s="12">
        <v>121</v>
      </c>
      <c r="B83" s="12" t="s">
        <v>23</v>
      </c>
      <c r="C83" s="5" t="s">
        <v>10</v>
      </c>
      <c r="D83" s="5" t="s">
        <v>24</v>
      </c>
      <c r="E83" s="5" t="s">
        <v>48</v>
      </c>
      <c r="F83" s="5" t="s">
        <v>23</v>
      </c>
      <c r="G83" s="16" t="s">
        <v>321</v>
      </c>
      <c r="H83" s="5" t="s">
        <v>14</v>
      </c>
      <c r="I83" s="4" t="s">
        <v>319</v>
      </c>
      <c r="J83" s="4" t="e">
        <f>IF(SUM(#REF!)=0,"",IF(#REF!&gt;#REF!,"NEGATIVO","POSITIVO"))</f>
        <v>#REF!</v>
      </c>
    </row>
    <row r="84" spans="1:10" s="3" customFormat="1" ht="42.75" hidden="1" customHeight="1">
      <c r="A84" s="12">
        <v>122</v>
      </c>
      <c r="B84" s="6" t="s">
        <v>6</v>
      </c>
      <c r="C84" s="5" t="s">
        <v>10</v>
      </c>
      <c r="D84" s="5" t="s">
        <v>24</v>
      </c>
      <c r="E84" s="5" t="s">
        <v>48</v>
      </c>
      <c r="F84" s="5" t="s">
        <v>21</v>
      </c>
      <c r="G84" s="5" t="s">
        <v>195</v>
      </c>
      <c r="H84" s="5" t="s">
        <v>12</v>
      </c>
      <c r="I84" s="4" t="s">
        <v>222</v>
      </c>
      <c r="J84" s="4" t="e">
        <f>IF(SUM(#REF!)=0,"",IF(#REF!&gt;#REF!,"NEGATIVO","POSITIVO"))</f>
        <v>#REF!</v>
      </c>
    </row>
    <row r="85" spans="1:10" s="3" customFormat="1" ht="42.75" hidden="1" customHeight="1">
      <c r="A85" s="12">
        <v>124</v>
      </c>
      <c r="B85" s="6" t="s">
        <v>6</v>
      </c>
      <c r="C85" s="5" t="s">
        <v>10</v>
      </c>
      <c r="D85" s="5" t="s">
        <v>24</v>
      </c>
      <c r="E85" s="6" t="s">
        <v>293</v>
      </c>
      <c r="F85" s="6" t="s">
        <v>23</v>
      </c>
      <c r="G85" s="6" t="s">
        <v>322</v>
      </c>
      <c r="H85" s="5" t="s">
        <v>12</v>
      </c>
      <c r="I85" s="4" t="s">
        <v>222</v>
      </c>
      <c r="J85" s="4" t="e">
        <f>IF(SUM(#REF!)=0,"",IF(#REF!&gt;#REF!,"NEGATIVO","POSITIVO"))</f>
        <v>#REF!</v>
      </c>
    </row>
    <row r="86" spans="1:10" s="3" customFormat="1" ht="42.75" hidden="1" customHeight="1">
      <c r="A86" s="12">
        <v>125</v>
      </c>
      <c r="B86" s="6" t="s">
        <v>6</v>
      </c>
      <c r="C86" s="5" t="s">
        <v>10</v>
      </c>
      <c r="D86" s="5" t="s">
        <v>24</v>
      </c>
      <c r="E86" s="6" t="s">
        <v>293</v>
      </c>
      <c r="F86" s="6" t="s">
        <v>23</v>
      </c>
      <c r="G86" s="6" t="s">
        <v>323</v>
      </c>
      <c r="H86" s="5" t="s">
        <v>12</v>
      </c>
      <c r="I86" s="4" t="s">
        <v>222</v>
      </c>
      <c r="J86" s="4" t="e">
        <f>IF(SUM(#REF!)=0,"",IF(#REF!&gt;#REF!,"NEGATIVO","POSITIVO"))</f>
        <v>#REF!</v>
      </c>
    </row>
    <row r="87" spans="1:10" s="3" customFormat="1" ht="42.75" hidden="1" customHeight="1">
      <c r="A87" s="12">
        <v>126</v>
      </c>
      <c r="B87" s="6" t="s">
        <v>6</v>
      </c>
      <c r="C87" s="5" t="s">
        <v>10</v>
      </c>
      <c r="D87" s="5" t="s">
        <v>24</v>
      </c>
      <c r="E87" s="6" t="s">
        <v>293</v>
      </c>
      <c r="F87" s="6" t="s">
        <v>23</v>
      </c>
      <c r="G87" s="6" t="s">
        <v>324</v>
      </c>
      <c r="H87" s="5" t="s">
        <v>12</v>
      </c>
      <c r="I87" s="4" t="s">
        <v>222</v>
      </c>
      <c r="J87" s="4" t="e">
        <f>IF(SUM(#REF!)=0,"",IF(#REF!&gt;#REF!,"NEGATIVO","POSITIVO"))</f>
        <v>#REF!</v>
      </c>
    </row>
    <row r="88" spans="1:10" s="3" customFormat="1" ht="42.75" hidden="1" customHeight="1">
      <c r="A88" s="12">
        <v>127</v>
      </c>
      <c r="B88" s="6" t="s">
        <v>6</v>
      </c>
      <c r="C88" s="5" t="s">
        <v>10</v>
      </c>
      <c r="D88" s="5" t="s">
        <v>24</v>
      </c>
      <c r="E88" s="6" t="s">
        <v>293</v>
      </c>
      <c r="F88" s="6" t="s">
        <v>23</v>
      </c>
      <c r="G88" s="6" t="s">
        <v>325</v>
      </c>
      <c r="H88" s="5" t="s">
        <v>12</v>
      </c>
      <c r="I88" s="4" t="s">
        <v>222</v>
      </c>
      <c r="J88" s="4" t="e">
        <f>IF(SUM(#REF!)=0,"",IF(#REF!&gt;#REF!,"NEGATIVO","POSITIVO"))</f>
        <v>#REF!</v>
      </c>
    </row>
    <row r="89" spans="1:10" s="3" customFormat="1" ht="42.75" hidden="1" customHeight="1">
      <c r="A89" s="12">
        <v>128</v>
      </c>
      <c r="B89" s="6" t="s">
        <v>6</v>
      </c>
      <c r="C89" s="5" t="s">
        <v>10</v>
      </c>
      <c r="D89" s="5" t="s">
        <v>24</v>
      </c>
      <c r="E89" s="6" t="s">
        <v>293</v>
      </c>
      <c r="F89" s="6" t="s">
        <v>23</v>
      </c>
      <c r="G89" s="6" t="s">
        <v>326</v>
      </c>
      <c r="H89" s="5" t="s">
        <v>12</v>
      </c>
      <c r="I89" s="4" t="s">
        <v>222</v>
      </c>
      <c r="J89" s="4" t="e">
        <f>IF(SUM(#REF!)=0,"",IF(#REF!&gt;#REF!,"NEGATIVO","POSITIVO"))</f>
        <v>#REF!</v>
      </c>
    </row>
    <row r="90" spans="1:10" s="3" customFormat="1" ht="42.75" hidden="1" customHeight="1">
      <c r="A90" s="12">
        <v>129</v>
      </c>
      <c r="B90" s="6" t="s">
        <v>6</v>
      </c>
      <c r="C90" s="5" t="s">
        <v>10</v>
      </c>
      <c r="D90" s="5" t="s">
        <v>24</v>
      </c>
      <c r="E90" s="6" t="s">
        <v>293</v>
      </c>
      <c r="F90" s="6" t="s">
        <v>23</v>
      </c>
      <c r="G90" s="6" t="s">
        <v>327</v>
      </c>
      <c r="H90" s="5" t="s">
        <v>12</v>
      </c>
      <c r="I90" s="4" t="s">
        <v>222</v>
      </c>
      <c r="J90" s="4" t="e">
        <f>IF(SUM(#REF!)=0,"",IF(#REF!&gt;#REF!,"NEGATIVO","POSITIVO"))</f>
        <v>#REF!</v>
      </c>
    </row>
    <row r="91" spans="1:10" s="3" customFormat="1" ht="42.75" hidden="1" customHeight="1">
      <c r="A91" s="12">
        <v>130</v>
      </c>
      <c r="B91" s="6" t="s">
        <v>6</v>
      </c>
      <c r="C91" s="5" t="s">
        <v>10</v>
      </c>
      <c r="D91" s="5" t="s">
        <v>24</v>
      </c>
      <c r="E91" s="6" t="s">
        <v>293</v>
      </c>
      <c r="F91" s="6" t="s">
        <v>23</v>
      </c>
      <c r="G91" s="6" t="s">
        <v>328</v>
      </c>
      <c r="H91" s="5" t="s">
        <v>12</v>
      </c>
      <c r="I91" s="4" t="s">
        <v>222</v>
      </c>
      <c r="J91" s="4" t="e">
        <f>IF(SUM(#REF!)=0,"",IF(#REF!&gt;#REF!,"NEGATIVO","POSITIVO"))</f>
        <v>#REF!</v>
      </c>
    </row>
    <row r="92" spans="1:10" s="3" customFormat="1" ht="42.75" hidden="1" customHeight="1">
      <c r="A92" s="12">
        <v>131</v>
      </c>
      <c r="B92" s="6" t="s">
        <v>6</v>
      </c>
      <c r="C92" s="5" t="s">
        <v>10</v>
      </c>
      <c r="D92" s="5" t="s">
        <v>24</v>
      </c>
      <c r="E92" s="6" t="s">
        <v>293</v>
      </c>
      <c r="F92" s="6" t="s">
        <v>23</v>
      </c>
      <c r="G92" s="6" t="s">
        <v>329</v>
      </c>
      <c r="H92" s="5" t="s">
        <v>12</v>
      </c>
      <c r="I92" s="4" t="s">
        <v>222</v>
      </c>
      <c r="J92" s="4" t="e">
        <f>IF(SUM(#REF!)=0,"",IF(#REF!&gt;#REF!,"NEGATIVO","POSITIVO"))</f>
        <v>#REF!</v>
      </c>
    </row>
    <row r="93" spans="1:10" s="3" customFormat="1" ht="42.75" customHeight="1">
      <c r="A93" s="12">
        <v>132</v>
      </c>
      <c r="B93" s="12" t="s">
        <v>312</v>
      </c>
      <c r="C93" s="5" t="s">
        <v>8</v>
      </c>
      <c r="D93" s="5" t="s">
        <v>27</v>
      </c>
      <c r="E93" s="6" t="s">
        <v>139</v>
      </c>
      <c r="F93" s="6" t="s">
        <v>22</v>
      </c>
      <c r="G93" s="16" t="s">
        <v>313</v>
      </c>
      <c r="H93" s="5" t="s">
        <v>12</v>
      </c>
      <c r="I93" s="4" t="s">
        <v>319</v>
      </c>
      <c r="J93" s="4" t="e">
        <f>IF(SUM(#REF!)=0,"",IF(#REF!&gt;#REF!,"NEGATIVO","POSITIVO"))</f>
        <v>#REF!</v>
      </c>
    </row>
    <row r="94" spans="1:10" s="3" customFormat="1" ht="42.75" hidden="1" customHeight="1">
      <c r="A94" s="12">
        <v>133</v>
      </c>
      <c r="B94" s="6" t="s">
        <v>9</v>
      </c>
      <c r="C94" s="5" t="s">
        <v>8</v>
      </c>
      <c r="D94" s="5" t="s">
        <v>27</v>
      </c>
      <c r="E94" s="5" t="s">
        <v>139</v>
      </c>
      <c r="F94" s="5" t="s">
        <v>22</v>
      </c>
      <c r="G94" s="13" t="s">
        <v>331</v>
      </c>
      <c r="H94" s="5" t="s">
        <v>12</v>
      </c>
      <c r="I94" s="4" t="s">
        <v>222</v>
      </c>
      <c r="J94" s="4" t="e">
        <f>IF(SUM(#REF!)=0,"",IF(#REF!&gt;#REF!,"NEGATIVO","POSITIVO"))</f>
        <v>#REF!</v>
      </c>
    </row>
    <row r="95" spans="1:10" s="3" customFormat="1" ht="42.75" hidden="1" customHeight="1">
      <c r="A95" s="12">
        <v>150</v>
      </c>
      <c r="B95" s="6" t="s">
        <v>6</v>
      </c>
      <c r="C95" s="5" t="s">
        <v>10</v>
      </c>
      <c r="D95" s="5" t="s">
        <v>219</v>
      </c>
      <c r="E95" s="5" t="s">
        <v>299</v>
      </c>
      <c r="F95" s="5" t="s">
        <v>20</v>
      </c>
      <c r="G95" s="6" t="s">
        <v>301</v>
      </c>
      <c r="H95" s="5" t="s">
        <v>12</v>
      </c>
      <c r="I95" s="4" t="s">
        <v>222</v>
      </c>
      <c r="J95" s="4" t="e">
        <f>IF(SUM(#REF!)=0,"",IF(#REF!&gt;#REF!,"NEGATIVO","POSITIVO"))</f>
        <v>#REF!</v>
      </c>
    </row>
    <row r="96" spans="1:10" s="3" customFormat="1" ht="42.75" hidden="1" customHeight="1">
      <c r="A96" s="12">
        <v>151</v>
      </c>
      <c r="B96" s="6" t="s">
        <v>6</v>
      </c>
      <c r="C96" s="5" t="s">
        <v>10</v>
      </c>
      <c r="D96" s="5" t="s">
        <v>219</v>
      </c>
      <c r="E96" s="5" t="s">
        <v>299</v>
      </c>
      <c r="F96" s="5" t="s">
        <v>20</v>
      </c>
      <c r="G96" s="6" t="s">
        <v>200</v>
      </c>
      <c r="H96" s="5" t="s">
        <v>12</v>
      </c>
      <c r="I96" s="4" t="s">
        <v>222</v>
      </c>
      <c r="J96" s="4" t="e">
        <f>IF(SUM(#REF!)=0,"",IF(#REF!&gt;#REF!,"NEGATIVO","POSITIVO"))</f>
        <v>#REF!</v>
      </c>
    </row>
    <row r="97" spans="1:10" s="3" customFormat="1" ht="42.75" hidden="1" customHeight="1">
      <c r="A97" s="12">
        <v>152</v>
      </c>
      <c r="B97" s="6" t="s">
        <v>6</v>
      </c>
      <c r="C97" s="5" t="s">
        <v>10</v>
      </c>
      <c r="D97" s="5" t="s">
        <v>219</v>
      </c>
      <c r="E97" s="5" t="s">
        <v>299</v>
      </c>
      <c r="F97" s="5" t="s">
        <v>20</v>
      </c>
      <c r="G97" s="6" t="s">
        <v>300</v>
      </c>
      <c r="H97" s="5" t="s">
        <v>12</v>
      </c>
      <c r="I97" s="4" t="s">
        <v>222</v>
      </c>
      <c r="J97" s="4" t="e">
        <f>IF(SUM(#REF!)=0,"",IF(#REF!&gt;#REF!,"NEGATIVO","POSITIVO"))</f>
        <v>#REF!</v>
      </c>
    </row>
    <row r="98" spans="1:10" s="3" customFormat="1" ht="42.75" hidden="1" customHeight="1">
      <c r="A98" s="12">
        <v>153</v>
      </c>
      <c r="B98" s="6" t="s">
        <v>6</v>
      </c>
      <c r="C98" s="5" t="s">
        <v>10</v>
      </c>
      <c r="D98" s="5" t="s">
        <v>219</v>
      </c>
      <c r="E98" s="5" t="s">
        <v>299</v>
      </c>
      <c r="F98" s="5" t="s">
        <v>20</v>
      </c>
      <c r="G98" s="6" t="s">
        <v>318</v>
      </c>
      <c r="H98" s="5" t="s">
        <v>12</v>
      </c>
      <c r="I98" s="4" t="s">
        <v>222</v>
      </c>
      <c r="J98" s="4" t="e">
        <f>IF(SUM(#REF!)=0,"",IF(#REF!&gt;#REF!,"NEGATIVO","POSITIVO"))</f>
        <v>#REF!</v>
      </c>
    </row>
    <row r="99" spans="1:10" s="3" customFormat="1" ht="42.75" hidden="1" customHeight="1">
      <c r="A99" s="12">
        <v>156</v>
      </c>
      <c r="B99" s="6" t="s">
        <v>6</v>
      </c>
      <c r="C99" s="5" t="s">
        <v>10</v>
      </c>
      <c r="D99" s="5" t="s">
        <v>219</v>
      </c>
      <c r="E99" s="5" t="s">
        <v>299</v>
      </c>
      <c r="F99" s="5" t="s">
        <v>18</v>
      </c>
      <c r="G99" s="6" t="s">
        <v>130</v>
      </c>
      <c r="H99" s="5" t="s">
        <v>12</v>
      </c>
      <c r="I99" s="4" t="s">
        <v>222</v>
      </c>
      <c r="J99" s="4" t="e">
        <f>IF(SUM(#REF!)=0,"",IF(#REF!&gt;#REF!,"NEGATIVO","POSITIVO"))</f>
        <v>#REF!</v>
      </c>
    </row>
    <row r="100" spans="1:10" s="3" customFormat="1" ht="42.75" hidden="1" customHeight="1">
      <c r="A100" s="12">
        <v>157</v>
      </c>
      <c r="B100" s="6" t="s">
        <v>6</v>
      </c>
      <c r="C100" s="5" t="s">
        <v>10</v>
      </c>
      <c r="D100" s="5" t="s">
        <v>219</v>
      </c>
      <c r="E100" s="5" t="s">
        <v>299</v>
      </c>
      <c r="F100" s="5" t="s">
        <v>18</v>
      </c>
      <c r="G100" s="6" t="s">
        <v>131</v>
      </c>
      <c r="H100" s="5" t="s">
        <v>12</v>
      </c>
      <c r="I100" s="4" t="s">
        <v>222</v>
      </c>
      <c r="J100" s="4" t="e">
        <f>IF(SUM(#REF!)=0,"",IF(#REF!&gt;#REF!,"NEGATIVO","POSITIVO"))</f>
        <v>#REF!</v>
      </c>
    </row>
    <row r="101" spans="1:10" s="3" customFormat="1" ht="42.75" hidden="1" customHeight="1">
      <c r="A101" s="12">
        <v>158</v>
      </c>
      <c r="B101" s="6" t="s">
        <v>6</v>
      </c>
      <c r="C101" s="5" t="s">
        <v>10</v>
      </c>
      <c r="D101" s="5" t="s">
        <v>219</v>
      </c>
      <c r="E101" s="5" t="s">
        <v>299</v>
      </c>
      <c r="F101" s="5" t="s">
        <v>18</v>
      </c>
      <c r="G101" s="6" t="s">
        <v>132</v>
      </c>
      <c r="H101" s="5" t="s">
        <v>12</v>
      </c>
      <c r="I101" s="4" t="s">
        <v>222</v>
      </c>
      <c r="J101" s="4" t="e">
        <f>IF(SUM(#REF!)=0,"",IF(#REF!&gt;#REF!,"NEGATIVO","POSITIVO"))</f>
        <v>#REF!</v>
      </c>
    </row>
    <row r="102" spans="1:10" s="3" customFormat="1" ht="42.75" hidden="1" customHeight="1">
      <c r="A102" s="12">
        <v>159</v>
      </c>
      <c r="B102" s="6" t="s">
        <v>6</v>
      </c>
      <c r="C102" s="5" t="s">
        <v>10</v>
      </c>
      <c r="D102" s="5" t="s">
        <v>219</v>
      </c>
      <c r="E102" s="5" t="s">
        <v>299</v>
      </c>
      <c r="F102" s="5" t="s">
        <v>18</v>
      </c>
      <c r="G102" s="6" t="s">
        <v>133</v>
      </c>
      <c r="H102" s="5" t="s">
        <v>12</v>
      </c>
      <c r="I102" s="4" t="s">
        <v>222</v>
      </c>
      <c r="J102" s="4" t="e">
        <f>IF(SUM(#REF!)=0,"",IF(#REF!&gt;#REF!,"NEGATIVO","POSITIVO"))</f>
        <v>#REF!</v>
      </c>
    </row>
    <row r="103" spans="1:10" s="3" customFormat="1" ht="42.75" hidden="1" customHeight="1">
      <c r="A103" s="12">
        <v>160</v>
      </c>
      <c r="B103" s="6" t="s">
        <v>6</v>
      </c>
      <c r="C103" s="5" t="s">
        <v>10</v>
      </c>
      <c r="D103" s="5" t="s">
        <v>219</v>
      </c>
      <c r="E103" s="5" t="s">
        <v>299</v>
      </c>
      <c r="F103" s="5" t="s">
        <v>18</v>
      </c>
      <c r="G103" s="6" t="s">
        <v>117</v>
      </c>
      <c r="H103" s="5" t="s">
        <v>12</v>
      </c>
      <c r="I103" s="4" t="s">
        <v>222</v>
      </c>
      <c r="J103" s="4" t="e">
        <f>IF(SUM(#REF!)=0,"",IF(#REF!&gt;#REF!,"NEGATIVO","POSITIVO"))</f>
        <v>#REF!</v>
      </c>
    </row>
    <row r="104" spans="1:10" s="3" customFormat="1" ht="42.75" hidden="1" customHeight="1">
      <c r="A104" s="12">
        <v>161</v>
      </c>
      <c r="B104" s="6" t="s">
        <v>6</v>
      </c>
      <c r="C104" s="5" t="s">
        <v>10</v>
      </c>
      <c r="D104" s="5" t="s">
        <v>219</v>
      </c>
      <c r="E104" s="5" t="s">
        <v>299</v>
      </c>
      <c r="F104" s="5" t="s">
        <v>18</v>
      </c>
      <c r="G104" s="6" t="s">
        <v>201</v>
      </c>
      <c r="H104" s="5" t="s">
        <v>12</v>
      </c>
      <c r="I104" s="4" t="s">
        <v>222</v>
      </c>
      <c r="J104" s="4" t="e">
        <f>IF(SUM(#REF!)=0,"",IF(#REF!&gt;#REF!,"NEGATIVO","POSITIVO"))</f>
        <v>#REF!</v>
      </c>
    </row>
    <row r="105" spans="1:10" s="3" customFormat="1" ht="42.75" hidden="1" customHeight="1">
      <c r="A105" s="12">
        <v>162</v>
      </c>
      <c r="B105" s="6" t="s">
        <v>6</v>
      </c>
      <c r="C105" s="5" t="s">
        <v>10</v>
      </c>
      <c r="D105" s="5" t="s">
        <v>219</v>
      </c>
      <c r="E105" s="5" t="s">
        <v>299</v>
      </c>
      <c r="F105" s="5" t="s">
        <v>18</v>
      </c>
      <c r="G105" s="6" t="s">
        <v>202</v>
      </c>
      <c r="H105" s="5" t="s">
        <v>12</v>
      </c>
      <c r="I105" s="4" t="s">
        <v>222</v>
      </c>
      <c r="J105" s="4" t="e">
        <f>IF(SUM(#REF!)=0,"",IF(#REF!&gt;#REF!,"NEGATIVO","POSITIVO"))</f>
        <v>#REF!</v>
      </c>
    </row>
    <row r="106" spans="1:10" s="3" customFormat="1" ht="42.75" hidden="1" customHeight="1">
      <c r="A106" s="12">
        <v>163</v>
      </c>
      <c r="B106" s="6" t="s">
        <v>6</v>
      </c>
      <c r="C106" s="5" t="s">
        <v>10</v>
      </c>
      <c r="D106" s="5" t="s">
        <v>219</v>
      </c>
      <c r="E106" s="5" t="s">
        <v>299</v>
      </c>
      <c r="F106" s="5" t="s">
        <v>18</v>
      </c>
      <c r="G106" s="6" t="s">
        <v>203</v>
      </c>
      <c r="H106" s="5" t="s">
        <v>12</v>
      </c>
      <c r="I106" s="4" t="s">
        <v>222</v>
      </c>
      <c r="J106" s="4" t="e">
        <f>IF(SUM(#REF!)=0,"",IF(#REF!&gt;#REF!,"NEGATIVO","POSITIVO"))</f>
        <v>#REF!</v>
      </c>
    </row>
    <row r="107" spans="1:10" s="3" customFormat="1" ht="42.75" customHeight="1">
      <c r="A107" s="12">
        <v>164</v>
      </c>
      <c r="B107" s="12" t="s">
        <v>220</v>
      </c>
      <c r="C107" s="5" t="s">
        <v>10</v>
      </c>
      <c r="D107" s="5" t="s">
        <v>25</v>
      </c>
      <c r="E107" s="5" t="s">
        <v>315</v>
      </c>
      <c r="F107" s="5" t="s">
        <v>18</v>
      </c>
      <c r="G107" s="16" t="s">
        <v>310</v>
      </c>
      <c r="H107" s="5" t="s">
        <v>12</v>
      </c>
      <c r="I107" s="4" t="s">
        <v>319</v>
      </c>
      <c r="J107" s="4" t="e">
        <f>IF(SUM(#REF!)=0,"",IF(#REF!&gt;#REF!,"NEGATIVO","POSITIVO"))</f>
        <v>#REF!</v>
      </c>
    </row>
    <row r="108" spans="1:10" s="3" customFormat="1" ht="42.75" hidden="1" customHeight="1">
      <c r="A108" s="12">
        <v>169</v>
      </c>
      <c r="B108" s="6" t="s">
        <v>9</v>
      </c>
      <c r="C108" s="5" t="s">
        <v>8</v>
      </c>
      <c r="D108" s="5" t="s">
        <v>30</v>
      </c>
      <c r="E108" s="5" t="s">
        <v>134</v>
      </c>
      <c r="F108" s="5" t="s">
        <v>20</v>
      </c>
      <c r="G108" s="6" t="s">
        <v>303</v>
      </c>
      <c r="H108" s="5" t="s">
        <v>12</v>
      </c>
      <c r="I108" s="4" t="s">
        <v>222</v>
      </c>
      <c r="J108" s="4" t="e">
        <f>IF(SUM(#REF!)=0,"",IF(#REF!&gt;#REF!,"NEGATIVO","POSITIVO"))</f>
        <v>#REF!</v>
      </c>
    </row>
    <row r="109" spans="1:10" s="3" customFormat="1" ht="42.75" hidden="1" customHeight="1">
      <c r="A109" s="12">
        <v>170</v>
      </c>
      <c r="B109" s="6" t="s">
        <v>9</v>
      </c>
      <c r="C109" s="5" t="s">
        <v>8</v>
      </c>
      <c r="D109" s="5" t="s">
        <v>30</v>
      </c>
      <c r="E109" s="5" t="s">
        <v>134</v>
      </c>
      <c r="F109" s="5" t="s">
        <v>20</v>
      </c>
      <c r="G109" s="6" t="s">
        <v>302</v>
      </c>
      <c r="H109" s="5" t="s">
        <v>12</v>
      </c>
      <c r="I109" s="4" t="s">
        <v>222</v>
      </c>
      <c r="J109" s="4" t="e">
        <f>IF(SUM(#REF!)=0,"",IF(#REF!&gt;#REF!,"NEGATIVO","POSITIVO"))</f>
        <v>#REF!</v>
      </c>
    </row>
    <row r="110" spans="1:10" s="3" customFormat="1" ht="42.75" hidden="1" customHeight="1">
      <c r="A110" s="12">
        <v>171</v>
      </c>
      <c r="B110" s="6" t="s">
        <v>9</v>
      </c>
      <c r="C110" s="5" t="s">
        <v>8</v>
      </c>
      <c r="D110" s="5" t="s">
        <v>30</v>
      </c>
      <c r="E110" s="5" t="s">
        <v>134</v>
      </c>
      <c r="F110" s="5" t="s">
        <v>18</v>
      </c>
      <c r="G110" s="6" t="s">
        <v>135</v>
      </c>
      <c r="H110" s="5" t="s">
        <v>12</v>
      </c>
      <c r="I110" s="4" t="s">
        <v>222</v>
      </c>
      <c r="J110" s="4" t="e">
        <f>IF(SUM(#REF!)=0,"",IF(#REF!&gt;#REF!,"NEGATIVO","POSITIVO"))</f>
        <v>#REF!</v>
      </c>
    </row>
    <row r="111" spans="1:10" s="3" customFormat="1" ht="42.75" hidden="1" customHeight="1">
      <c r="A111" s="12">
        <v>172</v>
      </c>
      <c r="B111" s="6" t="s">
        <v>9</v>
      </c>
      <c r="C111" s="5" t="s">
        <v>8</v>
      </c>
      <c r="D111" s="5" t="s">
        <v>30</v>
      </c>
      <c r="E111" s="5" t="s">
        <v>134</v>
      </c>
      <c r="F111" s="5" t="s">
        <v>19</v>
      </c>
      <c r="G111" s="6" t="s">
        <v>330</v>
      </c>
      <c r="H111" s="5" t="s">
        <v>12</v>
      </c>
      <c r="I111" s="4" t="s">
        <v>222</v>
      </c>
      <c r="J111" s="4" t="e">
        <f>IF(SUM(#REF!)=0,"",IF(#REF!&gt;#REF!,"NEGATIVO","POSITIVO"))</f>
        <v>#REF!</v>
      </c>
    </row>
    <row r="112" spans="1:10" s="3" customFormat="1" ht="42.75" hidden="1" customHeight="1">
      <c r="A112" s="12">
        <v>173</v>
      </c>
      <c r="B112" s="6" t="s">
        <v>9</v>
      </c>
      <c r="C112" s="5" t="s">
        <v>8</v>
      </c>
      <c r="D112" s="5" t="s">
        <v>30</v>
      </c>
      <c r="E112" s="5" t="s">
        <v>134</v>
      </c>
      <c r="F112" s="5" t="s">
        <v>20</v>
      </c>
      <c r="G112" s="6" t="s">
        <v>206</v>
      </c>
      <c r="H112" s="5" t="s">
        <v>12</v>
      </c>
      <c r="I112" s="4" t="s">
        <v>222</v>
      </c>
      <c r="J112" s="4" t="e">
        <f>IF(SUM(#REF!)=0,"",IF(#REF!&gt;#REF!,"NEGATIVO","POSITIVO"))</f>
        <v>#REF!</v>
      </c>
    </row>
    <row r="113" spans="1:10" s="3" customFormat="1" ht="42.75" hidden="1" customHeight="1">
      <c r="A113" s="12">
        <v>174</v>
      </c>
      <c r="B113" s="6" t="s">
        <v>9</v>
      </c>
      <c r="C113" s="5" t="s">
        <v>8</v>
      </c>
      <c r="D113" s="5" t="s">
        <v>30</v>
      </c>
      <c r="E113" s="5" t="s">
        <v>134</v>
      </c>
      <c r="F113" s="5" t="s">
        <v>20</v>
      </c>
      <c r="G113" s="6" t="s">
        <v>207</v>
      </c>
      <c r="H113" s="5" t="s">
        <v>12</v>
      </c>
      <c r="I113" s="4" t="s">
        <v>222</v>
      </c>
      <c r="J113" s="4" t="e">
        <f>IF(SUM(#REF!)=0,"",IF(#REF!&gt;#REF!,"NEGATIVO","POSITIVO"))</f>
        <v>#REF!</v>
      </c>
    </row>
    <row r="114" spans="1:10" s="3" customFormat="1" ht="42.75" hidden="1" customHeight="1">
      <c r="A114" s="12">
        <v>175</v>
      </c>
      <c r="B114" s="6" t="s">
        <v>9</v>
      </c>
      <c r="C114" s="5" t="s">
        <v>8</v>
      </c>
      <c r="D114" s="5" t="s">
        <v>30</v>
      </c>
      <c r="E114" s="5" t="s">
        <v>134</v>
      </c>
      <c r="F114" s="5" t="s">
        <v>20</v>
      </c>
      <c r="G114" s="6" t="s">
        <v>205</v>
      </c>
      <c r="H114" s="5" t="s">
        <v>12</v>
      </c>
      <c r="I114" s="4" t="s">
        <v>222</v>
      </c>
      <c r="J114" s="4" t="e">
        <f>IF(SUM(#REF!)=0,"",IF(#REF!&gt;#REF!,"NEGATIVO","POSITIVO"))</f>
        <v>#REF!</v>
      </c>
    </row>
    <row r="115" spans="1:10" s="3" customFormat="1" ht="42.75" hidden="1" customHeight="1">
      <c r="A115" s="12">
        <v>176</v>
      </c>
      <c r="B115" s="6" t="s">
        <v>9</v>
      </c>
      <c r="C115" s="5" t="s">
        <v>8</v>
      </c>
      <c r="D115" s="5" t="s">
        <v>30</v>
      </c>
      <c r="E115" s="5" t="s">
        <v>134</v>
      </c>
      <c r="F115" s="5" t="s">
        <v>20</v>
      </c>
      <c r="G115" s="6" t="s">
        <v>304</v>
      </c>
      <c r="H115" s="5" t="s">
        <v>12</v>
      </c>
      <c r="I115" s="4" t="s">
        <v>222</v>
      </c>
      <c r="J115" s="4" t="e">
        <f>IF(SUM(#REF!)=0,"",IF(#REF!&gt;#REF!,"NEGATIVO","POSITIVO"))</f>
        <v>#REF!</v>
      </c>
    </row>
    <row r="116" spans="1:10" s="3" customFormat="1" ht="42.75" hidden="1" customHeight="1">
      <c r="A116" s="12">
        <v>177</v>
      </c>
      <c r="B116" s="6" t="s">
        <v>9</v>
      </c>
      <c r="C116" s="5" t="s">
        <v>8</v>
      </c>
      <c r="D116" s="5" t="s">
        <v>30</v>
      </c>
      <c r="E116" s="5" t="s">
        <v>134</v>
      </c>
      <c r="F116" s="5" t="s">
        <v>20</v>
      </c>
      <c r="G116" s="6" t="s">
        <v>305</v>
      </c>
      <c r="H116" s="5" t="s">
        <v>12</v>
      </c>
      <c r="I116" s="4" t="s">
        <v>222</v>
      </c>
      <c r="J116" s="4" t="e">
        <f>IF(SUM(#REF!)=0,"",IF(#REF!&gt;#REF!,"NEGATIVO","POSITIVO"))</f>
        <v>#REF!</v>
      </c>
    </row>
    <row r="117" spans="1:10" s="3" customFormat="1" ht="42.75" hidden="1" customHeight="1">
      <c r="A117" s="12">
        <v>178</v>
      </c>
      <c r="B117" s="6" t="s">
        <v>9</v>
      </c>
      <c r="C117" s="5" t="s">
        <v>8</v>
      </c>
      <c r="D117" s="5" t="s">
        <v>30</v>
      </c>
      <c r="E117" s="5" t="s">
        <v>134</v>
      </c>
      <c r="F117" s="5" t="s">
        <v>20</v>
      </c>
      <c r="G117" s="6" t="s">
        <v>204</v>
      </c>
      <c r="H117" s="5" t="s">
        <v>12</v>
      </c>
      <c r="I117" s="4" t="s">
        <v>222</v>
      </c>
      <c r="J117" s="4" t="e">
        <f>IF(SUM(#REF!)=0,"",IF(#REF!&gt;#REF!,"NEGATIVO","POSITIVO"))</f>
        <v>#REF!</v>
      </c>
    </row>
    <row r="118" spans="1:10" s="3" customFormat="1" ht="42.75" hidden="1" customHeight="1">
      <c r="A118" s="12">
        <v>180</v>
      </c>
      <c r="B118" s="6" t="s">
        <v>6</v>
      </c>
      <c r="C118" s="5" t="s">
        <v>10</v>
      </c>
      <c r="D118" s="5" t="s">
        <v>25</v>
      </c>
      <c r="E118" s="5" t="s">
        <v>142</v>
      </c>
      <c r="F118" s="5" t="s">
        <v>18</v>
      </c>
      <c r="G118" s="6" t="s">
        <v>141</v>
      </c>
      <c r="H118" s="5" t="s">
        <v>12</v>
      </c>
      <c r="I118" s="4" t="s">
        <v>222</v>
      </c>
      <c r="J118" s="4" t="e">
        <f>IF(SUM(#REF!)=0,"",IF(#REF!&gt;#REF!,"NEGATIVO","POSITIVO"))</f>
        <v>#REF!</v>
      </c>
    </row>
    <row r="119" spans="1:10" s="3" customFormat="1" ht="42.75" hidden="1" customHeight="1">
      <c r="A119" s="12">
        <v>181</v>
      </c>
      <c r="B119" s="6" t="s">
        <v>6</v>
      </c>
      <c r="C119" s="5" t="s">
        <v>10</v>
      </c>
      <c r="D119" s="5" t="s">
        <v>25</v>
      </c>
      <c r="E119" s="6" t="s">
        <v>142</v>
      </c>
      <c r="F119" s="6" t="s">
        <v>18</v>
      </c>
      <c r="G119" s="6" t="s">
        <v>143</v>
      </c>
      <c r="H119" s="5" t="s">
        <v>12</v>
      </c>
      <c r="I119" s="4" t="s">
        <v>222</v>
      </c>
      <c r="J119" s="4" t="e">
        <f>IF(SUM(#REF!)=0,"",IF(#REF!&gt;#REF!,"NEGATIVO","POSITIVO"))</f>
        <v>#REF!</v>
      </c>
    </row>
    <row r="120" spans="1:10" s="3" customFormat="1" ht="42.75" hidden="1" customHeight="1">
      <c r="A120" s="12">
        <v>182</v>
      </c>
      <c r="B120" s="6" t="s">
        <v>6</v>
      </c>
      <c r="C120" s="5" t="s">
        <v>10</v>
      </c>
      <c r="D120" s="5" t="s">
        <v>25</v>
      </c>
      <c r="E120" s="5" t="s">
        <v>142</v>
      </c>
      <c r="F120" s="5" t="s">
        <v>18</v>
      </c>
      <c r="G120" s="6" t="s">
        <v>144</v>
      </c>
      <c r="H120" s="5" t="s">
        <v>12</v>
      </c>
      <c r="I120" s="4" t="s">
        <v>222</v>
      </c>
      <c r="J120" s="4" t="e">
        <f>IF(SUM(#REF!)=0,"",IF(#REF!&gt;#REF!,"NEGATIVO","POSITIVO"))</f>
        <v>#REF!</v>
      </c>
    </row>
    <row r="121" spans="1:10" s="3" customFormat="1" ht="42.75" hidden="1" customHeight="1">
      <c r="A121" s="12">
        <v>183</v>
      </c>
      <c r="B121" s="6" t="s">
        <v>6</v>
      </c>
      <c r="C121" s="5" t="s">
        <v>10</v>
      </c>
      <c r="D121" s="5" t="s">
        <v>25</v>
      </c>
      <c r="E121" s="6" t="s">
        <v>142</v>
      </c>
      <c r="F121" s="6" t="s">
        <v>20</v>
      </c>
      <c r="G121" s="6" t="s">
        <v>145</v>
      </c>
      <c r="H121" s="5" t="s">
        <v>12</v>
      </c>
      <c r="I121" s="4" t="s">
        <v>222</v>
      </c>
      <c r="J121" s="4" t="e">
        <f>IF(SUM(#REF!)=0,"",IF(#REF!&gt;#REF!,"NEGATIVO","POSITIVO"))</f>
        <v>#REF!</v>
      </c>
    </row>
    <row r="122" spans="1:10" s="3" customFormat="1" ht="42.75" hidden="1" customHeight="1">
      <c r="A122" s="12">
        <v>184</v>
      </c>
      <c r="B122" s="6" t="s">
        <v>6</v>
      </c>
      <c r="C122" s="5" t="s">
        <v>10</v>
      </c>
      <c r="D122" s="5" t="s">
        <v>25</v>
      </c>
      <c r="E122" s="6" t="s">
        <v>142</v>
      </c>
      <c r="F122" s="6" t="s">
        <v>20</v>
      </c>
      <c r="G122" s="6" t="s">
        <v>146</v>
      </c>
      <c r="H122" s="5" t="s">
        <v>12</v>
      </c>
      <c r="I122" s="4" t="s">
        <v>222</v>
      </c>
      <c r="J122" s="4" t="e">
        <f>IF(SUM(#REF!)=0,"",IF(#REF!&gt;#REF!,"NEGATIVO","POSITIVO"))</f>
        <v>#REF!</v>
      </c>
    </row>
    <row r="123" spans="1:10" s="3" customFormat="1" ht="42.75" hidden="1" customHeight="1">
      <c r="A123" s="12">
        <v>185</v>
      </c>
      <c r="B123" s="6" t="s">
        <v>6</v>
      </c>
      <c r="C123" s="5" t="s">
        <v>10</v>
      </c>
      <c r="D123" s="5" t="s">
        <v>25</v>
      </c>
      <c r="E123" s="5" t="s">
        <v>142</v>
      </c>
      <c r="F123" s="5" t="s">
        <v>20</v>
      </c>
      <c r="G123" s="6" t="s">
        <v>147</v>
      </c>
      <c r="H123" s="5" t="s">
        <v>12</v>
      </c>
      <c r="I123" s="4" t="s">
        <v>222</v>
      </c>
      <c r="J123" s="4" t="e">
        <f>IF(SUM(#REF!)=0,"",IF(#REF!&gt;#REF!,"NEGATIVO","POSITIVO"))</f>
        <v>#REF!</v>
      </c>
    </row>
    <row r="124" spans="1:10" s="3" customFormat="1" ht="42.75" hidden="1" customHeight="1">
      <c r="A124" s="12">
        <v>186</v>
      </c>
      <c r="B124" s="6" t="s">
        <v>6</v>
      </c>
      <c r="C124" s="5" t="s">
        <v>10</v>
      </c>
      <c r="D124" s="5" t="s">
        <v>25</v>
      </c>
      <c r="E124" s="5" t="s">
        <v>142</v>
      </c>
      <c r="F124" s="5" t="s">
        <v>21</v>
      </c>
      <c r="G124" s="6" t="s">
        <v>210</v>
      </c>
      <c r="H124" s="5" t="s">
        <v>12</v>
      </c>
      <c r="I124" s="4" t="s">
        <v>222</v>
      </c>
      <c r="J124" s="4" t="e">
        <f>IF(SUM(#REF!)=0,"",IF(#REF!&gt;#REF!,"NEGATIVO","POSITIVO"))</f>
        <v>#REF!</v>
      </c>
    </row>
    <row r="125" spans="1:10" s="3" customFormat="1" ht="42.75" hidden="1" customHeight="1">
      <c r="A125" s="12">
        <v>187</v>
      </c>
      <c r="B125" s="6" t="s">
        <v>6</v>
      </c>
      <c r="C125" s="5" t="s">
        <v>10</v>
      </c>
      <c r="D125" s="5" t="s">
        <v>25</v>
      </c>
      <c r="E125" s="5" t="s">
        <v>142</v>
      </c>
      <c r="F125" s="5" t="s">
        <v>21</v>
      </c>
      <c r="G125" s="6" t="s">
        <v>211</v>
      </c>
      <c r="H125" s="5" t="s">
        <v>12</v>
      </c>
      <c r="I125" s="4" t="s">
        <v>222</v>
      </c>
      <c r="J125" s="4" t="e">
        <f>IF(SUM(#REF!)=0,"",IF(#REF!&gt;#REF!,"NEGATIVO","POSITIVO"))</f>
        <v>#REF!</v>
      </c>
    </row>
    <row r="126" spans="1:10" s="3" customFormat="1" ht="42.75" hidden="1" customHeight="1">
      <c r="A126" s="12">
        <v>188</v>
      </c>
      <c r="B126" s="6" t="s">
        <v>6</v>
      </c>
      <c r="C126" s="5" t="s">
        <v>10</v>
      </c>
      <c r="D126" s="5" t="s">
        <v>25</v>
      </c>
      <c r="E126" s="5" t="s">
        <v>142</v>
      </c>
      <c r="F126" s="5" t="s">
        <v>21</v>
      </c>
      <c r="G126" s="6" t="s">
        <v>208</v>
      </c>
      <c r="H126" s="5" t="s">
        <v>12</v>
      </c>
      <c r="I126" s="4" t="s">
        <v>222</v>
      </c>
      <c r="J126" s="4" t="e">
        <f>IF(SUM(#REF!)=0,"",IF(#REF!&gt;#REF!,"NEGATIVO","POSITIVO"))</f>
        <v>#REF!</v>
      </c>
    </row>
    <row r="127" spans="1:10" s="3" customFormat="1" ht="42.75" hidden="1" customHeight="1">
      <c r="A127" s="12">
        <v>189</v>
      </c>
      <c r="B127" s="6" t="s">
        <v>6</v>
      </c>
      <c r="C127" s="5" t="s">
        <v>10</v>
      </c>
      <c r="D127" s="5" t="s">
        <v>25</v>
      </c>
      <c r="E127" s="5" t="s">
        <v>142</v>
      </c>
      <c r="F127" s="5" t="s">
        <v>21</v>
      </c>
      <c r="G127" s="6" t="s">
        <v>209</v>
      </c>
      <c r="H127" s="5" t="s">
        <v>12</v>
      </c>
      <c r="I127" s="4" t="s">
        <v>222</v>
      </c>
      <c r="J127" s="4" t="e">
        <f>IF(SUM(#REF!)=0,"",IF(#REF!&gt;#REF!,"NEGATIVO","POSITIVO"))</f>
        <v>#REF!</v>
      </c>
    </row>
    <row r="128" spans="1:10" s="3" customFormat="1" ht="42.75" hidden="1" customHeight="1">
      <c r="A128" s="12">
        <v>190</v>
      </c>
      <c r="B128" s="6" t="s">
        <v>6</v>
      </c>
      <c r="C128" s="5" t="s">
        <v>10</v>
      </c>
      <c r="D128" s="5" t="s">
        <v>25</v>
      </c>
      <c r="E128" s="5" t="s">
        <v>142</v>
      </c>
      <c r="F128" s="5" t="s">
        <v>21</v>
      </c>
      <c r="G128" s="6" t="s">
        <v>212</v>
      </c>
      <c r="H128" s="5" t="s">
        <v>12</v>
      </c>
      <c r="I128" s="4" t="s">
        <v>222</v>
      </c>
      <c r="J128" s="4" t="e">
        <f>IF(SUM(#REF!)=0,"",IF(#REF!&gt;#REF!,"NEGATIVO","POSITIVO"))</f>
        <v>#REF!</v>
      </c>
    </row>
    <row r="129" spans="1:10" s="3" customFormat="1" ht="42.75" hidden="1" customHeight="1">
      <c r="A129" s="12">
        <v>191</v>
      </c>
      <c r="B129" s="6" t="s">
        <v>6</v>
      </c>
      <c r="C129" s="5" t="s">
        <v>10</v>
      </c>
      <c r="D129" s="5" t="s">
        <v>25</v>
      </c>
      <c r="E129" s="6" t="s">
        <v>142</v>
      </c>
      <c r="F129" s="6" t="s">
        <v>23</v>
      </c>
      <c r="G129" s="6" t="s">
        <v>239</v>
      </c>
      <c r="H129" s="5" t="s">
        <v>12</v>
      </c>
      <c r="I129" s="4" t="s">
        <v>224</v>
      </c>
      <c r="J129" s="4" t="e">
        <f>IF(SUM(#REF!)=0,"",IF(#REF!&gt;#REF!,"NEGATIVO","POSITIVO"))</f>
        <v>#REF!</v>
      </c>
    </row>
    <row r="130" spans="1:10" s="3" customFormat="1" ht="42.75" hidden="1" customHeight="1">
      <c r="A130" s="12">
        <v>192</v>
      </c>
      <c r="B130" s="6" t="s">
        <v>6</v>
      </c>
      <c r="C130" s="5" t="s">
        <v>10</v>
      </c>
      <c r="D130" s="5" t="s">
        <v>25</v>
      </c>
      <c r="E130" s="6" t="s">
        <v>142</v>
      </c>
      <c r="F130" s="6" t="s">
        <v>23</v>
      </c>
      <c r="G130" s="6" t="s">
        <v>240</v>
      </c>
      <c r="H130" s="5" t="s">
        <v>12</v>
      </c>
      <c r="I130" s="4" t="s">
        <v>224</v>
      </c>
      <c r="J130" s="4" t="e">
        <f>IF(SUM(#REF!)=0,"",IF(#REF!&gt;#REF!,"NEGATIVO","POSITIVO"))</f>
        <v>#REF!</v>
      </c>
    </row>
    <row r="131" spans="1:10" s="3" customFormat="1" ht="113.25" hidden="1" customHeight="1">
      <c r="A131" s="12">
        <v>193</v>
      </c>
      <c r="B131" s="12" t="s">
        <v>23</v>
      </c>
      <c r="C131" s="5" t="s">
        <v>10</v>
      </c>
      <c r="D131" s="5" t="s">
        <v>25</v>
      </c>
      <c r="E131" s="6" t="s">
        <v>142</v>
      </c>
      <c r="F131" s="6" t="s">
        <v>23</v>
      </c>
      <c r="G131" s="6" t="s">
        <v>297</v>
      </c>
      <c r="H131" s="5" t="s">
        <v>12</v>
      </c>
      <c r="I131" s="4" t="s">
        <v>320</v>
      </c>
      <c r="J131" s="4" t="e">
        <f>IF(SUM(#REF!)=0,"",IF(#REF!&gt;#REF!,"NEGATIVO","POSITIVO"))</f>
        <v>#REF!</v>
      </c>
    </row>
    <row r="132" spans="1:10" s="3" customFormat="1" ht="42.75" hidden="1" customHeight="1">
      <c r="A132" s="12">
        <v>194</v>
      </c>
      <c r="B132" s="6" t="s">
        <v>6</v>
      </c>
      <c r="C132" s="5" t="s">
        <v>10</v>
      </c>
      <c r="D132" s="5" t="s">
        <v>25</v>
      </c>
      <c r="E132" s="6" t="s">
        <v>142</v>
      </c>
      <c r="F132" s="6" t="s">
        <v>23</v>
      </c>
      <c r="G132" s="6" t="s">
        <v>241</v>
      </c>
      <c r="H132" s="5" t="s">
        <v>12</v>
      </c>
      <c r="I132" s="4" t="s">
        <v>224</v>
      </c>
      <c r="J132" s="4" t="e">
        <f>IF(SUM(#REF!)=0,"",IF(#REF!&gt;#REF!,"NEGATIVO","POSITIVO"))</f>
        <v>#REF!</v>
      </c>
    </row>
    <row r="133" spans="1:10" s="3" customFormat="1" ht="42.75" hidden="1" customHeight="1">
      <c r="A133" s="12">
        <v>195</v>
      </c>
      <c r="B133" s="6" t="s">
        <v>6</v>
      </c>
      <c r="C133" s="5" t="s">
        <v>10</v>
      </c>
      <c r="D133" s="5" t="s">
        <v>25</v>
      </c>
      <c r="E133" s="6" t="s">
        <v>142</v>
      </c>
      <c r="F133" s="6" t="s">
        <v>23</v>
      </c>
      <c r="G133" s="6" t="s">
        <v>242</v>
      </c>
      <c r="H133" s="5" t="s">
        <v>12</v>
      </c>
      <c r="I133" s="4" t="s">
        <v>224</v>
      </c>
      <c r="J133" s="4" t="e">
        <f>IF(SUM(#REF!)=0,"",IF(#REF!&gt;#REF!,"NEGATIVO","POSITIVO"))</f>
        <v>#REF!</v>
      </c>
    </row>
    <row r="134" spans="1:10" s="3" customFormat="1" ht="42.75" hidden="1" customHeight="1">
      <c r="A134" s="12">
        <v>196</v>
      </c>
      <c r="B134" s="6" t="s">
        <v>6</v>
      </c>
      <c r="C134" s="5" t="s">
        <v>10</v>
      </c>
      <c r="D134" s="5" t="s">
        <v>25</v>
      </c>
      <c r="E134" s="5" t="s">
        <v>142</v>
      </c>
      <c r="F134" s="5" t="s">
        <v>23</v>
      </c>
      <c r="G134" s="6" t="s">
        <v>213</v>
      </c>
      <c r="H134" s="5" t="s">
        <v>12</v>
      </c>
      <c r="I134" s="4" t="s">
        <v>222</v>
      </c>
      <c r="J134" s="4" t="e">
        <f>IF(SUM(#REF!)=0,"",IF(#REF!&gt;#REF!,"NEGATIVO","POSITIVO"))</f>
        <v>#REF!</v>
      </c>
    </row>
    <row r="135" spans="1:10" s="3" customFormat="1" ht="42.75" hidden="1" customHeight="1">
      <c r="A135" s="12">
        <v>197</v>
      </c>
      <c r="B135" s="6" t="s">
        <v>9</v>
      </c>
      <c r="C135" s="5" t="s">
        <v>10</v>
      </c>
      <c r="D135" s="5" t="s">
        <v>25</v>
      </c>
      <c r="E135" s="6" t="s">
        <v>140</v>
      </c>
      <c r="F135" s="6" t="s">
        <v>23</v>
      </c>
      <c r="G135" s="6" t="s">
        <v>38</v>
      </c>
      <c r="H135" s="5" t="s">
        <v>12</v>
      </c>
      <c r="I135" s="4" t="s">
        <v>222</v>
      </c>
      <c r="J135" s="4" t="e">
        <f>IF(SUM(#REF!)=0,"",IF(#REF!&gt;#REF!,"NEGATIVO","POSITIVO"))</f>
        <v>#REF!</v>
      </c>
    </row>
    <row r="136" spans="1:10" s="3" customFormat="1" ht="42.75" hidden="1" customHeight="1">
      <c r="A136" s="12">
        <v>198</v>
      </c>
      <c r="B136" s="6" t="s">
        <v>9</v>
      </c>
      <c r="C136" s="5" t="s">
        <v>10</v>
      </c>
      <c r="D136" s="5" t="s">
        <v>25</v>
      </c>
      <c r="E136" s="5" t="s">
        <v>140</v>
      </c>
      <c r="F136" s="5" t="s">
        <v>23</v>
      </c>
      <c r="G136" s="6" t="s">
        <v>49</v>
      </c>
      <c r="H136" s="5" t="s">
        <v>12</v>
      </c>
      <c r="I136" s="4" t="s">
        <v>222</v>
      </c>
      <c r="J136" s="4" t="e">
        <f>IF(SUM(#REF!)=0,"",IF(#REF!&gt;#REF!,"NEGATIVO","POSITIVO"))</f>
        <v>#REF!</v>
      </c>
    </row>
    <row r="137" spans="1:10" s="3" customFormat="1" ht="42.75" hidden="1" customHeight="1">
      <c r="A137" s="12">
        <v>199</v>
      </c>
      <c r="B137" s="6" t="s">
        <v>6</v>
      </c>
      <c r="C137" s="5" t="s">
        <v>10</v>
      </c>
      <c r="D137" s="5" t="s">
        <v>25</v>
      </c>
      <c r="E137" s="5" t="s">
        <v>140</v>
      </c>
      <c r="F137" s="5" t="s">
        <v>23</v>
      </c>
      <c r="G137" s="6" t="s">
        <v>149</v>
      </c>
      <c r="H137" s="5" t="s">
        <v>12</v>
      </c>
      <c r="I137" s="4" t="s">
        <v>222</v>
      </c>
      <c r="J137" s="4" t="e">
        <f>IF(SUM(#REF!)=0,"",IF(#REF!&gt;#REF!,"NEGATIVO","POSITIVO"))</f>
        <v>#REF!</v>
      </c>
    </row>
    <row r="138" spans="1:10" s="3" customFormat="1" ht="42.75" hidden="1" customHeight="1">
      <c r="A138" s="12">
        <v>201</v>
      </c>
      <c r="B138" s="6" t="s">
        <v>9</v>
      </c>
      <c r="C138" s="5" t="s">
        <v>10</v>
      </c>
      <c r="D138" s="5" t="s">
        <v>25</v>
      </c>
      <c r="E138" s="5" t="s">
        <v>140</v>
      </c>
      <c r="F138" s="5" t="s">
        <v>23</v>
      </c>
      <c r="G138" s="5" t="s">
        <v>64</v>
      </c>
      <c r="H138" s="5" t="s">
        <v>12</v>
      </c>
      <c r="I138" s="4" t="s">
        <v>222</v>
      </c>
      <c r="J138" s="4" t="e">
        <f>IF(SUM(#REF!)=0,"",IF(#REF!&gt;#REF!,"NEGATIVO","POSITIVO"))</f>
        <v>#REF!</v>
      </c>
    </row>
    <row r="139" spans="1:10" s="3" customFormat="1" ht="42.75" hidden="1" customHeight="1">
      <c r="A139" s="12">
        <v>202</v>
      </c>
      <c r="B139" s="6" t="s">
        <v>9</v>
      </c>
      <c r="C139" s="5" t="s">
        <v>10</v>
      </c>
      <c r="D139" s="5" t="s">
        <v>25</v>
      </c>
      <c r="E139" s="5" t="s">
        <v>140</v>
      </c>
      <c r="F139" s="5" t="s">
        <v>23</v>
      </c>
      <c r="G139" s="5" t="s">
        <v>69</v>
      </c>
      <c r="H139" s="5" t="s">
        <v>12</v>
      </c>
      <c r="I139" s="4" t="s">
        <v>222</v>
      </c>
      <c r="J139" s="4" t="e">
        <f>IF(SUM(#REF!)=0,"",IF(#REF!&gt;#REF!,"NEGATIVO","POSITIVO"))</f>
        <v>#REF!</v>
      </c>
    </row>
    <row r="140" spans="1:10" s="3" customFormat="1" ht="42.75" hidden="1" customHeight="1">
      <c r="A140" s="12">
        <v>203</v>
      </c>
      <c r="B140" s="6" t="s">
        <v>9</v>
      </c>
      <c r="C140" s="5" t="s">
        <v>10</v>
      </c>
      <c r="D140" s="5" t="s">
        <v>25</v>
      </c>
      <c r="E140" s="5" t="s">
        <v>140</v>
      </c>
      <c r="F140" s="5" t="s">
        <v>23</v>
      </c>
      <c r="G140" s="5" t="s">
        <v>65</v>
      </c>
      <c r="H140" s="5" t="s">
        <v>12</v>
      </c>
      <c r="I140" s="4" t="s">
        <v>222</v>
      </c>
      <c r="J140" s="4" t="e">
        <f>IF(SUM(#REF!)=0,"",IF(#REF!&gt;#REF!,"NEGATIVO","POSITIVO"))</f>
        <v>#REF!</v>
      </c>
    </row>
    <row r="141" spans="1:10" s="3" customFormat="1" ht="42.75" hidden="1" customHeight="1">
      <c r="A141" s="12">
        <v>204</v>
      </c>
      <c r="B141" s="6" t="s">
        <v>9</v>
      </c>
      <c r="C141" s="5" t="s">
        <v>10</v>
      </c>
      <c r="D141" s="5" t="s">
        <v>25</v>
      </c>
      <c r="E141" s="5" t="s">
        <v>140</v>
      </c>
      <c r="F141" s="5" t="s">
        <v>23</v>
      </c>
      <c r="G141" s="5" t="s">
        <v>66</v>
      </c>
      <c r="H141" s="5" t="s">
        <v>12</v>
      </c>
      <c r="I141" s="4" t="s">
        <v>222</v>
      </c>
      <c r="J141" s="4" t="e">
        <f>IF(SUM(#REF!)=0,"",IF(#REF!&gt;#REF!,"NEGATIVO","POSITIVO"))</f>
        <v>#REF!</v>
      </c>
    </row>
    <row r="142" spans="1:10" s="3" customFormat="1" ht="42.75" hidden="1" customHeight="1">
      <c r="A142" s="12">
        <v>205</v>
      </c>
      <c r="B142" s="6" t="s">
        <v>9</v>
      </c>
      <c r="C142" s="5" t="s">
        <v>10</v>
      </c>
      <c r="D142" s="5" t="s">
        <v>25</v>
      </c>
      <c r="E142" s="5" t="s">
        <v>140</v>
      </c>
      <c r="F142" s="5" t="s">
        <v>23</v>
      </c>
      <c r="G142" s="5" t="s">
        <v>50</v>
      </c>
      <c r="H142" s="5" t="s">
        <v>12</v>
      </c>
      <c r="I142" s="4" t="s">
        <v>222</v>
      </c>
      <c r="J142" s="4" t="e">
        <f>IF(SUM(#REF!)=0,"",IF(#REF!&gt;#REF!,"NEGATIVO","POSITIVO"))</f>
        <v>#REF!</v>
      </c>
    </row>
    <row r="143" spans="1:10" s="3" customFormat="1" ht="42.75" hidden="1" customHeight="1">
      <c r="A143" s="12">
        <v>206</v>
      </c>
      <c r="B143" s="6" t="s">
        <v>9</v>
      </c>
      <c r="C143" s="5" t="s">
        <v>10</v>
      </c>
      <c r="D143" s="5" t="s">
        <v>25</v>
      </c>
      <c r="E143" s="5" t="s">
        <v>140</v>
      </c>
      <c r="F143" s="5" t="s">
        <v>23</v>
      </c>
      <c r="G143" s="5" t="s">
        <v>67</v>
      </c>
      <c r="H143" s="5" t="s">
        <v>12</v>
      </c>
      <c r="I143" s="4" t="s">
        <v>222</v>
      </c>
      <c r="J143" s="4" t="e">
        <f>IF(SUM(#REF!)=0,"",IF(#REF!&gt;#REF!,"NEGATIVO","POSITIVO"))</f>
        <v>#REF!</v>
      </c>
    </row>
    <row r="144" spans="1:10" s="3" customFormat="1" ht="42.75" hidden="1" customHeight="1">
      <c r="A144" s="12">
        <v>208</v>
      </c>
      <c r="B144" s="6" t="s">
        <v>9</v>
      </c>
      <c r="C144" s="5" t="s">
        <v>10</v>
      </c>
      <c r="D144" s="5" t="s">
        <v>25</v>
      </c>
      <c r="E144" s="5" t="s">
        <v>140</v>
      </c>
      <c r="F144" s="5" t="s">
        <v>23</v>
      </c>
      <c r="G144" s="5" t="s">
        <v>68</v>
      </c>
      <c r="H144" s="5" t="s">
        <v>12</v>
      </c>
      <c r="I144" s="4" t="s">
        <v>222</v>
      </c>
      <c r="J144" s="4" t="e">
        <f>IF(SUM(#REF!)=0,"",IF(#REF!&gt;#REF!,"NEGATIVO","POSITIVO"))</f>
        <v>#REF!</v>
      </c>
    </row>
    <row r="145" spans="1:10" s="3" customFormat="1" ht="42.75" hidden="1" customHeight="1">
      <c r="A145" s="12">
        <v>209</v>
      </c>
      <c r="B145" s="6" t="s">
        <v>9</v>
      </c>
      <c r="C145" s="5" t="s">
        <v>10</v>
      </c>
      <c r="D145" s="5" t="s">
        <v>25</v>
      </c>
      <c r="E145" s="5" t="s">
        <v>140</v>
      </c>
      <c r="F145" s="5" t="s">
        <v>23</v>
      </c>
      <c r="G145" s="5" t="s">
        <v>169</v>
      </c>
      <c r="H145" s="5" t="s">
        <v>12</v>
      </c>
      <c r="I145" s="4" t="s">
        <v>222</v>
      </c>
      <c r="J145" s="4" t="e">
        <f>IF(SUM(#REF!)=0,"",IF(#REF!&gt;#REF!,"NEGATIVO","POSITIVO"))</f>
        <v>#REF!</v>
      </c>
    </row>
    <row r="146" spans="1:10" s="3" customFormat="1" ht="42.75" hidden="1" customHeight="1">
      <c r="A146" s="12">
        <v>211</v>
      </c>
      <c r="B146" s="6" t="s">
        <v>9</v>
      </c>
      <c r="C146" s="5" t="s">
        <v>10</v>
      </c>
      <c r="D146" s="5" t="s">
        <v>25</v>
      </c>
      <c r="E146" s="5" t="s">
        <v>140</v>
      </c>
      <c r="F146" s="5" t="s">
        <v>23</v>
      </c>
      <c r="G146" s="5" t="s">
        <v>170</v>
      </c>
      <c r="H146" s="5" t="s">
        <v>12</v>
      </c>
      <c r="I146" s="4" t="s">
        <v>222</v>
      </c>
      <c r="J146" s="4" t="e">
        <f>IF(SUM(#REF!)=0,"",IF(#REF!&gt;#REF!,"NEGATIVO","POSITIVO"))</f>
        <v>#REF!</v>
      </c>
    </row>
    <row r="147" spans="1:10" s="3" customFormat="1" ht="42.75" hidden="1" customHeight="1">
      <c r="A147" s="12">
        <v>212</v>
      </c>
      <c r="B147" s="6" t="s">
        <v>9</v>
      </c>
      <c r="C147" s="5" t="s">
        <v>10</v>
      </c>
      <c r="D147" s="5" t="s">
        <v>25</v>
      </c>
      <c r="E147" s="5" t="s">
        <v>140</v>
      </c>
      <c r="F147" s="5" t="s">
        <v>23</v>
      </c>
      <c r="G147" s="5" t="s">
        <v>171</v>
      </c>
      <c r="H147" s="5" t="s">
        <v>12</v>
      </c>
      <c r="I147" s="4" t="s">
        <v>222</v>
      </c>
      <c r="J147" s="4" t="e">
        <f>IF(SUM(#REF!)=0,"",IF(#REF!&gt;#REF!,"NEGATIVO","POSITIVO"))</f>
        <v>#REF!</v>
      </c>
    </row>
    <row r="148" spans="1:10" s="3" customFormat="1" ht="42.75" hidden="1" customHeight="1">
      <c r="A148" s="12">
        <v>213</v>
      </c>
      <c r="B148" s="6" t="s">
        <v>9</v>
      </c>
      <c r="C148" s="5" t="s">
        <v>10</v>
      </c>
      <c r="D148" s="5" t="s">
        <v>25</v>
      </c>
      <c r="E148" s="5" t="s">
        <v>140</v>
      </c>
      <c r="F148" s="5" t="s">
        <v>23</v>
      </c>
      <c r="G148" s="5" t="s">
        <v>152</v>
      </c>
      <c r="H148" s="5" t="s">
        <v>12</v>
      </c>
      <c r="I148" s="4" t="s">
        <v>222</v>
      </c>
      <c r="J148" s="4" t="e">
        <f>IF(SUM(#REF!)=0,"",IF(#REF!&gt;#REF!,"NEGATIVO","POSITIVO"))</f>
        <v>#REF!</v>
      </c>
    </row>
    <row r="149" spans="1:10" s="3" customFormat="1" ht="42.75" hidden="1" customHeight="1">
      <c r="A149" s="12">
        <v>214</v>
      </c>
      <c r="B149" s="6" t="s">
        <v>9</v>
      </c>
      <c r="C149" s="5" t="s">
        <v>10</v>
      </c>
      <c r="D149" s="5" t="s">
        <v>25</v>
      </c>
      <c r="E149" s="5" t="s">
        <v>140</v>
      </c>
      <c r="F149" s="5" t="s">
        <v>23</v>
      </c>
      <c r="G149" s="5" t="s">
        <v>150</v>
      </c>
      <c r="H149" s="5" t="s">
        <v>12</v>
      </c>
      <c r="I149" s="4" t="s">
        <v>222</v>
      </c>
      <c r="J149" s="4" t="e">
        <f>IF(SUM(#REF!)=0,"",IF(#REF!&gt;#REF!,"NEGATIVO","POSITIVO"))</f>
        <v>#REF!</v>
      </c>
    </row>
    <row r="150" spans="1:10" s="3" customFormat="1" ht="42.75" hidden="1" customHeight="1">
      <c r="A150" s="12">
        <v>215</v>
      </c>
      <c r="B150" s="6" t="s">
        <v>9</v>
      </c>
      <c r="C150" s="5" t="s">
        <v>10</v>
      </c>
      <c r="D150" s="5" t="s">
        <v>25</v>
      </c>
      <c r="E150" s="5" t="s">
        <v>140</v>
      </c>
      <c r="F150" s="5" t="s">
        <v>23</v>
      </c>
      <c r="G150" s="5" t="s">
        <v>151</v>
      </c>
      <c r="H150" s="5" t="s">
        <v>12</v>
      </c>
      <c r="I150" s="4" t="s">
        <v>222</v>
      </c>
      <c r="J150" s="4" t="e">
        <f>IF(SUM(#REF!)=0,"",IF(#REF!&gt;#REF!,"NEGATIVO","POSITIVO"))</f>
        <v>#REF!</v>
      </c>
    </row>
    <row r="151" spans="1:10" s="3" customFormat="1" ht="42.75" hidden="1" customHeight="1">
      <c r="A151" s="12">
        <v>216</v>
      </c>
      <c r="B151" s="6" t="s">
        <v>9</v>
      </c>
      <c r="C151" s="5" t="s">
        <v>10</v>
      </c>
      <c r="D151" s="5" t="s">
        <v>25</v>
      </c>
      <c r="E151" s="5" t="s">
        <v>140</v>
      </c>
      <c r="F151" s="5" t="s">
        <v>23</v>
      </c>
      <c r="G151" s="5" t="s">
        <v>51</v>
      </c>
      <c r="H151" s="5" t="s">
        <v>12</v>
      </c>
      <c r="I151" s="4" t="s">
        <v>222</v>
      </c>
      <c r="J151" s="4" t="e">
        <f>IF(SUM(#REF!)=0,"",IF(#REF!&gt;#REF!,"NEGATIVO","POSITIVO"))</f>
        <v>#REF!</v>
      </c>
    </row>
    <row r="152" spans="1:10" s="3" customFormat="1" ht="42.75" hidden="1" customHeight="1">
      <c r="A152" s="12">
        <v>217</v>
      </c>
      <c r="B152" s="6" t="s">
        <v>9</v>
      </c>
      <c r="C152" s="5" t="s">
        <v>10</v>
      </c>
      <c r="D152" s="5" t="s">
        <v>25</v>
      </c>
      <c r="E152" s="5" t="s">
        <v>140</v>
      </c>
      <c r="F152" s="5" t="s">
        <v>23</v>
      </c>
      <c r="G152" s="5" t="s">
        <v>52</v>
      </c>
      <c r="H152" s="5" t="s">
        <v>12</v>
      </c>
      <c r="I152" s="4" t="s">
        <v>222</v>
      </c>
      <c r="J152" s="4" t="e">
        <f>IF(SUM(#REF!)=0,"",IF(#REF!&gt;#REF!,"NEGATIVO","POSITIVO"))</f>
        <v>#REF!</v>
      </c>
    </row>
    <row r="153" spans="1:10" s="3" customFormat="1" ht="42.75" hidden="1" customHeight="1">
      <c r="A153" s="12">
        <v>218</v>
      </c>
      <c r="B153" s="6" t="s">
        <v>9</v>
      </c>
      <c r="C153" s="5" t="s">
        <v>10</v>
      </c>
      <c r="D153" s="5" t="s">
        <v>25</v>
      </c>
      <c r="E153" s="5" t="s">
        <v>140</v>
      </c>
      <c r="F153" s="5" t="s">
        <v>23</v>
      </c>
      <c r="G153" s="5" t="s">
        <v>53</v>
      </c>
      <c r="H153" s="5" t="s">
        <v>12</v>
      </c>
      <c r="I153" s="4" t="s">
        <v>222</v>
      </c>
      <c r="J153" s="4" t="e">
        <f>IF(SUM(#REF!)=0,"",IF(#REF!&gt;#REF!,"NEGATIVO","POSITIVO"))</f>
        <v>#REF!</v>
      </c>
    </row>
    <row r="154" spans="1:10" ht="42.75" hidden="1" customHeight="1">
      <c r="A154" s="12">
        <v>219</v>
      </c>
      <c r="B154" s="6" t="s">
        <v>6</v>
      </c>
      <c r="C154" s="5" t="s">
        <v>10</v>
      </c>
      <c r="D154" s="5" t="s">
        <v>25</v>
      </c>
      <c r="E154" s="5" t="s">
        <v>140</v>
      </c>
      <c r="F154" s="5" t="s">
        <v>23</v>
      </c>
      <c r="G154" s="5" t="s">
        <v>56</v>
      </c>
      <c r="H154" s="5" t="s">
        <v>12</v>
      </c>
      <c r="I154" s="4" t="s">
        <v>222</v>
      </c>
      <c r="J154" s="4" t="e">
        <f>IF(SUM(#REF!)=0,"",IF(#REF!&gt;#REF!,"NEGATIVO","POSITIVO"))</f>
        <v>#REF!</v>
      </c>
    </row>
    <row r="155" spans="1:10" ht="42.75" hidden="1" customHeight="1">
      <c r="A155" s="12">
        <v>220</v>
      </c>
      <c r="B155" s="6" t="s">
        <v>9</v>
      </c>
      <c r="C155" s="5" t="s">
        <v>10</v>
      </c>
      <c r="D155" s="5" t="s">
        <v>25</v>
      </c>
      <c r="E155" s="5" t="s">
        <v>140</v>
      </c>
      <c r="F155" s="5" t="s">
        <v>23</v>
      </c>
      <c r="G155" s="5" t="s">
        <v>57</v>
      </c>
      <c r="H155" s="5" t="s">
        <v>12</v>
      </c>
      <c r="I155" s="4" t="s">
        <v>222</v>
      </c>
      <c r="J155" s="4" t="e">
        <f>IF(SUM(#REF!)=0,"",IF(#REF!&gt;#REF!,"NEGATIVO","POSITIVO"))</f>
        <v>#REF!</v>
      </c>
    </row>
    <row r="156" spans="1:10" ht="42.75" hidden="1" customHeight="1">
      <c r="A156" s="12">
        <v>221</v>
      </c>
      <c r="B156" s="6" t="s">
        <v>9</v>
      </c>
      <c r="C156" s="5" t="s">
        <v>10</v>
      </c>
      <c r="D156" s="5" t="s">
        <v>25</v>
      </c>
      <c r="E156" s="5" t="s">
        <v>140</v>
      </c>
      <c r="F156" s="5" t="s">
        <v>23</v>
      </c>
      <c r="G156" s="5" t="s">
        <v>154</v>
      </c>
      <c r="H156" s="5" t="s">
        <v>12</v>
      </c>
      <c r="I156" s="4" t="s">
        <v>222</v>
      </c>
      <c r="J156" s="4" t="e">
        <f>IF(SUM(#REF!)=0,"",IF(#REF!&gt;#REF!,"NEGATIVO","POSITIVO"))</f>
        <v>#REF!</v>
      </c>
    </row>
    <row r="157" spans="1:10" ht="42.75" hidden="1" customHeight="1">
      <c r="A157" s="12">
        <v>222</v>
      </c>
      <c r="B157" s="6" t="s">
        <v>9</v>
      </c>
      <c r="C157" s="5" t="s">
        <v>10</v>
      </c>
      <c r="D157" s="5" t="s">
        <v>25</v>
      </c>
      <c r="E157" s="5" t="s">
        <v>140</v>
      </c>
      <c r="F157" s="5" t="s">
        <v>23</v>
      </c>
      <c r="G157" s="5" t="s">
        <v>153</v>
      </c>
      <c r="H157" s="5" t="s">
        <v>12</v>
      </c>
      <c r="I157" s="4" t="s">
        <v>222</v>
      </c>
      <c r="J157" s="4" t="e">
        <f>IF(SUM(#REF!)=0,"",IF(#REF!&gt;#REF!,"NEGATIVO","POSITIVO"))</f>
        <v>#REF!</v>
      </c>
    </row>
    <row r="158" spans="1:10" ht="42.75" hidden="1" customHeight="1">
      <c r="A158" s="12">
        <v>223</v>
      </c>
      <c r="B158" s="6" t="s">
        <v>9</v>
      </c>
      <c r="C158" s="5" t="s">
        <v>10</v>
      </c>
      <c r="D158" s="5" t="s">
        <v>25</v>
      </c>
      <c r="E158" s="5" t="s">
        <v>140</v>
      </c>
      <c r="F158" s="5" t="s">
        <v>23</v>
      </c>
      <c r="G158" s="5" t="s">
        <v>172</v>
      </c>
      <c r="H158" s="5" t="s">
        <v>12</v>
      </c>
      <c r="I158" s="4" t="s">
        <v>222</v>
      </c>
      <c r="J158" s="4" t="e">
        <f>IF(SUM(#REF!)=0,"",IF(#REF!&gt;#REF!,"NEGATIVO","POSITIVO"))</f>
        <v>#REF!</v>
      </c>
    </row>
    <row r="159" spans="1:10" ht="42.75" hidden="1" customHeight="1">
      <c r="A159" s="12">
        <v>224</v>
      </c>
      <c r="B159" s="6" t="s">
        <v>9</v>
      </c>
      <c r="C159" s="5" t="s">
        <v>10</v>
      </c>
      <c r="D159" s="5" t="s">
        <v>25</v>
      </c>
      <c r="E159" s="5" t="s">
        <v>140</v>
      </c>
      <c r="F159" s="5" t="s">
        <v>23</v>
      </c>
      <c r="G159" s="5" t="s">
        <v>155</v>
      </c>
      <c r="H159" s="5" t="s">
        <v>12</v>
      </c>
      <c r="I159" s="4" t="s">
        <v>222</v>
      </c>
      <c r="J159" s="4" t="e">
        <f>IF(SUM(#REF!)=0,"",IF(#REF!&gt;#REF!,"NEGATIVO","POSITIVO"))</f>
        <v>#REF!</v>
      </c>
    </row>
    <row r="160" spans="1:10" ht="42.75" hidden="1" customHeight="1">
      <c r="A160" s="12">
        <v>225</v>
      </c>
      <c r="B160" s="6" t="s">
        <v>9</v>
      </c>
      <c r="C160" s="5" t="s">
        <v>8</v>
      </c>
      <c r="D160" s="5" t="s">
        <v>25</v>
      </c>
      <c r="E160" s="6" t="s">
        <v>102</v>
      </c>
      <c r="F160" s="6" t="s">
        <v>23</v>
      </c>
      <c r="G160" s="6" t="s">
        <v>251</v>
      </c>
      <c r="H160" s="5" t="s">
        <v>12</v>
      </c>
      <c r="I160" s="4" t="s">
        <v>224</v>
      </c>
      <c r="J160" s="4" t="e">
        <f>IF(SUM(#REF!)=0,"",IF(#REF!&gt;#REF!,"NEGATIVO","POSITIVO"))</f>
        <v>#REF!</v>
      </c>
    </row>
    <row r="161" spans="1:10" ht="42.75" hidden="1" customHeight="1">
      <c r="A161" s="12">
        <v>226</v>
      </c>
      <c r="B161" s="6" t="s">
        <v>9</v>
      </c>
      <c r="C161" s="5" t="s">
        <v>8</v>
      </c>
      <c r="D161" s="5" t="s">
        <v>25</v>
      </c>
      <c r="E161" s="6" t="s">
        <v>102</v>
      </c>
      <c r="F161" s="6" t="s">
        <v>23</v>
      </c>
      <c r="G161" s="6" t="s">
        <v>252</v>
      </c>
      <c r="H161" s="5" t="s">
        <v>12</v>
      </c>
      <c r="I161" s="4" t="s">
        <v>224</v>
      </c>
      <c r="J161" s="4" t="e">
        <f>IF(SUM(#REF!)=0,"",IF(#REF!&gt;#REF!,"NEGATIVO","POSITIVO"))</f>
        <v>#REF!</v>
      </c>
    </row>
    <row r="162" spans="1:10" ht="42.75" hidden="1" customHeight="1">
      <c r="A162" s="12">
        <v>227</v>
      </c>
      <c r="B162" s="6" t="s">
        <v>9</v>
      </c>
      <c r="C162" s="5" t="s">
        <v>10</v>
      </c>
      <c r="D162" s="5" t="s">
        <v>24</v>
      </c>
      <c r="E162" s="6" t="s">
        <v>306</v>
      </c>
      <c r="F162" s="6" t="s">
        <v>23</v>
      </c>
      <c r="G162" s="6" t="s">
        <v>254</v>
      </c>
      <c r="H162" s="5" t="s">
        <v>12</v>
      </c>
      <c r="I162" s="4" t="s">
        <v>224</v>
      </c>
      <c r="J162" s="4" t="e">
        <f>IF(SUM(#REF!)=0,"",IF(#REF!&gt;#REF!,"NEGATIVO","POSITIVO"))</f>
        <v>#REF!</v>
      </c>
    </row>
    <row r="163" spans="1:10" ht="42.75" hidden="1" customHeight="1">
      <c r="A163" s="12">
        <v>228</v>
      </c>
      <c r="B163" s="6" t="s">
        <v>9</v>
      </c>
      <c r="C163" s="5" t="s">
        <v>10</v>
      </c>
      <c r="D163" s="5" t="s">
        <v>24</v>
      </c>
      <c r="E163" s="6" t="s">
        <v>306</v>
      </c>
      <c r="F163" s="6" t="s">
        <v>23</v>
      </c>
      <c r="G163" s="6" t="s">
        <v>255</v>
      </c>
      <c r="H163" s="5" t="s">
        <v>12</v>
      </c>
      <c r="I163" s="4" t="s">
        <v>224</v>
      </c>
      <c r="J163" s="4" t="e">
        <f>IF(SUM(#REF!)=0,"",IF(#REF!&gt;#REF!,"NEGATIVO","POSITIVO"))</f>
        <v>#REF!</v>
      </c>
    </row>
    <row r="164" spans="1:10" ht="42.75" hidden="1" customHeight="1">
      <c r="A164" s="12">
        <v>229</v>
      </c>
      <c r="B164" s="6" t="s">
        <v>9</v>
      </c>
      <c r="C164" s="5" t="s">
        <v>10</v>
      </c>
      <c r="D164" s="5" t="s">
        <v>24</v>
      </c>
      <c r="E164" s="6" t="s">
        <v>306</v>
      </c>
      <c r="F164" s="6" t="s">
        <v>23</v>
      </c>
      <c r="G164" s="6" t="s">
        <v>47</v>
      </c>
      <c r="H164" s="5" t="s">
        <v>12</v>
      </c>
      <c r="I164" s="4" t="s">
        <v>224</v>
      </c>
      <c r="J164" s="4" t="e">
        <f>IF(SUM(#REF!)=0,"",IF(#REF!&gt;#REF!,"NEGATIVO","POSITIVO"))</f>
        <v>#REF!</v>
      </c>
    </row>
    <row r="165" spans="1:10" ht="42.75" hidden="1" customHeight="1">
      <c r="A165" s="12">
        <v>230</v>
      </c>
      <c r="B165" s="6" t="s">
        <v>6</v>
      </c>
      <c r="C165" s="5" t="s">
        <v>10</v>
      </c>
      <c r="D165" s="5" t="s">
        <v>24</v>
      </c>
      <c r="E165" s="6" t="s">
        <v>306</v>
      </c>
      <c r="F165" s="6" t="s">
        <v>23</v>
      </c>
      <c r="G165" s="6" t="s">
        <v>256</v>
      </c>
      <c r="H165" s="5" t="s">
        <v>12</v>
      </c>
      <c r="I165" s="4" t="s">
        <v>224</v>
      </c>
      <c r="J165" s="4" t="e">
        <f>IF(SUM(#REF!)=0,"",IF(#REF!&gt;#REF!,"NEGATIVO","POSITIVO"))</f>
        <v>#REF!</v>
      </c>
    </row>
    <row r="166" spans="1:10" ht="42.75" hidden="1" customHeight="1">
      <c r="A166" s="12">
        <v>231</v>
      </c>
      <c r="B166" s="6" t="s">
        <v>6</v>
      </c>
      <c r="C166" s="5" t="s">
        <v>10</v>
      </c>
      <c r="D166" s="5" t="s">
        <v>24</v>
      </c>
      <c r="E166" s="6" t="s">
        <v>306</v>
      </c>
      <c r="F166" s="6" t="s">
        <v>23</v>
      </c>
      <c r="G166" s="6" t="s">
        <v>257</v>
      </c>
      <c r="H166" s="5" t="s">
        <v>12</v>
      </c>
      <c r="I166" s="4" t="s">
        <v>224</v>
      </c>
      <c r="J166" s="4" t="e">
        <f>IF(SUM(#REF!)=0,"",IF(#REF!&gt;#REF!,"NEGATIVO","POSITIVO"))</f>
        <v>#REF!</v>
      </c>
    </row>
    <row r="167" spans="1:10" ht="42.75" hidden="1" customHeight="1">
      <c r="A167" s="12">
        <v>232</v>
      </c>
      <c r="B167" s="6" t="s">
        <v>6</v>
      </c>
      <c r="C167" s="5" t="s">
        <v>10</v>
      </c>
      <c r="D167" s="5" t="s">
        <v>24</v>
      </c>
      <c r="E167" s="6" t="s">
        <v>306</v>
      </c>
      <c r="F167" s="6" t="s">
        <v>23</v>
      </c>
      <c r="G167" s="6" t="s">
        <v>81</v>
      </c>
      <c r="H167" s="5" t="s">
        <v>12</v>
      </c>
      <c r="I167" s="4" t="s">
        <v>224</v>
      </c>
      <c r="J167" s="4" t="e">
        <f>IF(SUM(#REF!)=0,"",IF(#REF!&gt;#REF!,"NEGATIVO","POSITIVO"))</f>
        <v>#REF!</v>
      </c>
    </row>
    <row r="168" spans="1:10" ht="42.75" hidden="1" customHeight="1">
      <c r="A168" s="12">
        <v>233</v>
      </c>
      <c r="B168" s="6" t="s">
        <v>6</v>
      </c>
      <c r="C168" s="5" t="s">
        <v>10</v>
      </c>
      <c r="D168" s="5" t="s">
        <v>24</v>
      </c>
      <c r="E168" s="6" t="s">
        <v>306</v>
      </c>
      <c r="F168" s="6" t="s">
        <v>23</v>
      </c>
      <c r="G168" s="6" t="s">
        <v>82</v>
      </c>
      <c r="H168" s="5" t="s">
        <v>12</v>
      </c>
      <c r="I168" s="4" t="s">
        <v>224</v>
      </c>
      <c r="J168" s="4" t="e">
        <f>IF(SUM(#REF!)=0,"",IF(#REF!&gt;#REF!,"NEGATIVO","POSITIVO"))</f>
        <v>#REF!</v>
      </c>
    </row>
    <row r="169" spans="1:10" ht="42.75" hidden="1" customHeight="1">
      <c r="A169" s="12">
        <v>234</v>
      </c>
      <c r="B169" s="6" t="s">
        <v>6</v>
      </c>
      <c r="C169" s="5" t="s">
        <v>10</v>
      </c>
      <c r="D169" s="5" t="s">
        <v>24</v>
      </c>
      <c r="E169" s="6" t="s">
        <v>306</v>
      </c>
      <c r="F169" s="6" t="s">
        <v>23</v>
      </c>
      <c r="G169" s="6" t="s">
        <v>83</v>
      </c>
      <c r="H169" s="5" t="s">
        <v>12</v>
      </c>
      <c r="I169" s="4" t="s">
        <v>224</v>
      </c>
      <c r="J169" s="4" t="e">
        <f>IF(SUM(#REF!)=0,"",IF(#REF!&gt;#REF!,"NEGATIVO","POSITIVO"))</f>
        <v>#REF!</v>
      </c>
    </row>
    <row r="170" spans="1:10" ht="42.75" hidden="1" customHeight="1">
      <c r="A170" s="12">
        <v>235</v>
      </c>
      <c r="B170" s="6" t="s">
        <v>6</v>
      </c>
      <c r="C170" s="5" t="s">
        <v>10</v>
      </c>
      <c r="D170" s="5" t="s">
        <v>24</v>
      </c>
      <c r="E170" s="6" t="s">
        <v>306</v>
      </c>
      <c r="F170" s="6" t="s">
        <v>23</v>
      </c>
      <c r="G170" s="6" t="s">
        <v>84</v>
      </c>
      <c r="H170" s="5" t="s">
        <v>12</v>
      </c>
      <c r="I170" s="4" t="s">
        <v>224</v>
      </c>
      <c r="J170" s="4" t="e">
        <f>IF(SUM(#REF!)=0,"",IF(#REF!&gt;#REF!,"NEGATIVO","POSITIVO"))</f>
        <v>#REF!</v>
      </c>
    </row>
    <row r="171" spans="1:10" ht="42.75" hidden="1" customHeight="1">
      <c r="A171" s="12">
        <v>236</v>
      </c>
      <c r="B171" s="6" t="s">
        <v>6</v>
      </c>
      <c r="C171" s="5" t="s">
        <v>10</v>
      </c>
      <c r="D171" s="5" t="s">
        <v>24</v>
      </c>
      <c r="E171" s="6" t="s">
        <v>306</v>
      </c>
      <c r="F171" s="6" t="s">
        <v>23</v>
      </c>
      <c r="G171" s="6" t="s">
        <v>76</v>
      </c>
      <c r="H171" s="5" t="s">
        <v>12</v>
      </c>
      <c r="I171" s="4" t="s">
        <v>224</v>
      </c>
      <c r="J171" s="4" t="e">
        <f>IF(SUM(#REF!)=0,"",IF(#REF!&gt;#REF!,"NEGATIVO","POSITIVO"))</f>
        <v>#REF!</v>
      </c>
    </row>
    <row r="172" spans="1:10" ht="42.75" hidden="1" customHeight="1">
      <c r="A172" s="12">
        <v>237</v>
      </c>
      <c r="B172" s="6" t="s">
        <v>6</v>
      </c>
      <c r="C172" s="5" t="s">
        <v>10</v>
      </c>
      <c r="D172" s="5" t="s">
        <v>24</v>
      </c>
      <c r="E172" s="6" t="s">
        <v>306</v>
      </c>
      <c r="F172" s="6" t="s">
        <v>23</v>
      </c>
      <c r="G172" s="6" t="s">
        <v>77</v>
      </c>
      <c r="H172" s="5" t="s">
        <v>12</v>
      </c>
      <c r="I172" s="4" t="s">
        <v>224</v>
      </c>
      <c r="J172" s="4" t="e">
        <f>IF(SUM(#REF!)=0,"",IF(#REF!&gt;#REF!,"NEGATIVO","POSITIVO"))</f>
        <v>#REF!</v>
      </c>
    </row>
    <row r="173" spans="1:10" ht="42.75" hidden="1" customHeight="1">
      <c r="A173" s="12">
        <v>238</v>
      </c>
      <c r="B173" s="6" t="s">
        <v>6</v>
      </c>
      <c r="C173" s="5" t="s">
        <v>10</v>
      </c>
      <c r="D173" s="5" t="s">
        <v>24</v>
      </c>
      <c r="E173" s="6" t="s">
        <v>306</v>
      </c>
      <c r="F173" s="6" t="s">
        <v>23</v>
      </c>
      <c r="G173" s="6" t="s">
        <v>78</v>
      </c>
      <c r="H173" s="5" t="s">
        <v>12</v>
      </c>
      <c r="I173" s="4" t="s">
        <v>224</v>
      </c>
      <c r="J173" s="4" t="e">
        <f>IF(SUM(#REF!)=0,"",IF(#REF!&gt;#REF!,"NEGATIVO","POSITIVO"))</f>
        <v>#REF!</v>
      </c>
    </row>
    <row r="174" spans="1:10" ht="42.75" hidden="1" customHeight="1">
      <c r="A174" s="12">
        <v>239</v>
      </c>
      <c r="B174" s="6" t="s">
        <v>6</v>
      </c>
      <c r="C174" s="5" t="s">
        <v>10</v>
      </c>
      <c r="D174" s="5" t="s">
        <v>24</v>
      </c>
      <c r="E174" s="6" t="s">
        <v>306</v>
      </c>
      <c r="F174" s="6" t="s">
        <v>23</v>
      </c>
      <c r="G174" s="6" t="s">
        <v>79</v>
      </c>
      <c r="H174" s="5" t="s">
        <v>12</v>
      </c>
      <c r="I174" s="4" t="s">
        <v>224</v>
      </c>
      <c r="J174" s="4" t="e">
        <f>IF(SUM(#REF!)=0,"",IF(#REF!&gt;#REF!,"NEGATIVO","POSITIVO"))</f>
        <v>#REF!</v>
      </c>
    </row>
    <row r="175" spans="1:10" ht="42.75" hidden="1" customHeight="1">
      <c r="A175" s="12">
        <v>240</v>
      </c>
      <c r="B175" s="6" t="s">
        <v>6</v>
      </c>
      <c r="C175" s="5" t="s">
        <v>10</v>
      </c>
      <c r="D175" s="5" t="s">
        <v>24</v>
      </c>
      <c r="E175" s="6" t="s">
        <v>306</v>
      </c>
      <c r="F175" s="6" t="s">
        <v>23</v>
      </c>
      <c r="G175" s="6" t="s">
        <v>80</v>
      </c>
      <c r="H175" s="5" t="s">
        <v>12</v>
      </c>
      <c r="I175" s="4" t="s">
        <v>224</v>
      </c>
      <c r="J175" s="4" t="e">
        <f>IF(SUM(#REF!)=0,"",IF(#REF!&gt;#REF!,"NEGATIVO","POSITIVO"))</f>
        <v>#REF!</v>
      </c>
    </row>
    <row r="176" spans="1:10" ht="42.75" hidden="1" customHeight="1">
      <c r="A176" s="12">
        <v>241</v>
      </c>
      <c r="B176" s="6" t="s">
        <v>9</v>
      </c>
      <c r="C176" s="5" t="s">
        <v>10</v>
      </c>
      <c r="D176" s="5" t="s">
        <v>24</v>
      </c>
      <c r="E176" s="6" t="s">
        <v>306</v>
      </c>
      <c r="F176" s="6" t="s">
        <v>23</v>
      </c>
      <c r="G176" s="6" t="s">
        <v>73</v>
      </c>
      <c r="H176" s="5" t="s">
        <v>12</v>
      </c>
      <c r="I176" s="4" t="s">
        <v>224</v>
      </c>
      <c r="J176" s="4" t="e">
        <f>IF(SUM(#REF!)=0,"",IF(#REF!&gt;#REF!,"NEGATIVO","POSITIVO"))</f>
        <v>#REF!</v>
      </c>
    </row>
    <row r="177" spans="1:10" ht="42.75" hidden="1" customHeight="1">
      <c r="A177" s="12">
        <v>242</v>
      </c>
      <c r="B177" s="6" t="s">
        <v>9</v>
      </c>
      <c r="C177" s="5" t="s">
        <v>10</v>
      </c>
      <c r="D177" s="5" t="s">
        <v>24</v>
      </c>
      <c r="E177" s="6" t="s">
        <v>306</v>
      </c>
      <c r="F177" s="6" t="s">
        <v>23</v>
      </c>
      <c r="G177" s="6" t="s">
        <v>74</v>
      </c>
      <c r="H177" s="5" t="s">
        <v>12</v>
      </c>
      <c r="I177" s="4" t="s">
        <v>224</v>
      </c>
      <c r="J177" s="4" t="e">
        <f>IF(SUM(#REF!)=0,"",IF(#REF!&gt;#REF!,"NEGATIVO","POSITIVO"))</f>
        <v>#REF!</v>
      </c>
    </row>
    <row r="178" spans="1:10" ht="42.75" hidden="1" customHeight="1">
      <c r="A178" s="12">
        <v>247</v>
      </c>
      <c r="B178" s="6" t="s">
        <v>9</v>
      </c>
      <c r="C178" s="5" t="s">
        <v>10</v>
      </c>
      <c r="D178" s="5" t="s">
        <v>24</v>
      </c>
      <c r="E178" s="6" t="s">
        <v>306</v>
      </c>
      <c r="F178" s="6" t="s">
        <v>23</v>
      </c>
      <c r="G178" s="6" t="s">
        <v>75</v>
      </c>
      <c r="H178" s="5" t="s">
        <v>12</v>
      </c>
      <c r="I178" s="4" t="s">
        <v>224</v>
      </c>
      <c r="J178" s="4" t="e">
        <f>IF(SUM(#REF!)=0,"",IF(#REF!&gt;#REF!,"NEGATIVO","POSITIVO"))</f>
        <v>#REF!</v>
      </c>
    </row>
    <row r="179" spans="1:10" ht="42.75" hidden="1" customHeight="1">
      <c r="A179" s="12">
        <v>248</v>
      </c>
      <c r="B179" s="6" t="s">
        <v>6</v>
      </c>
      <c r="C179" s="5" t="s">
        <v>10</v>
      </c>
      <c r="D179" s="5" t="s">
        <v>25</v>
      </c>
      <c r="E179" s="5" t="s">
        <v>223</v>
      </c>
      <c r="F179" s="5" t="s">
        <v>18</v>
      </c>
      <c r="G179" s="5" t="s">
        <v>93</v>
      </c>
      <c r="H179" s="5" t="s">
        <v>12</v>
      </c>
      <c r="I179" s="4" t="s">
        <v>222</v>
      </c>
      <c r="J179" s="4" t="e">
        <f>IF(SUM(#REF!)=0,"",IF(#REF!&gt;#REF!,"NEGATIVO","POSITIVO"))</f>
        <v>#REF!</v>
      </c>
    </row>
    <row r="180" spans="1:10" ht="42.75" hidden="1" customHeight="1">
      <c r="A180" s="12">
        <v>249</v>
      </c>
      <c r="B180" s="6" t="s">
        <v>6</v>
      </c>
      <c r="C180" s="5" t="s">
        <v>10</v>
      </c>
      <c r="D180" s="5" t="s">
        <v>25</v>
      </c>
      <c r="E180" s="5" t="s">
        <v>223</v>
      </c>
      <c r="F180" s="5" t="s">
        <v>18</v>
      </c>
      <c r="G180" s="5" t="s">
        <v>94</v>
      </c>
      <c r="H180" s="5" t="s">
        <v>12</v>
      </c>
      <c r="I180" s="4" t="s">
        <v>222</v>
      </c>
      <c r="J180" s="4" t="e">
        <f>IF(SUM(#REF!)=0,"",IF(#REF!&gt;#REF!,"NEGATIVO","POSITIVO"))</f>
        <v>#REF!</v>
      </c>
    </row>
    <row r="181" spans="1:10" ht="42.75" hidden="1" customHeight="1">
      <c r="A181" s="12">
        <v>250</v>
      </c>
      <c r="B181" s="6" t="s">
        <v>6</v>
      </c>
      <c r="C181" s="5" t="s">
        <v>10</v>
      </c>
      <c r="D181" s="5" t="s">
        <v>25</v>
      </c>
      <c r="E181" s="5" t="s">
        <v>223</v>
      </c>
      <c r="F181" s="5" t="s">
        <v>18</v>
      </c>
      <c r="G181" s="5" t="s">
        <v>95</v>
      </c>
      <c r="H181" s="5" t="s">
        <v>12</v>
      </c>
      <c r="I181" s="4" t="s">
        <v>222</v>
      </c>
      <c r="J181" s="4" t="e">
        <f>IF(SUM(#REF!)=0,"",IF(#REF!&gt;#REF!,"NEGATIVO","POSITIVO"))</f>
        <v>#REF!</v>
      </c>
    </row>
    <row r="182" spans="1:10" ht="42.75" hidden="1" customHeight="1">
      <c r="A182" s="12">
        <v>251</v>
      </c>
      <c r="B182" s="6" t="s">
        <v>6</v>
      </c>
      <c r="C182" s="5" t="s">
        <v>10</v>
      </c>
      <c r="D182" s="5" t="s">
        <v>25</v>
      </c>
      <c r="E182" s="5" t="s">
        <v>223</v>
      </c>
      <c r="F182" s="5" t="s">
        <v>18</v>
      </c>
      <c r="G182" s="5" t="s">
        <v>96</v>
      </c>
      <c r="H182" s="5" t="s">
        <v>12</v>
      </c>
      <c r="I182" s="4" t="s">
        <v>222</v>
      </c>
      <c r="J182" s="4" t="e">
        <f>IF(SUM(#REF!)=0,"",IF(#REF!&gt;#REF!,"NEGATIVO","POSITIVO"))</f>
        <v>#REF!</v>
      </c>
    </row>
    <row r="183" spans="1:10" ht="57" hidden="1" customHeight="1">
      <c r="A183" s="12">
        <v>252</v>
      </c>
      <c r="B183" s="6" t="s">
        <v>6</v>
      </c>
      <c r="C183" s="5" t="s">
        <v>10</v>
      </c>
      <c r="D183" s="5" t="s">
        <v>25</v>
      </c>
      <c r="E183" s="5" t="s">
        <v>223</v>
      </c>
      <c r="F183" s="5" t="s">
        <v>18</v>
      </c>
      <c r="G183" s="5" t="s">
        <v>97</v>
      </c>
      <c r="H183" s="5" t="s">
        <v>12</v>
      </c>
      <c r="I183" s="4" t="s">
        <v>333</v>
      </c>
      <c r="J183" s="4" t="e">
        <f>IF(SUM(#REF!)=0,"",IF(#REF!&gt;#REF!,"NEGATIVO","POSITIVO"))</f>
        <v>#REF!</v>
      </c>
    </row>
    <row r="184" spans="1:10" ht="42.75" hidden="1" customHeight="1">
      <c r="A184" s="12">
        <v>253</v>
      </c>
      <c r="B184" s="6" t="s">
        <v>6</v>
      </c>
      <c r="C184" s="5" t="s">
        <v>10</v>
      </c>
      <c r="D184" s="5" t="s">
        <v>25</v>
      </c>
      <c r="E184" s="5" t="s">
        <v>223</v>
      </c>
      <c r="F184" s="5" t="s">
        <v>21</v>
      </c>
      <c r="G184" s="5" t="s">
        <v>98</v>
      </c>
      <c r="H184" s="5" t="s">
        <v>12</v>
      </c>
      <c r="I184" s="4" t="s">
        <v>222</v>
      </c>
      <c r="J184" s="4" t="e">
        <f>IF(SUM(#REF!)=0,"",IF(#REF!&gt;#REF!,"NEGATIVO","POSITIVO"))</f>
        <v>#REF!</v>
      </c>
    </row>
    <row r="185" spans="1:10" ht="42.75" hidden="1" customHeight="1">
      <c r="A185" s="12">
        <v>254</v>
      </c>
      <c r="B185" s="6" t="s">
        <v>6</v>
      </c>
      <c r="C185" s="5" t="s">
        <v>10</v>
      </c>
      <c r="D185" s="5" t="s">
        <v>25</v>
      </c>
      <c r="E185" s="5" t="s">
        <v>223</v>
      </c>
      <c r="F185" s="5" t="s">
        <v>21</v>
      </c>
      <c r="G185" s="5" t="s">
        <v>85</v>
      </c>
      <c r="H185" s="5" t="s">
        <v>12</v>
      </c>
      <c r="I185" s="4" t="s">
        <v>222</v>
      </c>
      <c r="J185" s="4" t="e">
        <f>IF(SUM(#REF!)=0,"",IF(#REF!&gt;#REF!,"NEGATIVO","POSITIVO"))</f>
        <v>#REF!</v>
      </c>
    </row>
    <row r="186" spans="1:10" s="3" customFormat="1" ht="42.75" hidden="1" customHeight="1">
      <c r="A186" s="12">
        <v>255</v>
      </c>
      <c r="B186" s="6" t="s">
        <v>6</v>
      </c>
      <c r="C186" s="5" t="s">
        <v>10</v>
      </c>
      <c r="D186" s="5" t="s">
        <v>25</v>
      </c>
      <c r="E186" s="5" t="s">
        <v>223</v>
      </c>
      <c r="F186" s="5" t="s">
        <v>18</v>
      </c>
      <c r="G186" s="5" t="s">
        <v>99</v>
      </c>
      <c r="H186" s="5" t="s">
        <v>12</v>
      </c>
      <c r="I186" s="4" t="s">
        <v>222</v>
      </c>
      <c r="J186" s="4" t="e">
        <f>IF(SUM(#REF!)=0,"",IF(#REF!&gt;#REF!,"NEGATIVO","POSITIVO"))</f>
        <v>#REF!</v>
      </c>
    </row>
    <row r="187" spans="1:10" s="3" customFormat="1" ht="42.75" hidden="1" customHeight="1">
      <c r="A187" s="12">
        <v>256</v>
      </c>
      <c r="B187" s="6" t="s">
        <v>6</v>
      </c>
      <c r="C187" s="5" t="s">
        <v>10</v>
      </c>
      <c r="D187" s="5" t="s">
        <v>25</v>
      </c>
      <c r="E187" s="5" t="s">
        <v>223</v>
      </c>
      <c r="F187" s="5" t="s">
        <v>21</v>
      </c>
      <c r="G187" s="5" t="s">
        <v>86</v>
      </c>
      <c r="H187" s="5" t="s">
        <v>12</v>
      </c>
      <c r="I187" s="4" t="s">
        <v>222</v>
      </c>
      <c r="J187" s="4" t="e">
        <f>IF(SUM(#REF!)=0,"",IF(#REF!&gt;#REF!,"NEGATIVO","POSITIVO"))</f>
        <v>#REF!</v>
      </c>
    </row>
    <row r="188" spans="1:10" s="3" customFormat="1" ht="42.75" hidden="1" customHeight="1">
      <c r="A188" s="12">
        <v>257</v>
      </c>
      <c r="B188" s="6" t="s">
        <v>6</v>
      </c>
      <c r="C188" s="5" t="s">
        <v>10</v>
      </c>
      <c r="D188" s="5" t="s">
        <v>25</v>
      </c>
      <c r="E188" s="5" t="s">
        <v>223</v>
      </c>
      <c r="F188" s="5" t="s">
        <v>23</v>
      </c>
      <c r="G188" s="5" t="s">
        <v>137</v>
      </c>
      <c r="H188" s="5" t="s">
        <v>12</v>
      </c>
      <c r="I188" s="4" t="s">
        <v>222</v>
      </c>
      <c r="J188" s="4" t="e">
        <f>IF(SUM(#REF!)=0,"",IF(#REF!&gt;#REF!,"NEGATIVO","POSITIVO"))</f>
        <v>#REF!</v>
      </c>
    </row>
    <row r="189" spans="1:10" s="3" customFormat="1" ht="42.75" hidden="1" customHeight="1">
      <c r="A189" s="12">
        <v>258</v>
      </c>
      <c r="B189" s="6" t="s">
        <v>6</v>
      </c>
      <c r="C189" s="5" t="s">
        <v>10</v>
      </c>
      <c r="D189" s="5" t="s">
        <v>25</v>
      </c>
      <c r="E189" s="5" t="s">
        <v>223</v>
      </c>
      <c r="F189" s="5" t="s">
        <v>23</v>
      </c>
      <c r="G189" s="5" t="s">
        <v>100</v>
      </c>
      <c r="H189" s="5" t="s">
        <v>12</v>
      </c>
      <c r="I189" s="4" t="s">
        <v>222</v>
      </c>
      <c r="J189" s="4" t="e">
        <f>IF(SUM(#REF!)=0,"",IF(#REF!&gt;#REF!,"NEGATIVO","POSITIVO"))</f>
        <v>#REF!</v>
      </c>
    </row>
    <row r="190" spans="1:10" s="3" customFormat="1" ht="42.75" hidden="1" customHeight="1">
      <c r="A190" s="12">
        <v>259</v>
      </c>
      <c r="B190" s="6" t="s">
        <v>6</v>
      </c>
      <c r="C190" s="5" t="s">
        <v>10</v>
      </c>
      <c r="D190" s="5" t="s">
        <v>25</v>
      </c>
      <c r="E190" s="5" t="s">
        <v>223</v>
      </c>
      <c r="F190" s="5" t="s">
        <v>23</v>
      </c>
      <c r="G190" s="5" t="s">
        <v>101</v>
      </c>
      <c r="H190" s="5" t="s">
        <v>12</v>
      </c>
      <c r="I190" s="4" t="s">
        <v>222</v>
      </c>
      <c r="J190" s="4" t="e">
        <f>IF(SUM(#REF!)=0,"",IF(#REF!&gt;#REF!,"NEGATIVO","POSITIVO"))</f>
        <v>#REF!</v>
      </c>
    </row>
    <row r="191" spans="1:10" s="3" customFormat="1" ht="42.75" hidden="1" customHeight="1">
      <c r="A191" s="12">
        <v>260</v>
      </c>
      <c r="B191" s="6" t="s">
        <v>6</v>
      </c>
      <c r="C191" s="5" t="s">
        <v>10</v>
      </c>
      <c r="D191" s="5" t="s">
        <v>25</v>
      </c>
      <c r="E191" s="5" t="s">
        <v>223</v>
      </c>
      <c r="F191" s="5" t="s">
        <v>23</v>
      </c>
      <c r="G191" s="5" t="s">
        <v>136</v>
      </c>
      <c r="H191" s="5" t="s">
        <v>12</v>
      </c>
      <c r="I191" s="4" t="s">
        <v>222</v>
      </c>
      <c r="J191" s="4" t="e">
        <f>IF(SUM(#REF!)=0,"",IF(#REF!&gt;#REF!,"NEGATIVO","POSITIVO"))</f>
        <v>#REF!</v>
      </c>
    </row>
    <row r="192" spans="1:10" s="3" customFormat="1" ht="42.75" hidden="1" customHeight="1">
      <c r="A192" s="12">
        <v>261</v>
      </c>
      <c r="B192" s="6" t="s">
        <v>6</v>
      </c>
      <c r="C192" s="5" t="s">
        <v>10</v>
      </c>
      <c r="D192" s="5" t="s">
        <v>25</v>
      </c>
      <c r="E192" s="5" t="s">
        <v>223</v>
      </c>
      <c r="F192" s="5" t="s">
        <v>23</v>
      </c>
      <c r="G192" s="5" t="s">
        <v>87</v>
      </c>
      <c r="H192" s="5" t="s">
        <v>12</v>
      </c>
      <c r="I192" s="4" t="s">
        <v>222</v>
      </c>
      <c r="J192" s="4" t="e">
        <f>IF(SUM(#REF!)=0,"",IF(#REF!&gt;#REF!,"NEGATIVO","POSITIVO"))</f>
        <v>#REF!</v>
      </c>
    </row>
    <row r="193" spans="1:10" s="3" customFormat="1" ht="57" hidden="1" customHeight="1">
      <c r="A193" s="12">
        <v>263</v>
      </c>
      <c r="B193" s="6" t="s">
        <v>6</v>
      </c>
      <c r="C193" s="5" t="s">
        <v>10</v>
      </c>
      <c r="D193" s="5" t="s">
        <v>25</v>
      </c>
      <c r="E193" s="5" t="s">
        <v>223</v>
      </c>
      <c r="F193" s="5" t="s">
        <v>18</v>
      </c>
      <c r="G193" s="5" t="s">
        <v>88</v>
      </c>
      <c r="H193" s="5" t="s">
        <v>12</v>
      </c>
      <c r="I193" s="4" t="s">
        <v>333</v>
      </c>
      <c r="J193" s="4" t="e">
        <f>IF(SUM(#REF!)=0,"",IF(#REF!&gt;#REF!,"NEGATIVO","POSITIVO"))</f>
        <v>#REF!</v>
      </c>
    </row>
    <row r="194" spans="1:10" s="3" customFormat="1" ht="87.75" hidden="1" customHeight="1">
      <c r="A194" s="12">
        <v>264</v>
      </c>
      <c r="B194" s="6" t="s">
        <v>6</v>
      </c>
      <c r="C194" s="5" t="s">
        <v>10</v>
      </c>
      <c r="D194" s="5" t="s">
        <v>25</v>
      </c>
      <c r="E194" s="5" t="s">
        <v>223</v>
      </c>
      <c r="F194" s="5" t="s">
        <v>21</v>
      </c>
      <c r="G194" s="5" t="s">
        <v>89</v>
      </c>
      <c r="H194" s="5" t="s">
        <v>12</v>
      </c>
      <c r="I194" s="4" t="s">
        <v>333</v>
      </c>
      <c r="J194" s="4" t="e">
        <f>IF(SUM(#REF!)=0,"",IF(#REF!&gt;#REF!,"NEGATIVO","POSITIVO"))</f>
        <v>#REF!</v>
      </c>
    </row>
    <row r="195" spans="1:10" s="3" customFormat="1" ht="42.75" hidden="1" customHeight="1">
      <c r="A195" s="12">
        <v>265</v>
      </c>
      <c r="B195" s="6" t="s">
        <v>6</v>
      </c>
      <c r="C195" s="5" t="s">
        <v>10</v>
      </c>
      <c r="D195" s="5" t="s">
        <v>25</v>
      </c>
      <c r="E195" s="5" t="s">
        <v>223</v>
      </c>
      <c r="F195" s="5" t="s">
        <v>23</v>
      </c>
      <c r="G195" s="5" t="s">
        <v>91</v>
      </c>
      <c r="H195" s="5" t="s">
        <v>12</v>
      </c>
      <c r="I195" s="4" t="s">
        <v>222</v>
      </c>
      <c r="J195" s="4" t="e">
        <f>IF(SUM(#REF!)=0,"",IF(#REF!&gt;#REF!,"NEGATIVO","POSITIVO"))</f>
        <v>#REF!</v>
      </c>
    </row>
    <row r="196" spans="1:10" s="3" customFormat="1" ht="42.75" hidden="1" customHeight="1">
      <c r="A196" s="12">
        <v>266</v>
      </c>
      <c r="B196" s="6" t="s">
        <v>6</v>
      </c>
      <c r="C196" s="5" t="s">
        <v>10</v>
      </c>
      <c r="D196" s="5" t="s">
        <v>25</v>
      </c>
      <c r="E196" s="5" t="s">
        <v>223</v>
      </c>
      <c r="F196" s="5" t="s">
        <v>23</v>
      </c>
      <c r="G196" s="5" t="s">
        <v>90</v>
      </c>
      <c r="H196" s="5" t="s">
        <v>12</v>
      </c>
      <c r="I196" s="4" t="s">
        <v>222</v>
      </c>
      <c r="J196" s="4" t="e">
        <f>IF(SUM(#REF!)=0,"",IF(#REF!&gt;#REF!,"NEGATIVO","POSITIVO"))</f>
        <v>#REF!</v>
      </c>
    </row>
    <row r="197" spans="1:10" s="3" customFormat="1" ht="42.75" hidden="1" customHeight="1">
      <c r="A197" s="12">
        <v>267</v>
      </c>
      <c r="B197" s="6" t="s">
        <v>6</v>
      </c>
      <c r="C197" s="5" t="s">
        <v>10</v>
      </c>
      <c r="D197" s="5" t="s">
        <v>25</v>
      </c>
      <c r="E197" s="5" t="s">
        <v>223</v>
      </c>
      <c r="F197" s="5" t="s">
        <v>23</v>
      </c>
      <c r="G197" s="5" t="s">
        <v>92</v>
      </c>
      <c r="H197" s="5" t="s">
        <v>12</v>
      </c>
      <c r="I197" s="4" t="s">
        <v>222</v>
      </c>
      <c r="J197" s="4" t="e">
        <f>IF(SUM(#REF!)=0,"",IF(#REF!&gt;#REF!,"NEGATIVO","POSITIVO"))</f>
        <v>#REF!</v>
      </c>
    </row>
    <row r="198" spans="1:10" s="3" customFormat="1" ht="57" hidden="1" customHeight="1">
      <c r="A198" s="12">
        <v>269</v>
      </c>
      <c r="B198" s="6" t="s">
        <v>6</v>
      </c>
      <c r="C198" s="5" t="s">
        <v>10</v>
      </c>
      <c r="D198" s="5" t="s">
        <v>25</v>
      </c>
      <c r="E198" s="5" t="s">
        <v>223</v>
      </c>
      <c r="F198" s="5" t="s">
        <v>18</v>
      </c>
      <c r="G198" s="5" t="s">
        <v>115</v>
      </c>
      <c r="H198" s="5" t="s">
        <v>12</v>
      </c>
      <c r="I198" s="4" t="s">
        <v>333</v>
      </c>
      <c r="J198" s="4" t="e">
        <f>IF(SUM(#REF!)=0,"",IF(#REF!&gt;#REF!,"NEGATIVO","POSITIVO"))</f>
        <v>#REF!</v>
      </c>
    </row>
    <row r="199" spans="1:10" s="3" customFormat="1" ht="42.75" hidden="1" customHeight="1">
      <c r="A199" s="12">
        <v>270</v>
      </c>
      <c r="B199" s="6" t="s">
        <v>6</v>
      </c>
      <c r="C199" s="5" t="s">
        <v>10</v>
      </c>
      <c r="D199" s="5" t="s">
        <v>25</v>
      </c>
      <c r="E199" s="5" t="s">
        <v>223</v>
      </c>
      <c r="F199" s="5" t="s">
        <v>21</v>
      </c>
      <c r="G199" s="5" t="s">
        <v>116</v>
      </c>
      <c r="H199" s="5" t="s">
        <v>12</v>
      </c>
      <c r="I199" s="4" t="s">
        <v>222</v>
      </c>
      <c r="J199" s="4" t="e">
        <f>IF(SUM(#REF!)=0,"",IF(#REF!&gt;#REF!,"NEGATIVO","POSITIVO"))</f>
        <v>#REF!</v>
      </c>
    </row>
    <row r="200" spans="1:10" s="3" customFormat="1" ht="42.75" hidden="1" customHeight="1">
      <c r="A200" s="12">
        <v>271</v>
      </c>
      <c r="B200" s="6" t="s">
        <v>6</v>
      </c>
      <c r="C200" s="5" t="s">
        <v>10</v>
      </c>
      <c r="D200" s="5" t="s">
        <v>25</v>
      </c>
      <c r="E200" s="5" t="s">
        <v>223</v>
      </c>
      <c r="F200" s="5" t="s">
        <v>18</v>
      </c>
      <c r="G200" s="5" t="s">
        <v>124</v>
      </c>
      <c r="H200" s="5" t="s">
        <v>12</v>
      </c>
      <c r="I200" s="4" t="s">
        <v>222</v>
      </c>
      <c r="J200" s="4" t="e">
        <f>IF(SUM(#REF!)=0,"",IF(#REF!&gt;#REF!,"NEGATIVO","POSITIVO"))</f>
        <v>#REF!</v>
      </c>
    </row>
    <row r="201" spans="1:10" s="3" customFormat="1" ht="42.75" hidden="1" customHeight="1">
      <c r="A201" s="12">
        <v>272</v>
      </c>
      <c r="B201" s="6" t="s">
        <v>6</v>
      </c>
      <c r="C201" s="5" t="s">
        <v>10</v>
      </c>
      <c r="D201" s="5" t="s">
        <v>25</v>
      </c>
      <c r="E201" s="5" t="s">
        <v>223</v>
      </c>
      <c r="F201" s="5" t="s">
        <v>23</v>
      </c>
      <c r="G201" s="5" t="s">
        <v>117</v>
      </c>
      <c r="H201" s="5" t="s">
        <v>12</v>
      </c>
      <c r="I201" s="4" t="s">
        <v>222</v>
      </c>
      <c r="J201" s="4" t="e">
        <f>IF(SUM(#REF!)=0,"",IF(#REF!&gt;#REF!,"NEGATIVO","POSITIVO"))</f>
        <v>#REF!</v>
      </c>
    </row>
    <row r="202" spans="1:10" s="3" customFormat="1" ht="42.75" hidden="1" customHeight="1">
      <c r="A202" s="12">
        <v>273</v>
      </c>
      <c r="B202" s="6" t="s">
        <v>6</v>
      </c>
      <c r="C202" s="5" t="s">
        <v>10</v>
      </c>
      <c r="D202" s="5" t="s">
        <v>25</v>
      </c>
      <c r="E202" s="5" t="s">
        <v>223</v>
      </c>
      <c r="F202" s="5" t="s">
        <v>23</v>
      </c>
      <c r="G202" s="5" t="s">
        <v>119</v>
      </c>
      <c r="H202" s="5" t="s">
        <v>12</v>
      </c>
      <c r="I202" s="4" t="s">
        <v>222</v>
      </c>
      <c r="J202" s="4" t="e">
        <f>IF(SUM(#REF!)=0,"",IF(#REF!&gt;#REF!,"NEGATIVO","POSITIVO"))</f>
        <v>#REF!</v>
      </c>
    </row>
    <row r="203" spans="1:10" s="3" customFormat="1" ht="42.75" hidden="1" customHeight="1">
      <c r="A203" s="12">
        <v>274</v>
      </c>
      <c r="B203" s="6" t="s">
        <v>6</v>
      </c>
      <c r="C203" s="5" t="s">
        <v>10</v>
      </c>
      <c r="D203" s="5" t="s">
        <v>25</v>
      </c>
      <c r="E203" s="5" t="s">
        <v>223</v>
      </c>
      <c r="F203" s="5" t="s">
        <v>23</v>
      </c>
      <c r="G203" s="5" t="s">
        <v>118</v>
      </c>
      <c r="H203" s="5" t="s">
        <v>12</v>
      </c>
      <c r="I203" s="4" t="s">
        <v>222</v>
      </c>
      <c r="J203" s="4" t="e">
        <f>IF(SUM(#REF!)=0,"",IF(#REF!&gt;#REF!,"NEGATIVO","POSITIVO"))</f>
        <v>#REF!</v>
      </c>
    </row>
    <row r="204" spans="1:10" s="3" customFormat="1" ht="42.75" hidden="1" customHeight="1">
      <c r="A204" s="12">
        <v>275</v>
      </c>
      <c r="B204" s="6" t="s">
        <v>6</v>
      </c>
      <c r="C204" s="5" t="s">
        <v>10</v>
      </c>
      <c r="D204" s="5" t="s">
        <v>25</v>
      </c>
      <c r="E204" s="5" t="s">
        <v>223</v>
      </c>
      <c r="F204" s="5" t="s">
        <v>23</v>
      </c>
      <c r="G204" s="5" t="s">
        <v>120</v>
      </c>
      <c r="H204" s="5" t="s">
        <v>12</v>
      </c>
      <c r="I204" s="4" t="s">
        <v>222</v>
      </c>
      <c r="J204" s="4" t="e">
        <f>IF(SUM(#REF!)=0,"",IF(#REF!&gt;#REF!,"NEGATIVO","POSITIVO"))</f>
        <v>#REF!</v>
      </c>
    </row>
    <row r="205" spans="1:10" s="3" customFormat="1" ht="42.75" hidden="1" customHeight="1">
      <c r="A205" s="12">
        <v>276</v>
      </c>
      <c r="B205" s="6" t="s">
        <v>6</v>
      </c>
      <c r="C205" s="5" t="s">
        <v>10</v>
      </c>
      <c r="D205" s="5" t="s">
        <v>25</v>
      </c>
      <c r="E205" s="5" t="s">
        <v>223</v>
      </c>
      <c r="F205" s="5" t="s">
        <v>21</v>
      </c>
      <c r="G205" s="5" t="s">
        <v>121</v>
      </c>
      <c r="H205" s="5" t="s">
        <v>12</v>
      </c>
      <c r="I205" s="4" t="s">
        <v>222</v>
      </c>
      <c r="J205" s="4" t="e">
        <f>IF(SUM(#REF!)=0,"",IF(#REF!&gt;#REF!,"NEGATIVO","POSITIVO"))</f>
        <v>#REF!</v>
      </c>
    </row>
    <row r="206" spans="1:10" s="3" customFormat="1" ht="42.75" hidden="1" customHeight="1">
      <c r="A206" s="12">
        <v>277</v>
      </c>
      <c r="B206" s="6" t="s">
        <v>6</v>
      </c>
      <c r="C206" s="5" t="s">
        <v>10</v>
      </c>
      <c r="D206" s="5" t="s">
        <v>25</v>
      </c>
      <c r="E206" s="5" t="s">
        <v>223</v>
      </c>
      <c r="F206" s="5" t="s">
        <v>23</v>
      </c>
      <c r="G206" s="5" t="s">
        <v>122</v>
      </c>
      <c r="H206" s="5" t="s">
        <v>12</v>
      </c>
      <c r="I206" s="4" t="s">
        <v>222</v>
      </c>
      <c r="J206" s="4" t="e">
        <f>IF(SUM(#REF!)=0,"",IF(#REF!&gt;#REF!,"NEGATIVO","POSITIVO"))</f>
        <v>#REF!</v>
      </c>
    </row>
    <row r="207" spans="1:10" s="3" customFormat="1" ht="42.75" hidden="1" customHeight="1">
      <c r="A207" s="12">
        <v>278</v>
      </c>
      <c r="B207" s="6" t="s">
        <v>6</v>
      </c>
      <c r="C207" s="5" t="s">
        <v>10</v>
      </c>
      <c r="D207" s="5" t="s">
        <v>25</v>
      </c>
      <c r="E207" s="5" t="s">
        <v>223</v>
      </c>
      <c r="F207" s="5" t="s">
        <v>23</v>
      </c>
      <c r="G207" s="5" t="s">
        <v>123</v>
      </c>
      <c r="H207" s="5" t="s">
        <v>12</v>
      </c>
      <c r="I207" s="4" t="s">
        <v>222</v>
      </c>
      <c r="J207" s="4" t="e">
        <f>IF(SUM(#REF!)=0,"",IF(#REF!&gt;#REF!,"NEGATIVO","POSITIVO"))</f>
        <v>#REF!</v>
      </c>
    </row>
    <row r="208" spans="1:10" s="3" customFormat="1" ht="42.75" hidden="1" customHeight="1">
      <c r="A208" s="12">
        <v>279</v>
      </c>
      <c r="B208" s="6" t="s">
        <v>6</v>
      </c>
      <c r="C208" s="5" t="s">
        <v>10</v>
      </c>
      <c r="D208" s="5" t="s">
        <v>25</v>
      </c>
      <c r="E208" s="6" t="s">
        <v>148</v>
      </c>
      <c r="F208" s="5" t="s">
        <v>23</v>
      </c>
      <c r="G208" s="5" t="s">
        <v>216</v>
      </c>
      <c r="H208" s="5" t="s">
        <v>12</v>
      </c>
      <c r="I208" s="4" t="s">
        <v>222</v>
      </c>
      <c r="J208" s="4" t="e">
        <f>IF(SUM(#REF!)=0,"",IF(#REF!&gt;#REF!,"NEGATIVO","POSITIVO"))</f>
        <v>#REF!</v>
      </c>
    </row>
    <row r="209" spans="1:10" s="3" customFormat="1" ht="42.75" hidden="1" customHeight="1">
      <c r="A209" s="12">
        <v>280</v>
      </c>
      <c r="B209" s="6" t="s">
        <v>6</v>
      </c>
      <c r="C209" s="5" t="s">
        <v>10</v>
      </c>
      <c r="D209" s="5" t="s">
        <v>25</v>
      </c>
      <c r="E209" s="6" t="s">
        <v>148</v>
      </c>
      <c r="F209" s="5" t="s">
        <v>23</v>
      </c>
      <c r="G209" s="13" t="s">
        <v>217</v>
      </c>
      <c r="H209" s="5" t="s">
        <v>12</v>
      </c>
      <c r="I209" s="4" t="s">
        <v>224</v>
      </c>
      <c r="J209" s="4" t="e">
        <f>IF(SUM(#REF!)=0,"",IF(#REF!&gt;#REF!,"NEGATIVO","POSITIVO"))</f>
        <v>#REF!</v>
      </c>
    </row>
    <row r="210" spans="1:10" s="3" customFormat="1" ht="42.75" hidden="1" customHeight="1">
      <c r="A210" s="12">
        <v>281</v>
      </c>
      <c r="B210" s="6" t="s">
        <v>6</v>
      </c>
      <c r="C210" s="5" t="s">
        <v>10</v>
      </c>
      <c r="D210" s="5" t="s">
        <v>25</v>
      </c>
      <c r="E210" s="6" t="s">
        <v>148</v>
      </c>
      <c r="F210" s="5" t="s">
        <v>23</v>
      </c>
      <c r="G210" s="13" t="s">
        <v>218</v>
      </c>
      <c r="H210" s="5" t="s">
        <v>12</v>
      </c>
      <c r="I210" s="4" t="s">
        <v>222</v>
      </c>
      <c r="J210" s="4" t="e">
        <f>IF(SUM(#REF!)=0,"",IF(#REF!&gt;#REF!,"NEGATIVO","POSITIVO"))</f>
        <v>#REF!</v>
      </c>
    </row>
    <row r="211" spans="1:10" s="3" customFormat="1" ht="42.75" hidden="1" customHeight="1">
      <c r="A211" s="12">
        <v>282</v>
      </c>
      <c r="B211" s="6" t="s">
        <v>6</v>
      </c>
      <c r="C211" s="5" t="s">
        <v>10</v>
      </c>
      <c r="D211" s="5" t="s">
        <v>25</v>
      </c>
      <c r="E211" s="5" t="s">
        <v>159</v>
      </c>
      <c r="F211" s="5" t="s">
        <v>18</v>
      </c>
      <c r="G211" s="5" t="s">
        <v>111</v>
      </c>
      <c r="H211" s="5" t="s">
        <v>12</v>
      </c>
      <c r="I211" s="4" t="s">
        <v>222</v>
      </c>
      <c r="J211" s="4" t="e">
        <f>IF(SUM(#REF!)=0,"",IF(#REF!&gt;#REF!,"NEGATIVO","POSITIVO"))</f>
        <v>#REF!</v>
      </c>
    </row>
    <row r="212" spans="1:10" s="3" customFormat="1" ht="42.75" hidden="1" customHeight="1">
      <c r="A212" s="12">
        <v>283</v>
      </c>
      <c r="B212" s="6" t="s">
        <v>6</v>
      </c>
      <c r="C212" s="5" t="s">
        <v>10</v>
      </c>
      <c r="D212" s="5" t="s">
        <v>25</v>
      </c>
      <c r="E212" s="5" t="s">
        <v>159</v>
      </c>
      <c r="F212" s="5" t="s">
        <v>20</v>
      </c>
      <c r="G212" s="5" t="s">
        <v>112</v>
      </c>
      <c r="H212" s="5" t="s">
        <v>12</v>
      </c>
      <c r="I212" s="4" t="s">
        <v>222</v>
      </c>
      <c r="J212" s="4" t="e">
        <f>IF(SUM(#REF!)=0,"",IF(#REF!&gt;#REF!,"NEGATIVO","POSITIVO"))</f>
        <v>#REF!</v>
      </c>
    </row>
    <row r="213" spans="1:10" s="3" customFormat="1" ht="42.75" hidden="1" customHeight="1">
      <c r="A213" s="12">
        <v>284</v>
      </c>
      <c r="B213" s="6" t="s">
        <v>6</v>
      </c>
      <c r="C213" s="5" t="s">
        <v>10</v>
      </c>
      <c r="D213" s="5" t="s">
        <v>25</v>
      </c>
      <c r="E213" s="5" t="s">
        <v>159</v>
      </c>
      <c r="F213" s="5" t="s">
        <v>23</v>
      </c>
      <c r="G213" s="5" t="s">
        <v>113</v>
      </c>
      <c r="H213" s="5" t="s">
        <v>12</v>
      </c>
      <c r="I213" s="4" t="s">
        <v>222</v>
      </c>
      <c r="J213" s="4" t="e">
        <f>IF(SUM(#REF!)=0,"",IF(#REF!&gt;#REF!,"NEGATIVO","POSITIVO"))</f>
        <v>#REF!</v>
      </c>
    </row>
    <row r="214" spans="1:10" s="3" customFormat="1" ht="42.75" hidden="1" customHeight="1">
      <c r="A214" s="12">
        <v>285</v>
      </c>
      <c r="B214" s="6" t="s">
        <v>6</v>
      </c>
      <c r="C214" s="5" t="s">
        <v>10</v>
      </c>
      <c r="D214" s="5" t="s">
        <v>25</v>
      </c>
      <c r="E214" s="5" t="s">
        <v>159</v>
      </c>
      <c r="F214" s="5" t="s">
        <v>19</v>
      </c>
      <c r="G214" s="5" t="s">
        <v>114</v>
      </c>
      <c r="H214" s="5" t="s">
        <v>12</v>
      </c>
      <c r="I214" s="4" t="s">
        <v>222</v>
      </c>
      <c r="J214" s="4" t="e">
        <f>IF(SUM(#REF!)=0,"",IF(#REF!&gt;#REF!,"NEGATIVO","POSITIVO"))</f>
        <v>#REF!</v>
      </c>
    </row>
    <row r="215" spans="1:10" s="3" customFormat="1" ht="42.75" hidden="1" customHeight="1">
      <c r="A215" s="12">
        <v>286</v>
      </c>
      <c r="B215" s="6" t="s">
        <v>6</v>
      </c>
      <c r="C215" s="5" t="s">
        <v>10</v>
      </c>
      <c r="D215" s="5" t="s">
        <v>24</v>
      </c>
      <c r="E215" s="4" t="s">
        <v>316</v>
      </c>
      <c r="F215" s="5" t="s">
        <v>18</v>
      </c>
      <c r="G215" s="5" t="s">
        <v>127</v>
      </c>
      <c r="H215" s="5" t="s">
        <v>12</v>
      </c>
      <c r="I215" s="4" t="s">
        <v>222</v>
      </c>
      <c r="J215" s="4" t="e">
        <f>IF(SUM(#REF!)=0,"",IF(#REF!&gt;#REF!,"NEGATIVO","POSITIVO"))</f>
        <v>#REF!</v>
      </c>
    </row>
    <row r="216" spans="1:10" s="3" customFormat="1" ht="42.75" hidden="1" customHeight="1">
      <c r="A216" s="12">
        <v>287</v>
      </c>
      <c r="B216" s="6" t="s">
        <v>6</v>
      </c>
      <c r="C216" s="5" t="s">
        <v>10</v>
      </c>
      <c r="D216" s="5" t="s">
        <v>24</v>
      </c>
      <c r="E216" s="4" t="s">
        <v>316</v>
      </c>
      <c r="F216" s="5" t="s">
        <v>20</v>
      </c>
      <c r="G216" s="5" t="s">
        <v>128</v>
      </c>
      <c r="H216" s="5" t="s">
        <v>12</v>
      </c>
      <c r="I216" s="4" t="s">
        <v>222</v>
      </c>
      <c r="J216" s="4" t="e">
        <f>IF(SUM(#REF!)=0,"",IF(#REF!&gt;#REF!,"NEGATIVO","POSITIVO"))</f>
        <v>#REF!</v>
      </c>
    </row>
    <row r="217" spans="1:10" s="3" customFormat="1" ht="42.75" hidden="1" customHeight="1">
      <c r="A217" s="12">
        <v>288</v>
      </c>
      <c r="B217" s="6" t="s">
        <v>6</v>
      </c>
      <c r="C217" s="5" t="s">
        <v>10</v>
      </c>
      <c r="D217" s="5" t="s">
        <v>24</v>
      </c>
      <c r="E217" s="4" t="s">
        <v>316</v>
      </c>
      <c r="F217" s="5" t="s">
        <v>20</v>
      </c>
      <c r="G217" s="5" t="s">
        <v>129</v>
      </c>
      <c r="H217" s="5" t="s">
        <v>12</v>
      </c>
      <c r="I217" s="4" t="s">
        <v>222</v>
      </c>
      <c r="J217" s="4" t="e">
        <f>IF(SUM(#REF!)=0,"",IF(#REF!&gt;#REF!,"NEGATIVO","POSITIVO"))</f>
        <v>#REF!</v>
      </c>
    </row>
    <row r="218" spans="1:10" s="3" customFormat="1" ht="42.75" hidden="1" customHeight="1">
      <c r="A218" s="12">
        <v>289</v>
      </c>
      <c r="B218" s="6" t="s">
        <v>6</v>
      </c>
      <c r="C218" s="5" t="s">
        <v>10</v>
      </c>
      <c r="D218" s="5" t="s">
        <v>24</v>
      </c>
      <c r="E218" s="4" t="s">
        <v>316</v>
      </c>
      <c r="F218" s="5" t="s">
        <v>18</v>
      </c>
      <c r="G218" s="5" t="s">
        <v>126</v>
      </c>
      <c r="H218" s="5" t="s">
        <v>12</v>
      </c>
      <c r="I218" s="4" t="s">
        <v>222</v>
      </c>
      <c r="J218" s="4" t="e">
        <f>IF(SUM(#REF!)=0,"",IF(#REF!&gt;#REF!,"NEGATIVO","POSITIVO"))</f>
        <v>#REF!</v>
      </c>
    </row>
    <row r="219" spans="1:10" s="3" customFormat="1" ht="42.75" hidden="1" customHeight="1">
      <c r="A219" s="12">
        <v>290</v>
      </c>
      <c r="B219" s="6" t="s">
        <v>6</v>
      </c>
      <c r="C219" s="5" t="s">
        <v>10</v>
      </c>
      <c r="D219" s="5" t="s">
        <v>25</v>
      </c>
      <c r="E219" s="6" t="s">
        <v>148</v>
      </c>
      <c r="F219" s="5" t="s">
        <v>23</v>
      </c>
      <c r="G219" s="5" t="s">
        <v>178</v>
      </c>
      <c r="H219" s="5" t="s">
        <v>12</v>
      </c>
      <c r="I219" s="4" t="s">
        <v>222</v>
      </c>
      <c r="J219" s="4" t="e">
        <f>IF(SUM(#REF!)=0,"",IF(#REF!&gt;#REF!,"NEGATIVO","POSITIVO"))</f>
        <v>#REF!</v>
      </c>
    </row>
    <row r="220" spans="1:10" s="3" customFormat="1" ht="42.75" hidden="1" customHeight="1">
      <c r="A220" s="12">
        <v>291</v>
      </c>
      <c r="B220" s="6" t="s">
        <v>6</v>
      </c>
      <c r="C220" s="5" t="s">
        <v>10</v>
      </c>
      <c r="D220" s="5" t="s">
        <v>25</v>
      </c>
      <c r="E220" s="6" t="s">
        <v>148</v>
      </c>
      <c r="F220" s="5" t="s">
        <v>19</v>
      </c>
      <c r="G220" s="13" t="s">
        <v>196</v>
      </c>
      <c r="H220" s="5" t="s">
        <v>12</v>
      </c>
      <c r="I220" s="4" t="s">
        <v>222</v>
      </c>
      <c r="J220" s="4" t="e">
        <f>IF(SUM(#REF!)=0,"",IF(#REF!&gt;#REF!,"NEGATIVO","POSITIVO"))</f>
        <v>#REF!</v>
      </c>
    </row>
    <row r="221" spans="1:10" s="3" customFormat="1" ht="42.75" hidden="1" customHeight="1">
      <c r="A221" s="12">
        <v>292</v>
      </c>
      <c r="B221" s="6" t="s">
        <v>6</v>
      </c>
      <c r="C221" s="5" t="s">
        <v>10</v>
      </c>
      <c r="D221" s="5" t="s">
        <v>25</v>
      </c>
      <c r="E221" s="6" t="s">
        <v>148</v>
      </c>
      <c r="F221" s="5" t="s">
        <v>19</v>
      </c>
      <c r="G221" s="5" t="s">
        <v>197</v>
      </c>
      <c r="H221" s="5" t="s">
        <v>12</v>
      </c>
      <c r="I221" s="4" t="s">
        <v>222</v>
      </c>
      <c r="J221" s="4" t="e">
        <f>IF(SUM(#REF!)=0,"",IF(#REF!&gt;#REF!,"NEGATIVO","POSITIVO"))</f>
        <v>#REF!</v>
      </c>
    </row>
    <row r="222" spans="1:10" ht="42.75" hidden="1" customHeight="1">
      <c r="A222" s="12">
        <v>294</v>
      </c>
      <c r="B222" s="6" t="s">
        <v>9</v>
      </c>
      <c r="C222" s="5" t="s">
        <v>10</v>
      </c>
      <c r="D222" s="5" t="s">
        <v>25</v>
      </c>
      <c r="E222" s="6" t="s">
        <v>140</v>
      </c>
      <c r="F222" s="6" t="s">
        <v>20</v>
      </c>
      <c r="G222" s="6" t="s">
        <v>225</v>
      </c>
      <c r="H222" s="5" t="s">
        <v>12</v>
      </c>
      <c r="I222" s="4" t="s">
        <v>314</v>
      </c>
      <c r="J222" s="4" t="e">
        <f>IF(SUM(#REF!)=0,"",IF(#REF!&gt;#REF!,"NEGATIVO","POSITIVO"))</f>
        <v>#REF!</v>
      </c>
    </row>
    <row r="223" spans="1:10" ht="42.75" hidden="1" customHeight="1">
      <c r="A223" s="12">
        <v>295</v>
      </c>
      <c r="B223" s="6" t="s">
        <v>9</v>
      </c>
      <c r="C223" s="5" t="s">
        <v>10</v>
      </c>
      <c r="D223" s="5" t="s">
        <v>25</v>
      </c>
      <c r="E223" s="6" t="s">
        <v>140</v>
      </c>
      <c r="F223" s="6" t="s">
        <v>23</v>
      </c>
      <c r="G223" s="6" t="s">
        <v>49</v>
      </c>
      <c r="H223" s="5" t="s">
        <v>12</v>
      </c>
      <c r="I223" s="4" t="s">
        <v>314</v>
      </c>
      <c r="J223" s="4" t="e">
        <f>IF(SUM(#REF!)=0,"",IF(#REF!&gt;#REF!,"NEGATIVO","POSITIVO"))</f>
        <v>#REF!</v>
      </c>
    </row>
    <row r="224" spans="1:10" ht="42.75" hidden="1" customHeight="1">
      <c r="A224" s="12">
        <v>296</v>
      </c>
      <c r="B224" s="6" t="s">
        <v>9</v>
      </c>
      <c r="C224" s="5" t="s">
        <v>10</v>
      </c>
      <c r="D224" s="5" t="s">
        <v>25</v>
      </c>
      <c r="E224" s="6" t="s">
        <v>140</v>
      </c>
      <c r="F224" s="6" t="s">
        <v>23</v>
      </c>
      <c r="G224" s="6" t="s">
        <v>226</v>
      </c>
      <c r="H224" s="5" t="s">
        <v>12</v>
      </c>
      <c r="I224" s="4" t="s">
        <v>314</v>
      </c>
      <c r="J224" s="4" t="e">
        <f>IF(SUM(#REF!)=0,"",IF(#REF!&gt;#REF!,"NEGATIVO","POSITIVO"))</f>
        <v>#REF!</v>
      </c>
    </row>
    <row r="225" spans="1:10" ht="42.75" hidden="1" customHeight="1">
      <c r="A225" s="12">
        <v>297</v>
      </c>
      <c r="B225" s="6" t="s">
        <v>9</v>
      </c>
      <c r="C225" s="5" t="s">
        <v>10</v>
      </c>
      <c r="D225" s="5" t="s">
        <v>25</v>
      </c>
      <c r="E225" s="6" t="s">
        <v>140</v>
      </c>
      <c r="F225" s="6" t="s">
        <v>23</v>
      </c>
      <c r="G225" s="6" t="s">
        <v>227</v>
      </c>
      <c r="H225" s="5" t="s">
        <v>12</v>
      </c>
      <c r="I225" s="4" t="s">
        <v>314</v>
      </c>
      <c r="J225" s="4" t="e">
        <f>IF(SUM(#REF!)=0,"",IF(#REF!&gt;#REF!,"NEGATIVO","POSITIVO"))</f>
        <v>#REF!</v>
      </c>
    </row>
    <row r="226" spans="1:10" ht="42.75" hidden="1" customHeight="1">
      <c r="A226" s="12">
        <v>298</v>
      </c>
      <c r="B226" s="6" t="s">
        <v>9</v>
      </c>
      <c r="C226" s="5" t="s">
        <v>10</v>
      </c>
      <c r="D226" s="5" t="s">
        <v>25</v>
      </c>
      <c r="E226" s="6" t="s">
        <v>140</v>
      </c>
      <c r="F226" s="6" t="s">
        <v>23</v>
      </c>
      <c r="G226" s="6" t="s">
        <v>228</v>
      </c>
      <c r="H226" s="5" t="s">
        <v>12</v>
      </c>
      <c r="I226" s="4" t="s">
        <v>314</v>
      </c>
      <c r="J226" s="4" t="e">
        <f>IF(SUM(#REF!)=0,"",IF(#REF!&gt;#REF!,"NEGATIVO","POSITIVO"))</f>
        <v>#REF!</v>
      </c>
    </row>
    <row r="227" spans="1:10" ht="42.75" hidden="1" customHeight="1">
      <c r="A227" s="12">
        <v>299</v>
      </c>
      <c r="B227" s="6" t="s">
        <v>9</v>
      </c>
      <c r="C227" s="5" t="s">
        <v>10</v>
      </c>
      <c r="D227" s="5" t="s">
        <v>25</v>
      </c>
      <c r="E227" s="6" t="s">
        <v>140</v>
      </c>
      <c r="F227" s="6" t="s">
        <v>23</v>
      </c>
      <c r="G227" s="6" t="s">
        <v>229</v>
      </c>
      <c r="H227" s="5" t="s">
        <v>12</v>
      </c>
      <c r="I227" s="4" t="s">
        <v>314</v>
      </c>
      <c r="J227" s="4" t="e">
        <f>IF(SUM(#REF!)=0,"",IF(#REF!&gt;#REF!,"NEGATIVO","POSITIVO"))</f>
        <v>#REF!</v>
      </c>
    </row>
    <row r="228" spans="1:10" ht="42.75" hidden="1" customHeight="1">
      <c r="A228" s="12">
        <v>300</v>
      </c>
      <c r="B228" s="6" t="s">
        <v>9</v>
      </c>
      <c r="C228" s="5" t="s">
        <v>10</v>
      </c>
      <c r="D228" s="5" t="s">
        <v>25</v>
      </c>
      <c r="E228" s="6" t="s">
        <v>140</v>
      </c>
      <c r="F228" s="6" t="s">
        <v>23</v>
      </c>
      <c r="G228" s="6" t="s">
        <v>230</v>
      </c>
      <c r="H228" s="5" t="s">
        <v>12</v>
      </c>
      <c r="I228" s="4" t="s">
        <v>314</v>
      </c>
      <c r="J228" s="4" t="e">
        <f>IF(SUM(#REF!)=0,"",IF(#REF!&gt;#REF!,"NEGATIVO","POSITIVO"))</f>
        <v>#REF!</v>
      </c>
    </row>
    <row r="229" spans="1:10" ht="42.75" hidden="1" customHeight="1">
      <c r="A229" s="12">
        <v>301</v>
      </c>
      <c r="B229" s="6" t="s">
        <v>9</v>
      </c>
      <c r="C229" s="5" t="s">
        <v>10</v>
      </c>
      <c r="D229" s="5" t="s">
        <v>25</v>
      </c>
      <c r="E229" s="6" t="s">
        <v>140</v>
      </c>
      <c r="F229" s="6" t="s">
        <v>23</v>
      </c>
      <c r="G229" s="6" t="s">
        <v>231</v>
      </c>
      <c r="H229" s="5" t="s">
        <v>12</v>
      </c>
      <c r="I229" s="4" t="s">
        <v>314</v>
      </c>
      <c r="J229" s="4" t="e">
        <f>IF(SUM(#REF!)=0,"",IF(#REF!&gt;#REF!,"NEGATIVO","POSITIVO"))</f>
        <v>#REF!</v>
      </c>
    </row>
    <row r="230" spans="1:10" ht="42.75" hidden="1" customHeight="1">
      <c r="A230" s="12">
        <v>302</v>
      </c>
      <c r="B230" s="6" t="s">
        <v>9</v>
      </c>
      <c r="C230" s="5" t="s">
        <v>10</v>
      </c>
      <c r="D230" s="5" t="s">
        <v>25</v>
      </c>
      <c r="E230" s="6" t="s">
        <v>140</v>
      </c>
      <c r="F230" s="6" t="s">
        <v>23</v>
      </c>
      <c r="G230" s="6" t="s">
        <v>232</v>
      </c>
      <c r="H230" s="5" t="s">
        <v>12</v>
      </c>
      <c r="I230" s="4" t="s">
        <v>314</v>
      </c>
      <c r="J230" s="4" t="e">
        <f>IF(SUM(#REF!)=0,"",IF(#REF!&gt;#REF!,"NEGATIVO","POSITIVO"))</f>
        <v>#REF!</v>
      </c>
    </row>
    <row r="231" spans="1:10" ht="42.75" hidden="1" customHeight="1">
      <c r="A231" s="12">
        <v>303</v>
      </c>
      <c r="B231" s="6" t="s">
        <v>9</v>
      </c>
      <c r="C231" s="5" t="s">
        <v>10</v>
      </c>
      <c r="D231" s="5" t="s">
        <v>25</v>
      </c>
      <c r="E231" s="6" t="s">
        <v>140</v>
      </c>
      <c r="F231" s="6" t="s">
        <v>23</v>
      </c>
      <c r="G231" s="6" t="s">
        <v>233</v>
      </c>
      <c r="H231" s="5" t="s">
        <v>12</v>
      </c>
      <c r="I231" s="4" t="s">
        <v>314</v>
      </c>
      <c r="J231" s="4" t="e">
        <f>IF(SUM(#REF!)=0,"",IF(#REF!&gt;#REF!,"NEGATIVO","POSITIVO"))</f>
        <v>#REF!</v>
      </c>
    </row>
    <row r="232" spans="1:10" ht="42.75" hidden="1" customHeight="1">
      <c r="A232" s="12">
        <v>304</v>
      </c>
      <c r="B232" s="6" t="s">
        <v>8</v>
      </c>
      <c r="C232" s="6" t="s">
        <v>8</v>
      </c>
      <c r="D232" s="6" t="s">
        <v>24</v>
      </c>
      <c r="E232" s="6" t="s">
        <v>48</v>
      </c>
      <c r="F232" s="6" t="s">
        <v>23</v>
      </c>
      <c r="G232" s="6" t="s">
        <v>234</v>
      </c>
      <c r="H232" s="5" t="s">
        <v>12</v>
      </c>
      <c r="I232" s="4" t="s">
        <v>224</v>
      </c>
      <c r="J232" s="4" t="e">
        <f>IF(SUM(#REF!)=0,"",IF(#REF!&gt;#REF!,"NEGATIVO","POSITIVO"))</f>
        <v>#REF!</v>
      </c>
    </row>
    <row r="233" spans="1:10" ht="42.75" hidden="1" customHeight="1">
      <c r="A233" s="12">
        <v>305</v>
      </c>
      <c r="B233" s="6" t="s">
        <v>8</v>
      </c>
      <c r="C233" s="5" t="s">
        <v>8</v>
      </c>
      <c r="D233" s="5" t="s">
        <v>24</v>
      </c>
      <c r="E233" s="6" t="s">
        <v>48</v>
      </c>
      <c r="F233" s="6" t="s">
        <v>23</v>
      </c>
      <c r="G233" s="6" t="s">
        <v>235</v>
      </c>
      <c r="H233" s="5" t="s">
        <v>12</v>
      </c>
      <c r="I233" s="4" t="s">
        <v>224</v>
      </c>
      <c r="J233" s="4" t="e">
        <f>IF(SUM(#REF!)=0,"",IF(#REF!&gt;#REF!,"NEGATIVO","POSITIVO"))</f>
        <v>#REF!</v>
      </c>
    </row>
    <row r="234" spans="1:10" ht="42.75" hidden="1" customHeight="1">
      <c r="A234" s="12">
        <v>306</v>
      </c>
      <c r="B234" s="6" t="s">
        <v>8</v>
      </c>
      <c r="C234" s="5" t="s">
        <v>8</v>
      </c>
      <c r="D234" s="5" t="s">
        <v>24</v>
      </c>
      <c r="E234" s="6" t="s">
        <v>48</v>
      </c>
      <c r="F234" s="6" t="s">
        <v>23</v>
      </c>
      <c r="G234" s="6" t="s">
        <v>236</v>
      </c>
      <c r="H234" s="5" t="s">
        <v>12</v>
      </c>
      <c r="I234" s="4" t="s">
        <v>224</v>
      </c>
      <c r="J234" s="4" t="e">
        <f>IF(SUM(#REF!)=0,"",IF(#REF!&gt;#REF!,"NEGATIVO","POSITIVO"))</f>
        <v>#REF!</v>
      </c>
    </row>
    <row r="235" spans="1:10" ht="42.75" hidden="1" customHeight="1">
      <c r="A235" s="12">
        <v>307</v>
      </c>
      <c r="B235" s="6" t="s">
        <v>8</v>
      </c>
      <c r="C235" s="5" t="s">
        <v>8</v>
      </c>
      <c r="D235" s="5" t="s">
        <v>24</v>
      </c>
      <c r="E235" s="6" t="s">
        <v>48</v>
      </c>
      <c r="F235" s="6" t="s">
        <v>23</v>
      </c>
      <c r="G235" s="6" t="s">
        <v>237</v>
      </c>
      <c r="H235" s="5" t="s">
        <v>12</v>
      </c>
      <c r="I235" s="4" t="s">
        <v>224</v>
      </c>
      <c r="J235" s="4" t="e">
        <f>IF(SUM(#REF!)=0,"",IF(#REF!&gt;#REF!,"NEGATIVO","POSITIVO"))</f>
        <v>#REF!</v>
      </c>
    </row>
    <row r="236" spans="1:10" ht="42.75" hidden="1" customHeight="1">
      <c r="A236" s="12">
        <v>308</v>
      </c>
      <c r="B236" s="6" t="s">
        <v>8</v>
      </c>
      <c r="C236" s="5" t="s">
        <v>8</v>
      </c>
      <c r="D236" s="5" t="s">
        <v>25</v>
      </c>
      <c r="E236" s="6" t="s">
        <v>148</v>
      </c>
      <c r="F236" s="6" t="s">
        <v>23</v>
      </c>
      <c r="G236" s="13" t="s">
        <v>238</v>
      </c>
      <c r="H236" s="5" t="s">
        <v>12</v>
      </c>
      <c r="I236" s="4" t="s">
        <v>224</v>
      </c>
      <c r="J236" s="4" t="e">
        <f>IF(SUM(#REF!)=0,"",IF(#REF!&gt;#REF!,"NEGATIVO","POSITIVO"))</f>
        <v>#REF!</v>
      </c>
    </row>
    <row r="237" spans="1:10" ht="42.75" hidden="1" customHeight="1">
      <c r="A237" s="12">
        <v>309</v>
      </c>
      <c r="B237" s="12" t="s">
        <v>220</v>
      </c>
      <c r="C237" s="5" t="s">
        <v>10</v>
      </c>
      <c r="D237" s="5" t="s">
        <v>25</v>
      </c>
      <c r="E237" s="6" t="s">
        <v>148</v>
      </c>
      <c r="F237" s="6" t="s">
        <v>23</v>
      </c>
      <c r="G237" s="6" t="s">
        <v>295</v>
      </c>
      <c r="H237" s="5" t="s">
        <v>14</v>
      </c>
      <c r="I237" s="4" t="s">
        <v>320</v>
      </c>
      <c r="J237" s="4" t="e">
        <f>IF(SUM(#REF!)=0,"",IF(#REF!&gt;#REF!,"NEGATIVO","POSITIVO"))</f>
        <v>#REF!</v>
      </c>
    </row>
    <row r="238" spans="1:10" ht="42.75" hidden="1" customHeight="1">
      <c r="A238" s="12">
        <v>313</v>
      </c>
      <c r="B238" s="6" t="s">
        <v>8</v>
      </c>
      <c r="C238" s="5" t="s">
        <v>8</v>
      </c>
      <c r="D238" s="5" t="s">
        <v>25</v>
      </c>
      <c r="E238" s="6" t="s">
        <v>148</v>
      </c>
      <c r="F238" s="6" t="s">
        <v>23</v>
      </c>
      <c r="G238" s="13" t="s">
        <v>243</v>
      </c>
      <c r="H238" s="5" t="s">
        <v>12</v>
      </c>
      <c r="I238" s="4" t="s">
        <v>224</v>
      </c>
      <c r="J238" s="4" t="e">
        <f>IF(SUM(#REF!)=0,"",IF(#REF!&gt;#REF!,"NEGATIVO","POSITIVO"))</f>
        <v>#REF!</v>
      </c>
    </row>
    <row r="239" spans="1:10" ht="42.75" hidden="1" customHeight="1">
      <c r="A239" s="12">
        <v>314</v>
      </c>
      <c r="B239" s="6" t="s">
        <v>9</v>
      </c>
      <c r="C239" s="5" t="s">
        <v>8</v>
      </c>
      <c r="D239" s="5" t="s">
        <v>25</v>
      </c>
      <c r="E239" s="6" t="s">
        <v>148</v>
      </c>
      <c r="F239" s="6" t="s">
        <v>23</v>
      </c>
      <c r="G239" s="13" t="s">
        <v>244</v>
      </c>
      <c r="H239" s="5" t="s">
        <v>12</v>
      </c>
      <c r="I239" s="4" t="s">
        <v>224</v>
      </c>
      <c r="J239" s="4" t="e">
        <f>IF(SUM(#REF!)=0,"",IF(#REF!&gt;#REF!,"NEGATIVO","POSITIVO"))</f>
        <v>#REF!</v>
      </c>
    </row>
    <row r="240" spans="1:10" ht="42.75" hidden="1" customHeight="1">
      <c r="A240" s="12">
        <v>315</v>
      </c>
      <c r="B240" s="6" t="s">
        <v>9</v>
      </c>
      <c r="C240" s="5" t="s">
        <v>8</v>
      </c>
      <c r="D240" s="5" t="s">
        <v>25</v>
      </c>
      <c r="E240" s="6" t="s">
        <v>148</v>
      </c>
      <c r="F240" s="6" t="s">
        <v>23</v>
      </c>
      <c r="G240" s="13" t="s">
        <v>245</v>
      </c>
      <c r="H240" s="5" t="s">
        <v>12</v>
      </c>
      <c r="I240" s="4" t="s">
        <v>224</v>
      </c>
      <c r="J240" s="4" t="e">
        <f>IF(SUM(#REF!)=0,"",IF(#REF!&gt;#REF!,"NEGATIVO","POSITIVO"))</f>
        <v>#REF!</v>
      </c>
    </row>
    <row r="241" spans="1:10" ht="42.75" hidden="1" customHeight="1">
      <c r="A241" s="12">
        <v>316</v>
      </c>
      <c r="B241" s="6" t="s">
        <v>9</v>
      </c>
      <c r="C241" s="5" t="s">
        <v>8</v>
      </c>
      <c r="D241" s="5" t="s">
        <v>25</v>
      </c>
      <c r="E241" s="6" t="s">
        <v>148</v>
      </c>
      <c r="F241" s="5" t="s">
        <v>23</v>
      </c>
      <c r="G241" s="13" t="s">
        <v>246</v>
      </c>
      <c r="H241" s="5" t="s">
        <v>12</v>
      </c>
      <c r="I241" s="4" t="s">
        <v>224</v>
      </c>
      <c r="J241" s="4" t="e">
        <f>IF(SUM(#REF!)=0,"",IF(#REF!&gt;#REF!,"NEGATIVO","POSITIVO"))</f>
        <v>#REF!</v>
      </c>
    </row>
    <row r="242" spans="1:10" ht="42.75" hidden="1" customHeight="1">
      <c r="A242" s="12">
        <v>317</v>
      </c>
      <c r="B242" s="6" t="s">
        <v>9</v>
      </c>
      <c r="C242" s="5" t="s">
        <v>8</v>
      </c>
      <c r="D242" s="5" t="s">
        <v>25</v>
      </c>
      <c r="E242" s="6" t="s">
        <v>148</v>
      </c>
      <c r="F242" s="5" t="s">
        <v>23</v>
      </c>
      <c r="G242" s="13" t="s">
        <v>36</v>
      </c>
      <c r="H242" s="5" t="s">
        <v>12</v>
      </c>
      <c r="I242" s="4" t="s">
        <v>224</v>
      </c>
      <c r="J242" s="4" t="e">
        <f>IF(SUM(#REF!)=0,"",IF(#REF!&gt;#REF!,"NEGATIVO","POSITIVO"))</f>
        <v>#REF!</v>
      </c>
    </row>
    <row r="243" spans="1:10" ht="56" hidden="1">
      <c r="A243" s="12">
        <v>324</v>
      </c>
      <c r="B243" s="4" t="s">
        <v>6</v>
      </c>
      <c r="C243" s="4" t="s">
        <v>10</v>
      </c>
      <c r="D243" s="4" t="s">
        <v>24</v>
      </c>
      <c r="E243" s="4" t="s">
        <v>259</v>
      </c>
      <c r="F243" s="5" t="s">
        <v>23</v>
      </c>
      <c r="G243" s="4" t="s">
        <v>238</v>
      </c>
      <c r="H243" s="4" t="s">
        <v>12</v>
      </c>
      <c r="I243" s="4" t="s">
        <v>258</v>
      </c>
      <c r="J243" s="4" t="e">
        <f>IF(SUM(#REF!)=0,"",IF(#REF!&gt;#REF!,"NEGATIVO","POSITIVO"))</f>
        <v>#REF!</v>
      </c>
    </row>
    <row r="244" spans="1:10" ht="56" hidden="1">
      <c r="A244" s="12">
        <v>325</v>
      </c>
      <c r="B244" s="4" t="s">
        <v>6</v>
      </c>
      <c r="C244" s="4" t="s">
        <v>10</v>
      </c>
      <c r="D244" s="4" t="s">
        <v>24</v>
      </c>
      <c r="E244" s="4" t="s">
        <v>259</v>
      </c>
      <c r="F244" s="5" t="s">
        <v>23</v>
      </c>
      <c r="G244" s="4" t="s">
        <v>260</v>
      </c>
      <c r="H244" s="4" t="s">
        <v>12</v>
      </c>
      <c r="I244" s="4" t="s">
        <v>258</v>
      </c>
      <c r="J244" s="4" t="e">
        <f>IF(SUM(#REF!)=0,"",IF(#REF!&gt;#REF!,"NEGATIVO","POSITIVO"))</f>
        <v>#REF!</v>
      </c>
    </row>
    <row r="245" spans="1:10" ht="75" hidden="1" customHeight="1">
      <c r="A245" s="12">
        <v>326</v>
      </c>
      <c r="B245" s="4" t="s">
        <v>6</v>
      </c>
      <c r="C245" s="4" t="s">
        <v>10</v>
      </c>
      <c r="D245" s="4" t="s">
        <v>24</v>
      </c>
      <c r="E245" s="4" t="s">
        <v>259</v>
      </c>
      <c r="F245" s="5" t="s">
        <v>23</v>
      </c>
      <c r="G245" s="4" t="s">
        <v>261</v>
      </c>
      <c r="H245" s="4" t="s">
        <v>12</v>
      </c>
      <c r="I245" s="4" t="s">
        <v>258</v>
      </c>
      <c r="J245" s="4" t="e">
        <f>IF(SUM(#REF!)=0,"",IF(#REF!&gt;#REF!,"NEGATIVO","POSITIVO"))</f>
        <v>#REF!</v>
      </c>
    </row>
    <row r="246" spans="1:10" ht="56.25" hidden="1" customHeight="1">
      <c r="A246" s="12">
        <v>327</v>
      </c>
      <c r="B246" s="4" t="s">
        <v>6</v>
      </c>
      <c r="C246" s="4" t="s">
        <v>10</v>
      </c>
      <c r="D246" s="4" t="s">
        <v>24</v>
      </c>
      <c r="E246" s="4" t="s">
        <v>259</v>
      </c>
      <c r="F246" s="5" t="s">
        <v>23</v>
      </c>
      <c r="G246" s="4" t="s">
        <v>262</v>
      </c>
      <c r="H246" s="4" t="s">
        <v>12</v>
      </c>
      <c r="I246" s="4" t="s">
        <v>258</v>
      </c>
      <c r="J246" s="4" t="e">
        <f>IF(SUM(#REF!)=0,"",IF(#REF!&gt;#REF!,"NEGATIVO","POSITIVO"))</f>
        <v>#REF!</v>
      </c>
    </row>
    <row r="247" spans="1:10" ht="56" hidden="1">
      <c r="A247" s="12">
        <v>328</v>
      </c>
      <c r="B247" s="4" t="s">
        <v>6</v>
      </c>
      <c r="C247" s="4" t="s">
        <v>10</v>
      </c>
      <c r="D247" s="4" t="s">
        <v>24</v>
      </c>
      <c r="E247" s="4" t="s">
        <v>259</v>
      </c>
      <c r="F247" s="5" t="s">
        <v>23</v>
      </c>
      <c r="G247" s="4" t="s">
        <v>263</v>
      </c>
      <c r="H247" s="4" t="s">
        <v>13</v>
      </c>
      <c r="I247" s="4" t="s">
        <v>258</v>
      </c>
      <c r="J247" s="4" t="e">
        <f>IF(SUM(#REF!)=0,"",IF(#REF!&gt;#REF!,"NEGATIVO","POSITIVO"))</f>
        <v>#REF!</v>
      </c>
    </row>
    <row r="248" spans="1:10" ht="56" hidden="1">
      <c r="A248" s="12">
        <v>329</v>
      </c>
      <c r="B248" s="4" t="s">
        <v>6</v>
      </c>
      <c r="C248" s="4" t="s">
        <v>10</v>
      </c>
      <c r="D248" s="4" t="s">
        <v>24</v>
      </c>
      <c r="E248" s="4" t="s">
        <v>259</v>
      </c>
      <c r="F248" s="5" t="s">
        <v>23</v>
      </c>
      <c r="G248" s="4" t="s">
        <v>264</v>
      </c>
      <c r="H248" s="4" t="s">
        <v>12</v>
      </c>
      <c r="I248" s="4" t="s">
        <v>258</v>
      </c>
      <c r="J248" s="4" t="e">
        <f>IF(SUM(#REF!)=0,"",IF(#REF!&gt;#REF!,"NEGATIVO","POSITIVO"))</f>
        <v>#REF!</v>
      </c>
    </row>
    <row r="249" spans="1:10" ht="28">
      <c r="A249" s="12">
        <v>334</v>
      </c>
      <c r="B249" s="12" t="s">
        <v>23</v>
      </c>
      <c r="C249" s="4" t="s">
        <v>10</v>
      </c>
      <c r="D249" s="4" t="s">
        <v>25</v>
      </c>
      <c r="E249" s="5" t="s">
        <v>138</v>
      </c>
      <c r="F249" s="4" t="s">
        <v>23</v>
      </c>
      <c r="G249" s="16" t="s">
        <v>311</v>
      </c>
      <c r="H249" s="4" t="s">
        <v>14</v>
      </c>
      <c r="I249" s="4" t="s">
        <v>319</v>
      </c>
      <c r="J249" s="4" t="e">
        <f>IF(SUM(#REF!)=0,"",IF(#REF!&gt;#REF!,"NEGATIVO","POSITIVO"))</f>
        <v>#REF!</v>
      </c>
    </row>
    <row r="250" spans="1:10" ht="28" hidden="1">
      <c r="A250" s="12">
        <v>351</v>
      </c>
      <c r="B250" s="6" t="s">
        <v>9</v>
      </c>
      <c r="C250" s="5" t="s">
        <v>8</v>
      </c>
      <c r="D250" s="5" t="s">
        <v>27</v>
      </c>
      <c r="E250" s="6" t="s">
        <v>139</v>
      </c>
      <c r="F250" s="6" t="s">
        <v>22</v>
      </c>
      <c r="G250" s="13" t="s">
        <v>332</v>
      </c>
      <c r="H250" s="5" t="s">
        <v>12</v>
      </c>
      <c r="I250" s="4" t="s">
        <v>222</v>
      </c>
      <c r="J250" s="4" t="e">
        <f>IF(SUM(#REF!)=0,"",IF(#REF!&gt;#REF!,"NEGATIVO","POSITIVO"))</f>
        <v>#REF!</v>
      </c>
    </row>
    <row r="251" spans="1:10" ht="28" hidden="1">
      <c r="A251" s="12">
        <v>354</v>
      </c>
      <c r="B251" s="6" t="s">
        <v>9</v>
      </c>
      <c r="C251" s="5" t="s">
        <v>8</v>
      </c>
      <c r="D251" s="5" t="s">
        <v>27</v>
      </c>
      <c r="E251" s="6" t="s">
        <v>139</v>
      </c>
      <c r="F251" s="6" t="s">
        <v>22</v>
      </c>
      <c r="G251" s="6" t="s">
        <v>292</v>
      </c>
      <c r="H251" s="5" t="s">
        <v>12</v>
      </c>
      <c r="I251" s="4" t="s">
        <v>222</v>
      </c>
      <c r="J251" s="4" t="e">
        <f>IF(SUM(#REF!)=0,"",IF(#REF!&gt;#REF!,"NEGATIVO","POSITIVO"))</f>
        <v>#REF!</v>
      </c>
    </row>
    <row r="252" spans="1:10" ht="28" hidden="1">
      <c r="A252" s="12">
        <v>393</v>
      </c>
      <c r="B252" s="4" t="s">
        <v>6</v>
      </c>
      <c r="C252" s="4" t="s">
        <v>11</v>
      </c>
      <c r="D252" s="4" t="s">
        <v>265</v>
      </c>
      <c r="E252" s="4" t="s">
        <v>266</v>
      </c>
      <c r="F252" s="4" t="s">
        <v>18</v>
      </c>
      <c r="G252" s="8" t="s">
        <v>268</v>
      </c>
      <c r="H252" s="4" t="s">
        <v>12</v>
      </c>
      <c r="I252" s="4" t="s">
        <v>267</v>
      </c>
      <c r="J252" s="4" t="e">
        <f>IF(SUM(#REF!)=0,"",IF(#REF!&gt;#REF!,"NEGATIVO","POSITIVO"))</f>
        <v>#REF!</v>
      </c>
    </row>
    <row r="253" spans="1:10" ht="28" hidden="1">
      <c r="A253" s="12">
        <v>394</v>
      </c>
      <c r="B253" s="4" t="s">
        <v>6</v>
      </c>
      <c r="C253" s="4" t="s">
        <v>11</v>
      </c>
      <c r="D253" s="4" t="s">
        <v>265</v>
      </c>
      <c r="E253" s="4" t="s">
        <v>266</v>
      </c>
      <c r="F253" s="4" t="s">
        <v>18</v>
      </c>
      <c r="G253" s="8" t="s">
        <v>269</v>
      </c>
      <c r="H253" s="4" t="s">
        <v>12</v>
      </c>
      <c r="I253" s="4" t="s">
        <v>267</v>
      </c>
      <c r="J253" s="4" t="e">
        <f>IF(SUM(#REF!)=0,"",IF(#REF!&gt;#REF!,"NEGATIVO","POSITIVO"))</f>
        <v>#REF!</v>
      </c>
    </row>
    <row r="254" spans="1:10" ht="28" hidden="1">
      <c r="A254" s="12">
        <v>395</v>
      </c>
      <c r="B254" s="4" t="s">
        <v>6</v>
      </c>
      <c r="C254" s="4" t="s">
        <v>11</v>
      </c>
      <c r="D254" s="4" t="s">
        <v>265</v>
      </c>
      <c r="E254" s="4" t="s">
        <v>266</v>
      </c>
      <c r="F254" s="4" t="s">
        <v>18</v>
      </c>
      <c r="G254" s="8" t="s">
        <v>270</v>
      </c>
      <c r="H254" s="4" t="s">
        <v>12</v>
      </c>
      <c r="I254" s="4" t="s">
        <v>267</v>
      </c>
      <c r="J254" s="4" t="e">
        <f>IF(SUM(#REF!)=0,"",IF(#REF!&gt;#REF!,"NEGATIVO","POSITIVO"))</f>
        <v>#REF!</v>
      </c>
    </row>
    <row r="255" spans="1:10" ht="28" hidden="1">
      <c r="A255" s="12">
        <v>396</v>
      </c>
      <c r="B255" s="4" t="s">
        <v>6</v>
      </c>
      <c r="C255" s="4" t="s">
        <v>11</v>
      </c>
      <c r="D255" s="4" t="s">
        <v>265</v>
      </c>
      <c r="E255" s="4" t="s">
        <v>266</v>
      </c>
      <c r="F255" s="4" t="s">
        <v>18</v>
      </c>
      <c r="G255" s="9" t="s">
        <v>271</v>
      </c>
      <c r="H255" s="4" t="s">
        <v>12</v>
      </c>
      <c r="I255" s="4" t="s">
        <v>267</v>
      </c>
      <c r="J255" s="4" t="e">
        <f>IF(SUM(#REF!)=0,"",IF(#REF!&gt;#REF!,"NEGATIVO","POSITIVO"))</f>
        <v>#REF!</v>
      </c>
    </row>
    <row r="256" spans="1:10" ht="28" hidden="1">
      <c r="A256" s="12">
        <v>397</v>
      </c>
      <c r="B256" s="4" t="s">
        <v>6</v>
      </c>
      <c r="C256" s="4" t="s">
        <v>11</v>
      </c>
      <c r="D256" s="4" t="s">
        <v>265</v>
      </c>
      <c r="E256" s="4" t="s">
        <v>266</v>
      </c>
      <c r="F256" s="4" t="s">
        <v>18</v>
      </c>
      <c r="G256" s="8" t="s">
        <v>272</v>
      </c>
      <c r="H256" s="4" t="s">
        <v>12</v>
      </c>
      <c r="I256" s="4" t="s">
        <v>267</v>
      </c>
      <c r="J256" s="4" t="e">
        <f>IF(SUM(#REF!)=0,"",IF(#REF!&gt;#REF!,"NEGATIVO","POSITIVO"))</f>
        <v>#REF!</v>
      </c>
    </row>
    <row r="257" spans="1:10" ht="28" hidden="1">
      <c r="A257" s="12">
        <v>398</v>
      </c>
      <c r="B257" s="4" t="s">
        <v>6</v>
      </c>
      <c r="C257" s="4" t="s">
        <v>11</v>
      </c>
      <c r="D257" s="4" t="s">
        <v>265</v>
      </c>
      <c r="E257" s="4" t="s">
        <v>266</v>
      </c>
      <c r="F257" s="4" t="s">
        <v>18</v>
      </c>
      <c r="G257" s="8" t="s">
        <v>272</v>
      </c>
      <c r="H257" s="4" t="s">
        <v>12</v>
      </c>
      <c r="I257" s="4" t="s">
        <v>267</v>
      </c>
      <c r="J257" s="4" t="e">
        <f>IF(SUM(#REF!)=0,"",IF(#REF!&gt;#REF!,"NEGATIVO","POSITIVO"))</f>
        <v>#REF!</v>
      </c>
    </row>
    <row r="258" spans="1:10" ht="28" hidden="1">
      <c r="A258" s="12">
        <v>399</v>
      </c>
      <c r="B258" s="4" t="s">
        <v>6</v>
      </c>
      <c r="C258" s="4" t="s">
        <v>11</v>
      </c>
      <c r="D258" s="4" t="s">
        <v>265</v>
      </c>
      <c r="E258" s="4" t="s">
        <v>266</v>
      </c>
      <c r="F258" s="4" t="s">
        <v>18</v>
      </c>
      <c r="G258" s="8" t="s">
        <v>273</v>
      </c>
      <c r="H258" s="4" t="s">
        <v>12</v>
      </c>
      <c r="I258" s="4" t="s">
        <v>267</v>
      </c>
      <c r="J258" s="4" t="e">
        <f>IF(SUM(#REF!)=0,"",IF(#REF!&gt;#REF!,"NEGATIVO","POSITIVO"))</f>
        <v>#REF!</v>
      </c>
    </row>
    <row r="259" spans="1:10" ht="28" hidden="1">
      <c r="A259" s="12">
        <v>400</v>
      </c>
      <c r="B259" s="4" t="s">
        <v>6</v>
      </c>
      <c r="C259" s="4" t="s">
        <v>11</v>
      </c>
      <c r="D259" s="4" t="s">
        <v>265</v>
      </c>
      <c r="E259" s="4" t="s">
        <v>266</v>
      </c>
      <c r="F259" s="4" t="s">
        <v>18</v>
      </c>
      <c r="G259" s="8" t="s">
        <v>274</v>
      </c>
      <c r="H259" s="4" t="s">
        <v>12</v>
      </c>
      <c r="I259" s="4" t="s">
        <v>267</v>
      </c>
      <c r="J259" s="4" t="e">
        <f>IF(SUM(#REF!)=0,"",IF(#REF!&gt;#REF!,"NEGATIVO","POSITIVO"))</f>
        <v>#REF!</v>
      </c>
    </row>
    <row r="260" spans="1:10" ht="28" hidden="1">
      <c r="A260" s="12">
        <v>401</v>
      </c>
      <c r="B260" s="4" t="s">
        <v>6</v>
      </c>
      <c r="C260" s="4" t="s">
        <v>11</v>
      </c>
      <c r="D260" s="4" t="s">
        <v>265</v>
      </c>
      <c r="E260" s="4" t="s">
        <v>266</v>
      </c>
      <c r="F260" s="4" t="s">
        <v>21</v>
      </c>
      <c r="G260" s="10" t="s">
        <v>275</v>
      </c>
      <c r="H260" s="4" t="s">
        <v>15</v>
      </c>
      <c r="I260" s="4" t="s">
        <v>267</v>
      </c>
      <c r="J260" s="4" t="e">
        <f>IF(SUM(#REF!)=0,"",IF(#REF!&gt;#REF!,"NEGATIVO","POSITIVO"))</f>
        <v>#REF!</v>
      </c>
    </row>
    <row r="261" spans="1:10" ht="28" hidden="1">
      <c r="A261" s="12">
        <v>402</v>
      </c>
      <c r="B261" s="4" t="s">
        <v>6</v>
      </c>
      <c r="C261" s="4" t="s">
        <v>11</v>
      </c>
      <c r="D261" s="4" t="s">
        <v>265</v>
      </c>
      <c r="E261" s="4" t="s">
        <v>266</v>
      </c>
      <c r="F261" s="4" t="s">
        <v>21</v>
      </c>
      <c r="G261" s="10" t="s">
        <v>276</v>
      </c>
      <c r="H261" s="4" t="s">
        <v>15</v>
      </c>
      <c r="I261" s="4" t="s">
        <v>267</v>
      </c>
      <c r="J261" s="4" t="e">
        <f>IF(SUM(#REF!)=0,"",IF(#REF!&gt;#REF!,"NEGATIVO","POSITIVO"))</f>
        <v>#REF!</v>
      </c>
    </row>
    <row r="262" spans="1:10" ht="28" hidden="1">
      <c r="A262" s="12">
        <v>403</v>
      </c>
      <c r="B262" s="4" t="s">
        <v>6</v>
      </c>
      <c r="C262" s="4" t="s">
        <v>11</v>
      </c>
      <c r="D262" s="4" t="s">
        <v>265</v>
      </c>
      <c r="E262" s="4" t="s">
        <v>266</v>
      </c>
      <c r="F262" s="4" t="s">
        <v>21</v>
      </c>
      <c r="G262" s="10" t="s">
        <v>277</v>
      </c>
      <c r="H262" s="4" t="s">
        <v>15</v>
      </c>
      <c r="I262" s="4" t="s">
        <v>267</v>
      </c>
      <c r="J262" s="4" t="e">
        <f>IF(SUM(#REF!)=0,"",IF(#REF!&gt;#REF!,"NEGATIVO","POSITIVO"))</f>
        <v>#REF!</v>
      </c>
    </row>
    <row r="263" spans="1:10" ht="28" hidden="1">
      <c r="A263" s="12">
        <v>404</v>
      </c>
      <c r="B263" s="4" t="s">
        <v>6</v>
      </c>
      <c r="C263" s="4" t="s">
        <v>11</v>
      </c>
      <c r="D263" s="4" t="s">
        <v>265</v>
      </c>
      <c r="E263" s="4" t="s">
        <v>266</v>
      </c>
      <c r="F263" s="4" t="s">
        <v>21</v>
      </c>
      <c r="G263" s="10" t="s">
        <v>278</v>
      </c>
      <c r="H263" s="4" t="s">
        <v>15</v>
      </c>
      <c r="I263" s="4" t="s">
        <v>267</v>
      </c>
      <c r="J263" s="4" t="e">
        <f>IF(SUM(#REF!)=0,"",IF(#REF!&gt;#REF!,"NEGATIVO","POSITIVO"))</f>
        <v>#REF!</v>
      </c>
    </row>
    <row r="264" spans="1:10" ht="28" hidden="1">
      <c r="A264" s="12">
        <v>405</v>
      </c>
      <c r="B264" s="4" t="s">
        <v>6</v>
      </c>
      <c r="C264" s="4" t="s">
        <v>11</v>
      </c>
      <c r="D264" s="4" t="s">
        <v>265</v>
      </c>
      <c r="E264" s="4" t="s">
        <v>266</v>
      </c>
      <c r="F264" s="4" t="s">
        <v>21</v>
      </c>
      <c r="G264" s="10" t="s">
        <v>279</v>
      </c>
      <c r="H264" s="4" t="s">
        <v>15</v>
      </c>
      <c r="I264" s="4" t="s">
        <v>267</v>
      </c>
      <c r="J264" s="4" t="e">
        <f>IF(SUM(#REF!)=0,"",IF(#REF!&gt;#REF!,"NEGATIVO","POSITIVO"))</f>
        <v>#REF!</v>
      </c>
    </row>
    <row r="265" spans="1:10" ht="28" hidden="1">
      <c r="A265" s="12">
        <v>406</v>
      </c>
      <c r="B265" s="4" t="s">
        <v>6</v>
      </c>
      <c r="C265" s="4" t="s">
        <v>11</v>
      </c>
      <c r="D265" s="4" t="s">
        <v>265</v>
      </c>
      <c r="E265" s="4" t="s">
        <v>266</v>
      </c>
      <c r="F265" s="4" t="s">
        <v>21</v>
      </c>
      <c r="G265" s="10" t="s">
        <v>280</v>
      </c>
      <c r="H265" s="4" t="s">
        <v>15</v>
      </c>
      <c r="I265" s="4" t="s">
        <v>267</v>
      </c>
      <c r="J265" s="4" t="e">
        <f>IF(SUM(#REF!)=0,"",IF(#REF!&gt;#REF!,"NEGATIVO","POSITIVO"))</f>
        <v>#REF!</v>
      </c>
    </row>
    <row r="266" spans="1:10" ht="28" hidden="1">
      <c r="A266" s="12">
        <v>407</v>
      </c>
      <c r="B266" s="4" t="s">
        <v>6</v>
      </c>
      <c r="C266" s="4" t="s">
        <v>11</v>
      </c>
      <c r="D266" s="4" t="s">
        <v>265</v>
      </c>
      <c r="E266" s="4" t="s">
        <v>266</v>
      </c>
      <c r="F266" s="4" t="s">
        <v>21</v>
      </c>
      <c r="G266" s="10" t="s">
        <v>281</v>
      </c>
      <c r="H266" s="4" t="s">
        <v>15</v>
      </c>
      <c r="I266" s="4" t="s">
        <v>267</v>
      </c>
      <c r="J266" s="4" t="e">
        <f>IF(SUM(#REF!)=0,"",IF(#REF!&gt;#REF!,"NEGATIVO","POSITIVO"))</f>
        <v>#REF!</v>
      </c>
    </row>
    <row r="267" spans="1:10" ht="28" hidden="1">
      <c r="A267" s="12">
        <v>408</v>
      </c>
      <c r="B267" s="4" t="s">
        <v>6</v>
      </c>
      <c r="C267" s="4" t="s">
        <v>11</v>
      </c>
      <c r="D267" s="4" t="s">
        <v>265</v>
      </c>
      <c r="E267" s="4" t="s">
        <v>266</v>
      </c>
      <c r="F267" s="4" t="s">
        <v>21</v>
      </c>
      <c r="G267" s="10" t="s">
        <v>282</v>
      </c>
      <c r="H267" s="4" t="s">
        <v>15</v>
      </c>
      <c r="I267" s="4" t="s">
        <v>267</v>
      </c>
      <c r="J267" s="4" t="e">
        <f>IF(SUM(#REF!)=0,"",IF(#REF!&gt;#REF!,"NEGATIVO","POSITIVO"))</f>
        <v>#REF!</v>
      </c>
    </row>
    <row r="268" spans="1:10" ht="28" hidden="1">
      <c r="A268" s="12">
        <v>409</v>
      </c>
      <c r="B268" s="4" t="s">
        <v>6</v>
      </c>
      <c r="C268" s="4" t="s">
        <v>11</v>
      </c>
      <c r="D268" s="4" t="s">
        <v>265</v>
      </c>
      <c r="E268" s="4" t="s">
        <v>266</v>
      </c>
      <c r="F268" s="4" t="s">
        <v>21</v>
      </c>
      <c r="G268" s="10" t="s">
        <v>283</v>
      </c>
      <c r="H268" s="4" t="s">
        <v>15</v>
      </c>
      <c r="I268" s="4" t="s">
        <v>267</v>
      </c>
      <c r="J268" s="4" t="e">
        <f>IF(SUM(#REF!)=0,"",IF(#REF!&gt;#REF!,"NEGATIVO","POSITIVO"))</f>
        <v>#REF!</v>
      </c>
    </row>
    <row r="269" spans="1:10" ht="28" hidden="1">
      <c r="A269" s="12">
        <v>410</v>
      </c>
      <c r="B269" s="4" t="s">
        <v>6</v>
      </c>
      <c r="C269" s="4" t="s">
        <v>11</v>
      </c>
      <c r="D269" s="4" t="s">
        <v>265</v>
      </c>
      <c r="E269" s="4" t="s">
        <v>266</v>
      </c>
      <c r="F269" s="4" t="s">
        <v>21</v>
      </c>
      <c r="G269" s="10" t="s">
        <v>284</v>
      </c>
      <c r="H269" s="4" t="s">
        <v>15</v>
      </c>
      <c r="I269" s="4" t="s">
        <v>267</v>
      </c>
      <c r="J269" s="4" t="e">
        <f>IF(SUM(#REF!)=0,"",IF(#REF!&gt;#REF!,"NEGATIVO","POSITIVO"))</f>
        <v>#REF!</v>
      </c>
    </row>
    <row r="270" spans="1:10" ht="28" hidden="1">
      <c r="A270" s="12">
        <v>412</v>
      </c>
      <c r="B270" s="4" t="s">
        <v>6</v>
      </c>
      <c r="C270" s="4" t="s">
        <v>11</v>
      </c>
      <c r="D270" s="4" t="s">
        <v>265</v>
      </c>
      <c r="E270" s="4" t="s">
        <v>266</v>
      </c>
      <c r="F270" s="4" t="s">
        <v>20</v>
      </c>
      <c r="G270" s="11" t="s">
        <v>285</v>
      </c>
      <c r="H270" s="4" t="s">
        <v>14</v>
      </c>
      <c r="I270" s="4" t="s">
        <v>267</v>
      </c>
      <c r="J270" s="4" t="e">
        <f>IF(SUM(#REF!)=0,"",IF(#REF!&gt;#REF!,"NEGATIVO","POSITIVO"))</f>
        <v>#REF!</v>
      </c>
    </row>
    <row r="271" spans="1:10" ht="28" hidden="1">
      <c r="A271" s="12">
        <v>413</v>
      </c>
      <c r="B271" s="4" t="s">
        <v>6</v>
      </c>
      <c r="C271" s="4" t="s">
        <v>11</v>
      </c>
      <c r="D271" s="4" t="s">
        <v>265</v>
      </c>
      <c r="E271" s="4" t="s">
        <v>266</v>
      </c>
      <c r="F271" s="4" t="s">
        <v>20</v>
      </c>
      <c r="G271" s="11" t="s">
        <v>286</v>
      </c>
      <c r="H271" s="4" t="s">
        <v>14</v>
      </c>
      <c r="I271" s="4" t="s">
        <v>267</v>
      </c>
      <c r="J271" s="4" t="e">
        <f>IF(SUM(#REF!)=0,"",IF(#REF!&gt;#REF!,"NEGATIVO","POSITIVO"))</f>
        <v>#REF!</v>
      </c>
    </row>
    <row r="272" spans="1:10" ht="28" hidden="1">
      <c r="A272" s="12">
        <v>414</v>
      </c>
      <c r="B272" s="4" t="s">
        <v>6</v>
      </c>
      <c r="C272" s="4" t="s">
        <v>11</v>
      </c>
      <c r="D272" s="4" t="s">
        <v>265</v>
      </c>
      <c r="E272" s="4" t="s">
        <v>266</v>
      </c>
      <c r="F272" s="4" t="s">
        <v>20</v>
      </c>
      <c r="G272" s="11" t="s">
        <v>287</v>
      </c>
      <c r="H272" s="4" t="s">
        <v>14</v>
      </c>
      <c r="I272" s="4" t="s">
        <v>267</v>
      </c>
      <c r="J272" s="4" t="e">
        <f>IF(SUM(#REF!)=0,"",IF(#REF!&gt;#REF!,"NEGATIVO","POSITIVO"))</f>
        <v>#REF!</v>
      </c>
    </row>
    <row r="273" spans="1:10" ht="28" hidden="1">
      <c r="A273" s="12">
        <v>415</v>
      </c>
      <c r="B273" s="4" t="s">
        <v>6</v>
      </c>
      <c r="C273" s="4" t="s">
        <v>11</v>
      </c>
      <c r="D273" s="4" t="s">
        <v>265</v>
      </c>
      <c r="E273" s="4" t="s">
        <v>266</v>
      </c>
      <c r="F273" s="4" t="s">
        <v>20</v>
      </c>
      <c r="G273" s="11" t="s">
        <v>288</v>
      </c>
      <c r="H273" s="4" t="s">
        <v>14</v>
      </c>
      <c r="I273" s="4" t="s">
        <v>267</v>
      </c>
      <c r="J273" s="4" t="e">
        <f>IF(SUM(#REF!)=0,"",IF(#REF!&gt;#REF!,"NEGATIVO","POSITIVO"))</f>
        <v>#REF!</v>
      </c>
    </row>
    <row r="274" spans="1:10" ht="28" hidden="1">
      <c r="A274" s="12">
        <v>416</v>
      </c>
      <c r="B274" s="4" t="s">
        <v>6</v>
      </c>
      <c r="C274" s="4" t="s">
        <v>11</v>
      </c>
      <c r="D274" s="4" t="s">
        <v>265</v>
      </c>
      <c r="E274" s="4" t="s">
        <v>266</v>
      </c>
      <c r="F274" s="4" t="s">
        <v>20</v>
      </c>
      <c r="G274" s="11" t="s">
        <v>289</v>
      </c>
      <c r="H274" s="4" t="s">
        <v>14</v>
      </c>
      <c r="I274" s="4" t="s">
        <v>267</v>
      </c>
      <c r="J274" s="4" t="e">
        <f>IF(SUM(#REF!)=0,"",IF(#REF!&gt;#REF!,"NEGATIVO","POSITIVO"))</f>
        <v>#REF!</v>
      </c>
    </row>
    <row r="285" spans="1:10">
      <c r="G285" s="14"/>
    </row>
  </sheetData>
  <autoFilter ref="A3:J274" xr:uid="{00000000-0009-0000-0000-000000000000}">
    <filterColumn colId="8">
      <filters>
        <filter val="Resolucion 1552"/>
        <filter val="Resolucion 256"/>
      </filters>
    </filterColumn>
  </autoFilter>
  <sortState xmlns:xlrd2="http://schemas.microsoft.com/office/spreadsheetml/2017/richdata2" ref="G206:G218">
    <sortCondition ref="G206"/>
  </sortState>
  <dataValidations count="2">
    <dataValidation type="list" allowBlank="1" showInputMessage="1" showErrorMessage="1" sqref="F4:F175 F190:F251" xr:uid="{00000000-0002-0000-0000-000000000000}">
      <formula1>#REF!</formula1>
    </dataValidation>
    <dataValidation type="list" allowBlank="1" showInputMessage="1" showErrorMessage="1" sqref="H4:H45 H47:H251 C4:D251 B47:B54 B44:B45 B4:B41 B108:B130 B94:B106 B84:B92 B250:B251 B132:B236 B238:B248 B57:B81" xr:uid="{00000000-0002-0000-0000-000001000000}">
      <formula1>#REF!</formula1>
    </dataValidation>
  </dataValidations>
  <pageMargins left="0.39370078740157483" right="0.39370078740157483" top="0.39370078740157483" bottom="0.39370078740157483" header="0" footer="0"/>
  <pageSetup paperSize="9" scale="52"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5"/>
  <sheetViews>
    <sheetView view="pageBreakPreview" zoomScale="70" zoomScaleNormal="60" zoomScaleSheetLayoutView="70" workbookViewId="0">
      <pane xSplit="1" ySplit="3" topLeftCell="F4" activePane="bottomRight" state="frozen"/>
      <selection pane="topRight" activeCell="B1" sqref="B1"/>
      <selection pane="bottomLeft" activeCell="A4" sqref="A4"/>
      <selection pane="bottomRight" activeCell="I4" sqref="I4"/>
    </sheetView>
  </sheetViews>
  <sheetFormatPr baseColWidth="10" defaultColWidth="10.81640625" defaultRowHeight="14.5"/>
  <cols>
    <col min="1" max="1" width="10.81640625" style="58"/>
    <col min="2" max="2" width="52.81640625" style="58" customWidth="1"/>
    <col min="3" max="3" width="18.453125" style="58" customWidth="1"/>
    <col min="4" max="5" width="20" style="58" customWidth="1"/>
    <col min="6" max="6" width="38.26953125" style="58" customWidth="1"/>
    <col min="7" max="7" width="39.7265625" style="58" customWidth="1"/>
    <col min="8" max="9" width="35.1796875" style="58" customWidth="1"/>
    <col min="10" max="10" width="30.453125" style="58" customWidth="1"/>
    <col min="11" max="11" width="23.26953125" style="58" bestFit="1" customWidth="1"/>
    <col min="12" max="12" width="22.453125" style="58" bestFit="1" customWidth="1"/>
    <col min="13" max="13" width="15.1796875" style="58" bestFit="1" customWidth="1"/>
    <col min="14" max="14" width="22.1796875" style="58" customWidth="1"/>
    <col min="15" max="15" width="25.453125" style="58" customWidth="1"/>
    <col min="16" max="16" width="26.453125" style="58" customWidth="1"/>
    <col min="17" max="17" width="15.1796875" style="58" bestFit="1" customWidth="1"/>
    <col min="18" max="18" width="16.26953125" style="58" bestFit="1" customWidth="1"/>
    <col min="19" max="16384" width="10.81640625" style="58"/>
  </cols>
  <sheetData>
    <row r="1" spans="1:18">
      <c r="A1" s="405" t="s">
        <v>545</v>
      </c>
      <c r="B1" s="406"/>
      <c r="C1" s="406"/>
      <c r="D1" s="406"/>
      <c r="E1" s="406"/>
      <c r="F1" s="406"/>
      <c r="G1" s="406"/>
      <c r="H1" s="406"/>
      <c r="I1" s="406"/>
      <c r="J1" s="406"/>
      <c r="K1" s="406"/>
      <c r="L1" s="406"/>
      <c r="M1" s="406"/>
      <c r="N1" s="406"/>
      <c r="O1" s="406"/>
      <c r="P1" s="406"/>
    </row>
    <row r="2" spans="1:18" ht="29.5" customHeight="1">
      <c r="A2" s="406"/>
      <c r="B2" s="406"/>
      <c r="C2" s="406"/>
      <c r="D2" s="406"/>
      <c r="E2" s="406"/>
      <c r="F2" s="406"/>
      <c r="G2" s="406"/>
      <c r="H2" s="406"/>
      <c r="I2" s="406"/>
      <c r="J2" s="406"/>
      <c r="K2" s="406"/>
      <c r="L2" s="406"/>
      <c r="M2" s="406"/>
      <c r="N2" s="406"/>
      <c r="O2" s="406"/>
      <c r="P2" s="406"/>
    </row>
    <row r="3" spans="1:18" ht="76.5" customHeight="1">
      <c r="A3" s="67" t="s">
        <v>2</v>
      </c>
      <c r="B3" s="67" t="s">
        <v>1</v>
      </c>
      <c r="C3" s="67" t="s">
        <v>32</v>
      </c>
      <c r="D3" s="68" t="s">
        <v>337</v>
      </c>
      <c r="E3" s="68" t="s">
        <v>345</v>
      </c>
      <c r="F3" s="68" t="s">
        <v>338</v>
      </c>
      <c r="G3" s="68" t="s">
        <v>339</v>
      </c>
      <c r="H3" s="68" t="s">
        <v>340</v>
      </c>
      <c r="I3" s="68" t="s">
        <v>490</v>
      </c>
      <c r="J3" s="68" t="s">
        <v>366</v>
      </c>
      <c r="K3" s="68" t="s">
        <v>367</v>
      </c>
      <c r="L3" s="68" t="s">
        <v>421</v>
      </c>
      <c r="M3" s="69" t="s">
        <v>480</v>
      </c>
      <c r="N3" s="69" t="s">
        <v>500</v>
      </c>
      <c r="O3" s="68" t="s">
        <v>479</v>
      </c>
      <c r="P3" s="68" t="s">
        <v>498</v>
      </c>
    </row>
    <row r="4" spans="1:18" s="71" customFormat="1" ht="60" customHeight="1">
      <c r="A4" s="197">
        <v>1</v>
      </c>
      <c r="B4" s="198" t="str">
        <f>Variables!G2</f>
        <v>Tiempo promedio de espera para la asignación de las citas por primera vez - Medicina General</v>
      </c>
      <c r="C4" s="199" t="str">
        <f>Variables!H2</f>
        <v>MENSUAL</v>
      </c>
      <c r="D4" s="199" t="str">
        <f>Variables!I2</f>
        <v>Resolución 1552</v>
      </c>
      <c r="E4" s="199" t="str">
        <f>Variables!J2</f>
        <v>Financiera, física y talento humano.</v>
      </c>
      <c r="F4" s="184" t="s">
        <v>686</v>
      </c>
      <c r="G4" s="184" t="s">
        <v>687</v>
      </c>
      <c r="H4" s="184" t="s">
        <v>688</v>
      </c>
      <c r="I4" s="188" t="e">
        <f>'Entradas (Ic-Inc)'!K2</f>
        <v>#DIV/0!</v>
      </c>
      <c r="J4" s="188" t="e">
        <f>'Entradas (Ic-Inc)'!$M$2</f>
        <v>#DIV/0!</v>
      </c>
      <c r="K4" s="188" t="e">
        <f>'Entradas (Ic-Inc)'!$P$2</f>
        <v>#DIV/0!</v>
      </c>
      <c r="L4" s="188">
        <f>'Salidas(Ot)'!$I$3</f>
        <v>0</v>
      </c>
      <c r="M4" s="189" t="e">
        <f>J4/L4</f>
        <v>#DIV/0!</v>
      </c>
      <c r="N4" s="189" t="e">
        <f>K4/L4</f>
        <v>#DIV/0!</v>
      </c>
      <c r="O4" s="190" t="e">
        <f>M4+N4</f>
        <v>#DIV/0!</v>
      </c>
      <c r="P4" s="191" t="e">
        <f>1/O4</f>
        <v>#DIV/0!</v>
      </c>
      <c r="Q4" s="70"/>
    </row>
    <row r="5" spans="1:18" s="71" customFormat="1" ht="68.150000000000006" customHeight="1">
      <c r="A5" s="197">
        <v>2</v>
      </c>
      <c r="B5" s="200" t="str">
        <f>Variables!G3</f>
        <v>Tiempo promedio de espera para la asignación de cita Promoción y detección (Cardiología, dermatología, enfermería general, gastroenterología, endoscopia, higiene oral, nutrición, optometría y terapias respiratorias)</v>
      </c>
      <c r="C5" s="199" t="str">
        <f>Variables!H3</f>
        <v>MENSUAL</v>
      </c>
      <c r="D5" s="199" t="str">
        <f>Variables!I3</f>
        <v>Resolución 1552</v>
      </c>
      <c r="E5" s="199" t="str">
        <f>Variables!J3</f>
        <v>Financiera, física y talento humano.</v>
      </c>
      <c r="F5" s="184" t="s">
        <v>645</v>
      </c>
      <c r="G5" s="184" t="s">
        <v>646</v>
      </c>
      <c r="H5" s="184" t="s">
        <v>647</v>
      </c>
      <c r="I5" s="188" t="e">
        <f>'Entradas (Ic-Inc)'!K6</f>
        <v>#DIV/0!</v>
      </c>
      <c r="J5" s="188" t="e">
        <f>'Entradas (Ic-Inc)'!$M$6</f>
        <v>#DIV/0!</v>
      </c>
      <c r="K5" s="188" t="e">
        <f>'Entradas (Ic-Inc)'!$P$6</f>
        <v>#DIV/0!</v>
      </c>
      <c r="L5" s="188">
        <f>'Salidas(Ot)'!$I$7</f>
        <v>0</v>
      </c>
      <c r="M5" s="189" t="e">
        <f t="shared" ref="M5:M22" si="0">J5/L5</f>
        <v>#DIV/0!</v>
      </c>
      <c r="N5" s="189" t="e">
        <f t="shared" ref="N5:N22" si="1">K5/L5</f>
        <v>#DIV/0!</v>
      </c>
      <c r="O5" s="190" t="e">
        <f t="shared" ref="O5:O22" si="2">M5+N5</f>
        <v>#DIV/0!</v>
      </c>
      <c r="P5" s="191" t="e">
        <f>1/O5</f>
        <v>#DIV/0!</v>
      </c>
      <c r="R5" s="73"/>
    </row>
    <row r="6" spans="1:18" s="71" customFormat="1" ht="68.150000000000006" customHeight="1">
      <c r="A6" s="197">
        <v>3</v>
      </c>
      <c r="B6" s="201" t="str">
        <f>Variables!G4</f>
        <v>Tiempo promedio de espera para la asignación de cita de Ortopedia</v>
      </c>
      <c r="C6" s="199" t="str">
        <f>Variables!H4</f>
        <v>MENSUAL</v>
      </c>
      <c r="D6" s="199" t="str">
        <f>Variables!I4</f>
        <v>Resolución 1552</v>
      </c>
      <c r="E6" s="199" t="str">
        <f>Variables!J4</f>
        <v>Financiera, física y talento humano.</v>
      </c>
      <c r="F6" s="184" t="s">
        <v>645</v>
      </c>
      <c r="G6" s="184" t="s">
        <v>648</v>
      </c>
      <c r="H6" s="184" t="s">
        <v>649</v>
      </c>
      <c r="I6" s="188" t="e">
        <f>'Entradas (Ic-Inc)'!K10</f>
        <v>#DIV/0!</v>
      </c>
      <c r="J6" s="188" t="e">
        <f>'Entradas (Ic-Inc)'!$M$10</f>
        <v>#DIV/0!</v>
      </c>
      <c r="K6" s="188" t="e">
        <f>'Entradas (Ic-Inc)'!$P$10</f>
        <v>#DIV/0!</v>
      </c>
      <c r="L6" s="188">
        <f>'Salidas(Ot)'!$I$11</f>
        <v>0</v>
      </c>
      <c r="M6" s="189" t="e">
        <f t="shared" si="0"/>
        <v>#DIV/0!</v>
      </c>
      <c r="N6" s="189" t="e">
        <f t="shared" si="1"/>
        <v>#DIV/0!</v>
      </c>
      <c r="O6" s="190" t="e">
        <f t="shared" si="2"/>
        <v>#DIV/0!</v>
      </c>
      <c r="P6" s="191" t="e">
        <f>1/O6</f>
        <v>#DIV/0!</v>
      </c>
    </row>
    <row r="7" spans="1:18" s="71" customFormat="1" ht="68.150000000000006" customHeight="1">
      <c r="A7" s="197">
        <v>4</v>
      </c>
      <c r="B7" s="200" t="str">
        <f>Variables!G5</f>
        <v>Tiempo promedio de espera para la asignación de cita de Medicina Familiar</v>
      </c>
      <c r="C7" s="199" t="str">
        <f>Variables!H5</f>
        <v>MENSUAL</v>
      </c>
      <c r="D7" s="199" t="str">
        <f>Variables!I5</f>
        <v>Resolución 1552</v>
      </c>
      <c r="E7" s="199" t="str">
        <f>Variables!J5</f>
        <v>Financiera, física y talento humano.</v>
      </c>
      <c r="F7" s="184" t="s">
        <v>645</v>
      </c>
      <c r="G7" s="184" t="s">
        <v>650</v>
      </c>
      <c r="H7" s="184" t="s">
        <v>651</v>
      </c>
      <c r="I7" s="188" t="e">
        <f>'Entradas (Ic-Inc)'!K14</f>
        <v>#DIV/0!</v>
      </c>
      <c r="J7" s="192" t="e">
        <f>'Entradas (Ic-Inc)'!$M$14</f>
        <v>#DIV/0!</v>
      </c>
      <c r="K7" s="188" t="e">
        <f>'Entradas (Ic-Inc)'!$P$14</f>
        <v>#DIV/0!</v>
      </c>
      <c r="L7" s="188">
        <f>'Salidas(Ot)'!$I$15</f>
        <v>0</v>
      </c>
      <c r="M7" s="189" t="e">
        <f t="shared" si="0"/>
        <v>#DIV/0!</v>
      </c>
      <c r="N7" s="189" t="e">
        <f t="shared" si="1"/>
        <v>#DIV/0!</v>
      </c>
      <c r="O7" s="190" t="e">
        <f t="shared" si="2"/>
        <v>#DIV/0!</v>
      </c>
      <c r="P7" s="191" t="e">
        <f>1/O7</f>
        <v>#DIV/0!</v>
      </c>
    </row>
    <row r="8" spans="1:18" s="71" customFormat="1" ht="68.150000000000006" customHeight="1">
      <c r="A8" s="197">
        <v>5</v>
      </c>
      <c r="B8" s="201" t="str">
        <f>Variables!G6</f>
        <v>Tiempo promedio de espera para la toma de Ecografía</v>
      </c>
      <c r="C8" s="199" t="str">
        <f>Variables!H6</f>
        <v>MENSUAL</v>
      </c>
      <c r="D8" s="199" t="str">
        <f>Variables!I6</f>
        <v>Resolución 1552</v>
      </c>
      <c r="E8" s="199" t="str">
        <f>Variables!J6</f>
        <v>Financiera, física y talento humano.</v>
      </c>
      <c r="F8" s="184" t="s">
        <v>645</v>
      </c>
      <c r="G8" s="184" t="s">
        <v>652</v>
      </c>
      <c r="H8" s="184" t="s">
        <v>653</v>
      </c>
      <c r="I8" s="188" t="e">
        <f>'Entradas (Ic-Inc)'!K18</f>
        <v>#DIV/0!</v>
      </c>
      <c r="J8" s="188" t="e">
        <f>'Entradas (Ic-Inc)'!$M$18</f>
        <v>#DIV/0!</v>
      </c>
      <c r="K8" s="188" t="e">
        <f>'Entradas (Ic-Inc)'!$P$18</f>
        <v>#DIV/0!</v>
      </c>
      <c r="L8" s="188">
        <f>'Salidas(Ot)'!$I$19</f>
        <v>0</v>
      </c>
      <c r="M8" s="189" t="e">
        <f t="shared" si="0"/>
        <v>#DIV/0!</v>
      </c>
      <c r="N8" s="189" t="e">
        <f t="shared" si="1"/>
        <v>#DIV/0!</v>
      </c>
      <c r="O8" s="190" t="e">
        <f t="shared" si="2"/>
        <v>#DIV/0!</v>
      </c>
      <c r="P8" s="191" t="e">
        <f t="shared" ref="P8:P23" si="3">1/O8</f>
        <v>#DIV/0!</v>
      </c>
    </row>
    <row r="9" spans="1:18" s="71" customFormat="1" ht="68.150000000000006" customHeight="1">
      <c r="A9" s="197">
        <v>6</v>
      </c>
      <c r="B9" s="200" t="str">
        <f>Variables!G7</f>
        <v>Tiempo promedio de espera para la asignación de cita de Cirugía General</v>
      </c>
      <c r="C9" s="199" t="str">
        <f>Variables!H7</f>
        <v>MENSUAL</v>
      </c>
      <c r="D9" s="199" t="str">
        <f>Variables!I7</f>
        <v>Resolución 1552</v>
      </c>
      <c r="E9" s="199" t="str">
        <f>Variables!J7</f>
        <v>Financiera, física y talento humano.</v>
      </c>
      <c r="F9" s="184" t="s">
        <v>645</v>
      </c>
      <c r="G9" s="184" t="s">
        <v>654</v>
      </c>
      <c r="H9" s="184" t="s">
        <v>655</v>
      </c>
      <c r="I9" s="188" t="e">
        <f>'Entradas (Ic-Inc)'!K23</f>
        <v>#DIV/0!</v>
      </c>
      <c r="J9" s="188" t="e">
        <f>'Entradas (Ic-Inc)'!$M$23</f>
        <v>#DIV/0!</v>
      </c>
      <c r="K9" s="188" t="e">
        <f>'Entradas (Ic-Inc)'!$P$23</f>
        <v>#DIV/0!</v>
      </c>
      <c r="L9" s="188">
        <f>'Salidas(Ot)'!$I$24</f>
        <v>0</v>
      </c>
      <c r="M9" s="189" t="e">
        <f>J9/L9</f>
        <v>#DIV/0!</v>
      </c>
      <c r="N9" s="189" t="e">
        <f t="shared" si="1"/>
        <v>#DIV/0!</v>
      </c>
      <c r="O9" s="190" t="e">
        <f t="shared" si="2"/>
        <v>#DIV/0!</v>
      </c>
      <c r="P9" s="193" t="e">
        <f t="shared" si="3"/>
        <v>#DIV/0!</v>
      </c>
    </row>
    <row r="10" spans="1:18" s="71" customFormat="1" ht="68.150000000000006" customHeight="1">
      <c r="A10" s="197">
        <v>7</v>
      </c>
      <c r="B10" s="201" t="str">
        <f>Variables!G8</f>
        <v>Tiempo promedio de espera para la asignación de cita de pediatría</v>
      </c>
      <c r="C10" s="199" t="str">
        <f>Variables!H8</f>
        <v>MENSUAL</v>
      </c>
      <c r="D10" s="199" t="str">
        <f>Variables!I8</f>
        <v>Resolución 1552</v>
      </c>
      <c r="E10" s="199" t="str">
        <f>Variables!J8</f>
        <v>Financiera, física y talento humano.</v>
      </c>
      <c r="F10" s="184" t="s">
        <v>645</v>
      </c>
      <c r="G10" s="184" t="s">
        <v>656</v>
      </c>
      <c r="H10" s="184" t="s">
        <v>657</v>
      </c>
      <c r="I10" s="188" t="e">
        <f>'Entradas (Ic-Inc)'!K27</f>
        <v>#DIV/0!</v>
      </c>
      <c r="J10" s="188" t="e">
        <f>'Entradas (Ic-Inc)'!$M$27</f>
        <v>#DIV/0!</v>
      </c>
      <c r="K10" s="188" t="e">
        <f>'Entradas (Ic-Inc)'!$P$27</f>
        <v>#DIV/0!</v>
      </c>
      <c r="L10" s="188">
        <f>'Salidas(Ot)'!$I$28</f>
        <v>0</v>
      </c>
      <c r="M10" s="189" t="e">
        <f t="shared" si="0"/>
        <v>#DIV/0!</v>
      </c>
      <c r="N10" s="189" t="e">
        <f t="shared" si="1"/>
        <v>#DIV/0!</v>
      </c>
      <c r="O10" s="190" t="e">
        <f t="shared" si="2"/>
        <v>#DIV/0!</v>
      </c>
      <c r="P10" s="191" t="e">
        <f t="shared" si="3"/>
        <v>#DIV/0!</v>
      </c>
    </row>
    <row r="11" spans="1:18" s="71" customFormat="1" ht="68.150000000000006" customHeight="1">
      <c r="A11" s="197">
        <v>8</v>
      </c>
      <c r="B11" s="200" t="str">
        <f>Variables!G9</f>
        <v>Tiempo promedio de espera para la asignación de cita de Ginecología y obstetricia</v>
      </c>
      <c r="C11" s="199" t="str">
        <f>Variables!H9</f>
        <v>MENSUAL</v>
      </c>
      <c r="D11" s="199" t="str">
        <f>Variables!I9</f>
        <v>Resolución 1552</v>
      </c>
      <c r="E11" s="199" t="str">
        <f>Variables!J9</f>
        <v>Financiera, física y talento humano.</v>
      </c>
      <c r="F11" s="184" t="s">
        <v>645</v>
      </c>
      <c r="G11" s="184" t="s">
        <v>658</v>
      </c>
      <c r="H11" s="184" t="s">
        <v>659</v>
      </c>
      <c r="I11" s="188" t="e">
        <f>'Entradas (Ic-Inc)'!K31</f>
        <v>#DIV/0!</v>
      </c>
      <c r="J11" s="188" t="e">
        <f>'Entradas (Ic-Inc)'!$M$31</f>
        <v>#DIV/0!</v>
      </c>
      <c r="K11" s="188" t="e">
        <f>'Entradas (Ic-Inc)'!$P$31</f>
        <v>#DIV/0!</v>
      </c>
      <c r="L11" s="188">
        <f>'Salidas(Ot)'!$I$32</f>
        <v>0</v>
      </c>
      <c r="M11" s="189" t="e">
        <f t="shared" si="0"/>
        <v>#DIV/0!</v>
      </c>
      <c r="N11" s="189" t="e">
        <f t="shared" si="1"/>
        <v>#DIV/0!</v>
      </c>
      <c r="O11" s="190" t="e">
        <f t="shared" si="2"/>
        <v>#DIV/0!</v>
      </c>
      <c r="P11" s="191" t="e">
        <f t="shared" si="3"/>
        <v>#DIV/0!</v>
      </c>
    </row>
    <row r="12" spans="1:18" s="71" customFormat="1" ht="68.150000000000006" customHeight="1">
      <c r="A12" s="197">
        <v>9</v>
      </c>
      <c r="B12" s="200" t="str">
        <f>Variables!G10</f>
        <v>Tiempo promedio de espera para la asignación de cita de Medicina Interna</v>
      </c>
      <c r="C12" s="199" t="str">
        <f>Variables!H10</f>
        <v>MENSUAL</v>
      </c>
      <c r="D12" s="199" t="str">
        <f>Variables!I10</f>
        <v>Resolución 1552</v>
      </c>
      <c r="E12" s="199" t="str">
        <f>Variables!J10</f>
        <v>Financiera, física y talento humano.</v>
      </c>
      <c r="F12" s="184" t="s">
        <v>645</v>
      </c>
      <c r="G12" s="184" t="s">
        <v>660</v>
      </c>
      <c r="H12" s="184" t="s">
        <v>661</v>
      </c>
      <c r="I12" s="188" t="e">
        <f>'Entradas (Ic-Inc)'!K35</f>
        <v>#DIV/0!</v>
      </c>
      <c r="J12" s="188" t="e">
        <f>'Entradas (Ic-Inc)'!$M$35</f>
        <v>#DIV/0!</v>
      </c>
      <c r="K12" s="188" t="e">
        <f>'Entradas (Ic-Inc)'!$P$35</f>
        <v>#DIV/0!</v>
      </c>
      <c r="L12" s="188">
        <f>'Salidas(Ot)'!$I$36</f>
        <v>0</v>
      </c>
      <c r="M12" s="189" t="e">
        <f t="shared" si="0"/>
        <v>#DIV/0!</v>
      </c>
      <c r="N12" s="189" t="e">
        <f t="shared" si="1"/>
        <v>#DIV/0!</v>
      </c>
      <c r="O12" s="190" t="e">
        <f t="shared" si="2"/>
        <v>#DIV/0!</v>
      </c>
      <c r="P12" s="191" t="e">
        <f t="shared" si="3"/>
        <v>#DIV/0!</v>
      </c>
    </row>
    <row r="13" spans="1:18" s="71" customFormat="1" ht="68.150000000000006" customHeight="1">
      <c r="A13" s="197">
        <v>10</v>
      </c>
      <c r="B13" s="201" t="str">
        <f>Variables!G11</f>
        <v>Proporción de gestantes con consulta de control prenatal de primera vez antes de las 12 semanas de gestación</v>
      </c>
      <c r="C13" s="199" t="str">
        <f>Variables!H11</f>
        <v>MENSUAL</v>
      </c>
      <c r="D13" s="199" t="str">
        <f>Variables!I11</f>
        <v>Resolución 1552</v>
      </c>
      <c r="E13" s="199" t="str">
        <f>Variables!J11</f>
        <v>Financiera, física y talento humano.</v>
      </c>
      <c r="F13" s="184" t="s">
        <v>645</v>
      </c>
      <c r="G13" s="184" t="s">
        <v>404</v>
      </c>
      <c r="H13" s="184" t="s">
        <v>662</v>
      </c>
      <c r="I13" s="188" t="e">
        <f>'Entradas (Ic-Inc)'!K39</f>
        <v>#DIV/0!</v>
      </c>
      <c r="J13" s="188" t="e">
        <f>'Entradas (Ic-Inc)'!$M$39</f>
        <v>#DIV/0!</v>
      </c>
      <c r="K13" s="188" t="e">
        <f>'Entradas (Ic-Inc)'!$P$39</f>
        <v>#DIV/0!</v>
      </c>
      <c r="L13" s="188">
        <f>'Salidas(Ot)'!$I$40</f>
        <v>0</v>
      </c>
      <c r="M13" s="189" t="e">
        <f t="shared" si="0"/>
        <v>#DIV/0!</v>
      </c>
      <c r="N13" s="189" t="e">
        <f t="shared" si="1"/>
        <v>#DIV/0!</v>
      </c>
      <c r="O13" s="190" t="e">
        <f t="shared" si="2"/>
        <v>#DIV/0!</v>
      </c>
      <c r="P13" s="191" t="e">
        <f t="shared" si="3"/>
        <v>#DIV/0!</v>
      </c>
    </row>
    <row r="14" spans="1:18" s="71" customFormat="1" ht="68.150000000000006" customHeight="1">
      <c r="A14" s="197">
        <v>11</v>
      </c>
      <c r="B14" s="198" t="str">
        <f>Variables!G12</f>
        <v>Tiempo promedio de espera para la asignación de las citas por primera vez - Odontología General</v>
      </c>
      <c r="C14" s="199" t="str">
        <f>Variables!H12</f>
        <v>MENSUAL</v>
      </c>
      <c r="D14" s="199" t="str">
        <f>Variables!I12</f>
        <v>Resolución 1552</v>
      </c>
      <c r="E14" s="199" t="str">
        <f>Variables!J12</f>
        <v>Financiera, física y talento humano.</v>
      </c>
      <c r="F14" s="184" t="s">
        <v>663</v>
      </c>
      <c r="G14" s="184" t="s">
        <v>664</v>
      </c>
      <c r="H14" s="184" t="s">
        <v>665</v>
      </c>
      <c r="I14" s="188" t="e">
        <f>'Entradas (Ic-Inc)'!K43</f>
        <v>#DIV/0!</v>
      </c>
      <c r="J14" s="188" t="e">
        <f>'Entradas (Ic-Inc)'!$M$43</f>
        <v>#DIV/0!</v>
      </c>
      <c r="K14" s="188" t="e">
        <f>'Entradas (Ic-Inc)'!$P$43</f>
        <v>#DIV/0!</v>
      </c>
      <c r="L14" s="188">
        <f>'Salidas(Ot)'!$I$44</f>
        <v>0</v>
      </c>
      <c r="M14" s="189" t="e">
        <f>J14/L14</f>
        <v>#DIV/0!</v>
      </c>
      <c r="N14" s="189" t="e">
        <f t="shared" si="1"/>
        <v>#DIV/0!</v>
      </c>
      <c r="O14" s="190" t="e">
        <f t="shared" si="2"/>
        <v>#DIV/0!</v>
      </c>
      <c r="P14" s="191" t="e">
        <f t="shared" si="3"/>
        <v>#DIV/0!</v>
      </c>
    </row>
    <row r="15" spans="1:18" s="71" customFormat="1" ht="68.150000000000006" customHeight="1">
      <c r="A15" s="197">
        <v>12</v>
      </c>
      <c r="B15" s="198" t="str">
        <f>Variables!G13</f>
        <v xml:space="preserve">Tiempo promedio de espera para la entrega de resultados Imágenes Diagnosticas	</v>
      </c>
      <c r="C15" s="199" t="str">
        <f>Variables!H13</f>
        <v>MENSUAL</v>
      </c>
      <c r="D15" s="199" t="str">
        <f>Variables!I13</f>
        <v>Resolución 256</v>
      </c>
      <c r="E15" s="199" t="str">
        <f>Variables!J13</f>
        <v>Financiera, física y talento humano.</v>
      </c>
      <c r="F15" s="184" t="s">
        <v>666</v>
      </c>
      <c r="G15" s="184" t="s">
        <v>667</v>
      </c>
      <c r="H15" s="184" t="s">
        <v>668</v>
      </c>
      <c r="I15" s="188" t="e">
        <f>'Entradas (Ic-Inc)'!K47</f>
        <v>#DIV/0!</v>
      </c>
      <c r="J15" s="188" t="e">
        <f>'Entradas (Ic-Inc)'!$M$47</f>
        <v>#DIV/0!</v>
      </c>
      <c r="K15" s="188" t="e">
        <f>'Entradas (Ic-Inc)'!$P$47</f>
        <v>#DIV/0!</v>
      </c>
      <c r="L15" s="188">
        <f>'Salidas(Ot)'!$I$48</f>
        <v>0</v>
      </c>
      <c r="M15" s="189" t="e">
        <f t="shared" si="0"/>
        <v>#DIV/0!</v>
      </c>
      <c r="N15" s="189" t="e">
        <f t="shared" si="1"/>
        <v>#DIV/0!</v>
      </c>
      <c r="O15" s="190" t="e">
        <f t="shared" si="2"/>
        <v>#DIV/0!</v>
      </c>
      <c r="P15" s="191" t="e">
        <f t="shared" si="3"/>
        <v>#DIV/0!</v>
      </c>
    </row>
    <row r="16" spans="1:18" s="71" customFormat="1" ht="68.150000000000006" customHeight="1">
      <c r="A16" s="197">
        <v>14</v>
      </c>
      <c r="B16" s="198" t="str">
        <f>Variables!G14</f>
        <v>Letalidad en menores de 5 años por enfermedad diarreica agudas (EDA)</v>
      </c>
      <c r="C16" s="199" t="str">
        <f>Variables!H14</f>
        <v>MENSUAL</v>
      </c>
      <c r="D16" s="199" t="str">
        <f>Variables!I14</f>
        <v>Resolución 256</v>
      </c>
      <c r="E16" s="199" t="str">
        <f>Variables!J14</f>
        <v>Financiera, física y talento humano.</v>
      </c>
      <c r="F16" s="184" t="s">
        <v>669</v>
      </c>
      <c r="G16" s="185" t="s">
        <v>670</v>
      </c>
      <c r="H16" s="185" t="s">
        <v>342</v>
      </c>
      <c r="I16" s="188" t="e">
        <f>'Entradas (Ic-Inc)'!K52</f>
        <v>#DIV/0!</v>
      </c>
      <c r="J16" s="188" t="e">
        <f>'Entradas (Ic-Inc)'!$M$52</f>
        <v>#DIV/0!</v>
      </c>
      <c r="K16" s="188" t="e">
        <f>'Entradas (Ic-Inc)'!$P$52</f>
        <v>#DIV/0!</v>
      </c>
      <c r="L16" s="188">
        <f>'Salidas(Ot)'!$I$52</f>
        <v>0</v>
      </c>
      <c r="M16" s="189" t="e">
        <f t="shared" si="0"/>
        <v>#DIV/0!</v>
      </c>
      <c r="N16" s="189" t="e">
        <f t="shared" si="1"/>
        <v>#DIV/0!</v>
      </c>
      <c r="O16" s="190" t="e">
        <f t="shared" si="2"/>
        <v>#DIV/0!</v>
      </c>
      <c r="P16" s="191" t="e">
        <f t="shared" si="3"/>
        <v>#DIV/0!</v>
      </c>
    </row>
    <row r="17" spans="1:16" s="71" customFormat="1" ht="68.150000000000006" customHeight="1">
      <c r="A17" s="197">
        <v>15</v>
      </c>
      <c r="B17" s="198" t="str">
        <f>Variables!G15</f>
        <v>Estancia media en la UCI</v>
      </c>
      <c r="C17" s="199" t="str">
        <f>Variables!H15</f>
        <v>MENSUAL</v>
      </c>
      <c r="D17" s="199" t="str">
        <f>Variables!I15</f>
        <v>Resolución 256</v>
      </c>
      <c r="E17" s="199" t="str">
        <f>Variables!J15</f>
        <v>Financiera, física y talento humano.</v>
      </c>
      <c r="F17" s="184" t="s">
        <v>671</v>
      </c>
      <c r="G17" s="185" t="s">
        <v>672</v>
      </c>
      <c r="H17" s="185" t="s">
        <v>673</v>
      </c>
      <c r="I17" s="188" t="e">
        <f>'Entradas (Ic-Inc)'!K58</f>
        <v>#DIV/0!</v>
      </c>
      <c r="J17" s="188" t="e">
        <f>'Entradas (Ic-Inc)'!$M$58</f>
        <v>#DIV/0!</v>
      </c>
      <c r="K17" s="188" t="e">
        <f>'Entradas (Ic-Inc)'!$P$58</f>
        <v>#DIV/0!</v>
      </c>
      <c r="L17" s="188">
        <f>'Salidas(Ot)'!$I$58</f>
        <v>0</v>
      </c>
      <c r="M17" s="189" t="e">
        <f t="shared" si="0"/>
        <v>#DIV/0!</v>
      </c>
      <c r="N17" s="189" t="e">
        <f t="shared" si="1"/>
        <v>#DIV/0!</v>
      </c>
      <c r="O17" s="190" t="e">
        <f t="shared" si="2"/>
        <v>#DIV/0!</v>
      </c>
      <c r="P17" s="191" t="e">
        <f t="shared" si="3"/>
        <v>#DIV/0!</v>
      </c>
    </row>
    <row r="18" spans="1:16" s="71" customFormat="1" ht="68.150000000000006" customHeight="1">
      <c r="A18" s="197">
        <v>16</v>
      </c>
      <c r="B18" s="198" t="str">
        <f>Variables!G16</f>
        <v>Porcentaje de ocupación en la UCI</v>
      </c>
      <c r="C18" s="199" t="str">
        <f>Variables!H16</f>
        <v>MENSUAL</v>
      </c>
      <c r="D18" s="199" t="str">
        <f>Variables!I16</f>
        <v>Resolución 256</v>
      </c>
      <c r="E18" s="199" t="str">
        <f>Variables!J16</f>
        <v>Financiera, física y talento humano.</v>
      </c>
      <c r="F18" s="184" t="s">
        <v>671</v>
      </c>
      <c r="G18" s="185" t="s">
        <v>674</v>
      </c>
      <c r="H18" s="185" t="s">
        <v>675</v>
      </c>
      <c r="I18" s="188" t="e">
        <f>'Entradas (Ic-Inc)'!K63</f>
        <v>#DIV/0!</v>
      </c>
      <c r="J18" s="188" t="e">
        <f>'Entradas (Ic-Inc)'!$M$63</f>
        <v>#DIV/0!</v>
      </c>
      <c r="K18" s="188" t="e">
        <f>'Entradas (Ic-Inc)'!$P$63</f>
        <v>#DIV/0!</v>
      </c>
      <c r="L18" s="188">
        <f>'Salidas(Ot)'!$I$63</f>
        <v>0</v>
      </c>
      <c r="M18" s="189" t="e">
        <f t="shared" si="0"/>
        <v>#DIV/0!</v>
      </c>
      <c r="N18" s="189" t="e">
        <f t="shared" si="1"/>
        <v>#DIV/0!</v>
      </c>
      <c r="O18" s="190" t="e">
        <f t="shared" si="2"/>
        <v>#DIV/0!</v>
      </c>
      <c r="P18" s="191" t="e">
        <f t="shared" si="3"/>
        <v>#DIV/0!</v>
      </c>
    </row>
    <row r="19" spans="1:16" s="71" customFormat="1" ht="68.150000000000006" customHeight="1">
      <c r="A19" s="197">
        <v>17</v>
      </c>
      <c r="B19" s="198" t="str">
        <f>Variables!G17</f>
        <v>Tasa de reingreso de pacientes hospitalizados en menos de 15 días</v>
      </c>
      <c r="C19" s="199" t="str">
        <f>Variables!H17</f>
        <v>MENSUAL</v>
      </c>
      <c r="D19" s="199" t="str">
        <f>Variables!I17</f>
        <v>Resolución 256</v>
      </c>
      <c r="E19" s="199" t="str">
        <f>Variables!J17</f>
        <v>Financiera, física y talento humano.</v>
      </c>
      <c r="F19" s="184" t="s">
        <v>676</v>
      </c>
      <c r="G19" s="186" t="s">
        <v>677</v>
      </c>
      <c r="H19" s="186" t="s">
        <v>678</v>
      </c>
      <c r="I19" s="188" t="e">
        <f>'Entradas (Ic-Inc)'!K68</f>
        <v>#DIV/0!</v>
      </c>
      <c r="J19" s="188" t="e">
        <f>'Entradas (Ic-Inc)'!$M$68</f>
        <v>#DIV/0!</v>
      </c>
      <c r="K19" s="188" t="e">
        <f>'Entradas (Ic-Inc)'!$P$68</f>
        <v>#DIV/0!</v>
      </c>
      <c r="L19" s="188">
        <f>'Salidas(Ot)'!$I$68</f>
        <v>0</v>
      </c>
      <c r="M19" s="189" t="e">
        <f t="shared" si="0"/>
        <v>#DIV/0!</v>
      </c>
      <c r="N19" s="189" t="e">
        <f t="shared" si="1"/>
        <v>#DIV/0!</v>
      </c>
      <c r="O19" s="190" t="e">
        <f t="shared" si="2"/>
        <v>#DIV/0!</v>
      </c>
      <c r="P19" s="191" t="e">
        <f t="shared" si="3"/>
        <v>#DIV/0!</v>
      </c>
    </row>
    <row r="20" spans="1:16" s="71" customFormat="1" ht="68.150000000000006" customHeight="1">
      <c r="A20" s="197">
        <v>19</v>
      </c>
      <c r="B20" s="198" t="str">
        <f>Variables!G18</f>
        <v>Reingresos no programados a la UCI en menos de 48 horas</v>
      </c>
      <c r="C20" s="199" t="str">
        <f>Variables!H18</f>
        <v>MENSUAL</v>
      </c>
      <c r="D20" s="199" t="str">
        <f>Variables!I18</f>
        <v>Resolución 256</v>
      </c>
      <c r="E20" s="199" t="str">
        <f>Variables!J18</f>
        <v>Financiera, física y talento humano.</v>
      </c>
      <c r="F20" s="184" t="s">
        <v>671</v>
      </c>
      <c r="G20" s="185" t="s">
        <v>532</v>
      </c>
      <c r="H20" s="185" t="s">
        <v>533</v>
      </c>
      <c r="I20" s="188" t="e">
        <f>'Entradas (Ic-Inc)'!K75</f>
        <v>#DIV/0!</v>
      </c>
      <c r="J20" s="188" t="e">
        <f>'Entradas (Ic-Inc)'!$M$75</f>
        <v>#DIV/0!</v>
      </c>
      <c r="K20" s="188" t="e">
        <f>'Entradas (Ic-Inc)'!$P$75</f>
        <v>#DIV/0!</v>
      </c>
      <c r="L20" s="188">
        <f>'Salidas(Ot)'!$I$75</f>
        <v>0</v>
      </c>
      <c r="M20" s="189" t="e">
        <f t="shared" si="0"/>
        <v>#DIV/0!</v>
      </c>
      <c r="N20" s="189" t="e">
        <f t="shared" si="1"/>
        <v>#DIV/0!</v>
      </c>
      <c r="O20" s="190" t="e">
        <f t="shared" si="2"/>
        <v>#DIV/0!</v>
      </c>
      <c r="P20" s="191" t="e">
        <f t="shared" si="3"/>
        <v>#DIV/0!</v>
      </c>
    </row>
    <row r="21" spans="1:16" s="71" customFormat="1" ht="68.150000000000006" customHeight="1">
      <c r="A21" s="197">
        <v>20</v>
      </c>
      <c r="B21" s="198" t="str">
        <f>Variables!G19</f>
        <v>Porcentaje de mortalidad en la UCI</v>
      </c>
      <c r="C21" s="199" t="str">
        <f>Variables!H19</f>
        <v>MENSUAL</v>
      </c>
      <c r="D21" s="199" t="str">
        <f>Variables!I19</f>
        <v>Resolución 256</v>
      </c>
      <c r="E21" s="199" t="str">
        <f>Variables!J19</f>
        <v>Financiera, física y talento humano.</v>
      </c>
      <c r="F21" s="184" t="s">
        <v>671</v>
      </c>
      <c r="G21" s="185" t="s">
        <v>534</v>
      </c>
      <c r="H21" s="185" t="s">
        <v>679</v>
      </c>
      <c r="I21" s="188" t="e">
        <f>'Entradas (Ic-Inc)'!K80</f>
        <v>#DIV/0!</v>
      </c>
      <c r="J21" s="188" t="e">
        <f>'Entradas (Ic-Inc)'!$M$80</f>
        <v>#DIV/0!</v>
      </c>
      <c r="K21" s="188" t="e">
        <f>'Entradas (Ic-Inc)'!$P$80</f>
        <v>#DIV/0!</v>
      </c>
      <c r="L21" s="188">
        <f>'Salidas(Ot)'!$I$80</f>
        <v>0</v>
      </c>
      <c r="M21" s="189" t="e">
        <f t="shared" si="0"/>
        <v>#DIV/0!</v>
      </c>
      <c r="N21" s="189" t="e">
        <f t="shared" si="1"/>
        <v>#DIV/0!</v>
      </c>
      <c r="O21" s="190" t="e">
        <f t="shared" si="2"/>
        <v>#DIV/0!</v>
      </c>
      <c r="P21" s="191" t="e">
        <f t="shared" si="3"/>
        <v>#DIV/0!</v>
      </c>
    </row>
    <row r="22" spans="1:16" s="71" customFormat="1" ht="68.150000000000006" customHeight="1">
      <c r="A22" s="197">
        <v>21</v>
      </c>
      <c r="B22" s="198" t="str">
        <f>Variables!G20</f>
        <v xml:space="preserve">Proporción de eventos adversos relacionados con la administración de medicamentos en hospitalización </v>
      </c>
      <c r="C22" s="199" t="str">
        <f>Variables!H20</f>
        <v>MENSUAL</v>
      </c>
      <c r="D22" s="199" t="str">
        <f>Variables!I20</f>
        <v>Resolución 256</v>
      </c>
      <c r="E22" s="199" t="str">
        <f>Variables!J20</f>
        <v>Financiera, física y talento humano.</v>
      </c>
      <c r="F22" s="187" t="s">
        <v>680</v>
      </c>
      <c r="G22" s="185" t="s">
        <v>681</v>
      </c>
      <c r="H22" s="185" t="s">
        <v>221</v>
      </c>
      <c r="I22" s="188" t="e">
        <f>'Entradas (Ic-Inc)'!K85</f>
        <v>#DIV/0!</v>
      </c>
      <c r="J22" s="188" t="e">
        <f>'Entradas (Ic-Inc)'!$M$85</f>
        <v>#DIV/0!</v>
      </c>
      <c r="K22" s="188" t="e">
        <f>'Entradas (Ic-Inc)'!$P$85</f>
        <v>#DIV/0!</v>
      </c>
      <c r="L22" s="188">
        <f>'Salidas(Ot)'!$I$85</f>
        <v>0</v>
      </c>
      <c r="M22" s="189" t="e">
        <f t="shared" si="0"/>
        <v>#DIV/0!</v>
      </c>
      <c r="N22" s="189" t="e">
        <f t="shared" si="1"/>
        <v>#DIV/0!</v>
      </c>
      <c r="O22" s="190" t="e">
        <f t="shared" si="2"/>
        <v>#DIV/0!</v>
      </c>
      <c r="P22" s="191" t="e">
        <f t="shared" si="3"/>
        <v>#DIV/0!</v>
      </c>
    </row>
    <row r="23" spans="1:16" ht="68.150000000000006" customHeight="1">
      <c r="A23" s="197">
        <v>22</v>
      </c>
      <c r="B23" s="198" t="str">
        <f>Variables!G21</f>
        <v>Tasa de reingreso de pacientes hospitalizados en menos de 15 días por IRA (Infección respiratoria aguda)</v>
      </c>
      <c r="C23" s="199" t="str">
        <f>Variables!H21</f>
        <v>SEMESTRAL</v>
      </c>
      <c r="D23" s="199" t="str">
        <f>Variables!I21</f>
        <v>Resolución 256</v>
      </c>
      <c r="E23" s="199" t="str">
        <f>Variables!J21</f>
        <v>Financiera, física y talento humano.</v>
      </c>
      <c r="F23" s="187" t="s">
        <v>682</v>
      </c>
      <c r="G23" s="185" t="s">
        <v>683</v>
      </c>
      <c r="H23" s="185" t="s">
        <v>684</v>
      </c>
      <c r="I23" s="188" t="e">
        <f>'Entradas (Ic-Inc)'!K91</f>
        <v>#DIV/0!</v>
      </c>
      <c r="J23" s="188" t="e">
        <f>'Entradas (Ic-Inc)'!$M$91</f>
        <v>#DIV/0!</v>
      </c>
      <c r="K23" s="188" t="e">
        <f>'Entradas (Ic-Inc)'!$P$91</f>
        <v>#DIV/0!</v>
      </c>
      <c r="L23" s="188">
        <f>'Salidas(Ot)'!$I$91</f>
        <v>0</v>
      </c>
      <c r="M23" s="189" t="e">
        <f>J23/L23</f>
        <v>#DIV/0!</v>
      </c>
      <c r="N23" s="189" t="e">
        <f>K23/L23</f>
        <v>#DIV/0!</v>
      </c>
      <c r="O23" s="190" t="e">
        <f>M23+N23</f>
        <v>#DIV/0!</v>
      </c>
      <c r="P23" s="191" t="e">
        <f t="shared" si="3"/>
        <v>#DIV/0!</v>
      </c>
    </row>
    <row r="24" spans="1:16" s="71" customFormat="1" ht="98.15" customHeight="1">
      <c r="A24" s="197">
        <v>23</v>
      </c>
      <c r="B24" s="198" t="str">
        <f>Variables!G22</f>
        <v>Proporción de satisfacción global de los usuarios en la IPS</v>
      </c>
      <c r="C24" s="199" t="str">
        <f>Variables!H22</f>
        <v>MENSUAL</v>
      </c>
      <c r="D24" s="199" t="str">
        <f>Variables!I22</f>
        <v>Resolución 256</v>
      </c>
      <c r="E24" s="199" t="str">
        <f>Variables!J22</f>
        <v>Financiera, física y talento humano.</v>
      </c>
      <c r="F24" s="187" t="s">
        <v>685</v>
      </c>
      <c r="G24" s="185" t="s">
        <v>343</v>
      </c>
      <c r="H24" s="185" t="s">
        <v>344</v>
      </c>
      <c r="I24" s="188" t="e">
        <f>'Entradas (Ic-Inc)'!K98</f>
        <v>#DIV/0!</v>
      </c>
      <c r="J24" s="194" t="e">
        <f>'Entradas (Ic-Inc)'!$M$98</f>
        <v>#DIV/0!</v>
      </c>
      <c r="K24" s="194" t="e">
        <f>'Entradas (Ic-Inc)'!$P$98</f>
        <v>#DIV/0!</v>
      </c>
      <c r="L24" s="194">
        <f>'Salidas(Ot)'!I98</f>
        <v>0</v>
      </c>
      <c r="M24" s="189" t="e">
        <f>J24/L24</f>
        <v>#DIV/0!</v>
      </c>
      <c r="N24" s="189" t="e">
        <f>K24/L24</f>
        <v>#DIV/0!</v>
      </c>
      <c r="O24" s="195" t="e">
        <f>M24+N24</f>
        <v>#DIV/0!</v>
      </c>
      <c r="P24" s="196" t="e">
        <f>1/O24</f>
        <v>#DIV/0!</v>
      </c>
    </row>
    <row r="25" spans="1:16">
      <c r="L25" s="72"/>
    </row>
  </sheetData>
  <sheetProtection algorithmName="SHA-512" hashValue="UH3PClizbseK3SfP4u1H4WgGDhNxfaakTSO6zC0g/5aV92FXkmwo8701GWWJHBRwSGEJAVkMFZtpki/GLUgjtQ==" saltValue="gJZrdVyFb7Gnpggdyvzh+A==" spinCount="100000" sheet="1" objects="1" scenarios="1"/>
  <mergeCells count="1">
    <mergeCell ref="A1:P2"/>
  </mergeCells>
  <phoneticPr fontId="14" type="noConversion"/>
  <pageMargins left="0.7" right="0.7" top="0.75" bottom="0.75" header="0.3" footer="0.3"/>
  <pageSetup paperSize="9" scale="2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87"/>
  <sheetViews>
    <sheetView showGridLines="0" view="pageBreakPreview" zoomScale="50" zoomScaleNormal="50" zoomScaleSheetLayoutView="50" workbookViewId="0">
      <pane xSplit="1" ySplit="1" topLeftCell="B2" activePane="bottomRight" state="frozen"/>
      <selection pane="topRight" activeCell="B1" sqref="B1"/>
      <selection pane="bottomLeft" activeCell="A2" sqref="A2"/>
      <selection pane="bottomRight" activeCell="J3" sqref="J3"/>
    </sheetView>
  </sheetViews>
  <sheetFormatPr baseColWidth="10" defaultColWidth="10.81640625" defaultRowHeight="14.5"/>
  <cols>
    <col min="1" max="1" width="52.81640625" style="58" customWidth="1"/>
    <col min="2" max="2" width="19.26953125" style="58" customWidth="1"/>
    <col min="3" max="3" width="23" style="58" customWidth="1"/>
    <col min="4" max="4" width="20.26953125" style="58" customWidth="1"/>
    <col min="5" max="5" width="18.7265625" style="58" customWidth="1"/>
    <col min="6" max="6" width="26.26953125" style="58" customWidth="1"/>
    <col min="7" max="8" width="18.54296875" style="58" customWidth="1"/>
    <col min="9" max="9" width="20.1796875" style="58" customWidth="1"/>
    <col min="10" max="10" width="45" style="58" customWidth="1"/>
    <col min="11" max="16384" width="10.81640625" style="58"/>
  </cols>
  <sheetData>
    <row r="1" spans="1:10" ht="42" customHeight="1" thickBot="1">
      <c r="A1" s="202" t="s">
        <v>1</v>
      </c>
      <c r="B1" s="203" t="s">
        <v>484</v>
      </c>
      <c r="C1" s="203" t="s">
        <v>542</v>
      </c>
      <c r="D1" s="204" t="s">
        <v>535</v>
      </c>
      <c r="E1" s="204" t="s">
        <v>536</v>
      </c>
      <c r="F1" s="204" t="s">
        <v>537</v>
      </c>
      <c r="G1" s="204" t="s">
        <v>497</v>
      </c>
      <c r="H1" s="204" t="s">
        <v>517</v>
      </c>
      <c r="I1" s="204" t="s">
        <v>531</v>
      </c>
    </row>
    <row r="2" spans="1:10" ht="105.65" customHeight="1" thickBot="1">
      <c r="A2" s="229" t="str">
        <f>Variables!G2</f>
        <v>Tiempo promedio de espera para la asignación de las citas por primera vez - Medicina General</v>
      </c>
      <c r="B2" s="205" t="e">
        <f>'Resultados de aplicacion'!M4</f>
        <v>#DIV/0!</v>
      </c>
      <c r="C2" s="206" t="e">
        <f>'Resultados de aplicacion'!N4</f>
        <v>#DIV/0!</v>
      </c>
      <c r="D2" s="207"/>
      <c r="E2" s="208"/>
      <c r="F2" s="230" t="e">
        <f>('Entradas (Ic-Inc)'!L2)/('Entradas (Ic-Inc)'!R2)</f>
        <v>#DIV/0!</v>
      </c>
      <c r="G2" s="209" t="e">
        <f>'Resultados de aplicacion'!I4</f>
        <v>#DIV/0!</v>
      </c>
      <c r="H2" s="209">
        <f>'Salidas(Ot)'!I3</f>
        <v>0</v>
      </c>
      <c r="I2" s="210" t="e">
        <f>'Salidas(Ot)'!I3-'Analisis de resultados'!G2</f>
        <v>#DIV/0!</v>
      </c>
    </row>
    <row r="3" spans="1:10" ht="97.5" customHeight="1" thickBot="1">
      <c r="A3" s="229" t="str">
        <f>Variables!G3</f>
        <v>Tiempo promedio de espera para la asignación de cita Promoción y detección (Cardiología, dermatología, enfermería general, gastroenterología, endoscopia, higiene oral, nutrición, optometría y terapias respiratorias)</v>
      </c>
      <c r="B3" s="205" t="e">
        <f>'Resultados de aplicacion'!M5</f>
        <v>#DIV/0!</v>
      </c>
      <c r="C3" s="211" t="e">
        <f>'Resultados de aplicacion'!N5</f>
        <v>#DIV/0!</v>
      </c>
      <c r="D3" s="212"/>
      <c r="E3" s="208"/>
      <c r="F3" s="231" t="e">
        <f>('Entradas (Ic-Inc)'!L6)/('Entradas (Ic-Inc)'!R6)</f>
        <v>#DIV/0!</v>
      </c>
      <c r="G3" s="209" t="e">
        <f>'Resultados de aplicacion'!I5</f>
        <v>#DIV/0!</v>
      </c>
      <c r="H3" s="209">
        <f>'Salidas(Ot)'!I7</f>
        <v>0</v>
      </c>
      <c r="I3" s="210" t="e">
        <f>'Salidas(Ot)'!I7-'Analisis de resultados'!G3</f>
        <v>#DIV/0!</v>
      </c>
      <c r="J3" s="81"/>
    </row>
    <row r="4" spans="1:10" ht="97.5" customHeight="1" thickBot="1">
      <c r="A4" s="229" t="str">
        <f>Variables!G4</f>
        <v>Tiempo promedio de espera para la asignación de cita de Ortopedia</v>
      </c>
      <c r="B4" s="205" t="e">
        <f>'Resultados de aplicacion'!M6</f>
        <v>#DIV/0!</v>
      </c>
      <c r="C4" s="211" t="e">
        <f>'Resultados de aplicacion'!N6</f>
        <v>#DIV/0!</v>
      </c>
      <c r="D4" s="212"/>
      <c r="E4" s="208"/>
      <c r="F4" s="231" t="e">
        <f>('Entradas (Ic-Inc)'!L10)/('Entradas (Ic-Inc)'!R10)</f>
        <v>#DIV/0!</v>
      </c>
      <c r="G4" s="209" t="e">
        <f>'Resultados de aplicacion'!I6</f>
        <v>#DIV/0!</v>
      </c>
      <c r="H4" s="209">
        <f>'Salidas(Ot)'!I11</f>
        <v>0</v>
      </c>
      <c r="I4" s="210" t="e">
        <f>'Salidas(Ot)'!I11-'Analisis de resultados'!G4</f>
        <v>#DIV/0!</v>
      </c>
    </row>
    <row r="5" spans="1:10" ht="97.5" customHeight="1" thickBot="1">
      <c r="A5" s="229" t="str">
        <f>Variables!G5</f>
        <v>Tiempo promedio de espera para la asignación de cita de Medicina Familiar</v>
      </c>
      <c r="B5" s="205" t="e">
        <f>'Resultados de aplicacion'!M7</f>
        <v>#DIV/0!</v>
      </c>
      <c r="C5" s="211" t="e">
        <f>'Resultados de aplicacion'!N7</f>
        <v>#DIV/0!</v>
      </c>
      <c r="D5" s="212"/>
      <c r="E5" s="208"/>
      <c r="F5" s="231" t="e">
        <f>('Entradas (Ic-Inc)'!L14)/('Entradas (Ic-Inc)'!R14)</f>
        <v>#DIV/0!</v>
      </c>
      <c r="G5" s="209" t="e">
        <f>'Resultados de aplicacion'!I7</f>
        <v>#DIV/0!</v>
      </c>
      <c r="H5" s="209">
        <f>'Salidas(Ot)'!I15</f>
        <v>0</v>
      </c>
      <c r="I5" s="210" t="e">
        <f>'Salidas(Ot)'!I15-'Analisis de resultados'!G5</f>
        <v>#DIV/0!</v>
      </c>
      <c r="J5" s="80"/>
    </row>
    <row r="6" spans="1:10" ht="97.5" customHeight="1" thickBot="1">
      <c r="A6" s="229" t="str">
        <f>Variables!G6</f>
        <v>Tiempo promedio de espera para la toma de Ecografía</v>
      </c>
      <c r="B6" s="205" t="e">
        <f>'Resultados de aplicacion'!M8</f>
        <v>#DIV/0!</v>
      </c>
      <c r="C6" s="206" t="e">
        <f>'Resultados de aplicacion'!N8</f>
        <v>#DIV/0!</v>
      </c>
      <c r="D6" s="213"/>
      <c r="E6" s="208"/>
      <c r="F6" s="231" t="e">
        <f>('Entradas (Ic-Inc)'!L18)/('Entradas (Ic-Inc)'!R18)</f>
        <v>#DIV/0!</v>
      </c>
      <c r="G6" s="209" t="e">
        <f>'Resultados de aplicacion'!I8</f>
        <v>#DIV/0!</v>
      </c>
      <c r="H6" s="209">
        <f>'Salidas(Ot)'!I19</f>
        <v>0</v>
      </c>
      <c r="I6" s="210" t="e">
        <f>'Salidas(Ot)'!I19-'Analisis de resultados'!G6</f>
        <v>#DIV/0!</v>
      </c>
    </row>
    <row r="7" spans="1:10" ht="97.5" customHeight="1" thickBot="1">
      <c r="A7" s="229" t="str">
        <f>Variables!G7</f>
        <v>Tiempo promedio de espera para la asignación de cita de Cirugía General</v>
      </c>
      <c r="B7" s="205" t="e">
        <f>'Resultados de aplicacion'!M9</f>
        <v>#DIV/0!</v>
      </c>
      <c r="C7" s="211" t="e">
        <f>'Resultados de aplicacion'!N9</f>
        <v>#DIV/0!</v>
      </c>
      <c r="D7" s="207"/>
      <c r="E7" s="208"/>
      <c r="F7" s="231" t="e">
        <f>('Entradas (Ic-Inc)'!L23)/('Entradas (Ic-Inc)'!R23)</f>
        <v>#DIV/0!</v>
      </c>
      <c r="G7" s="209" t="e">
        <f>'Resultados de aplicacion'!I9</f>
        <v>#DIV/0!</v>
      </c>
      <c r="H7" s="209">
        <f>'Salidas(Ot)'!I24</f>
        <v>0</v>
      </c>
      <c r="I7" s="210" t="e">
        <f>'Salidas(Ot)'!I24-'Analisis de resultados'!G7</f>
        <v>#DIV/0!</v>
      </c>
      <c r="J7" s="80"/>
    </row>
    <row r="8" spans="1:10" ht="97.5" customHeight="1" thickBot="1">
      <c r="A8" s="229" t="str">
        <f>Variables!G8</f>
        <v>Tiempo promedio de espera para la asignación de cita de pediatría</v>
      </c>
      <c r="B8" s="205" t="e">
        <f>'Resultados de aplicacion'!M10</f>
        <v>#DIV/0!</v>
      </c>
      <c r="C8" s="211" t="e">
        <f>'Resultados de aplicacion'!N10</f>
        <v>#DIV/0!</v>
      </c>
      <c r="D8" s="207"/>
      <c r="E8" s="208"/>
      <c r="F8" s="231" t="e">
        <f>('Entradas (Ic-Inc)'!L27)/('Entradas (Ic-Inc)'!R27)</f>
        <v>#DIV/0!</v>
      </c>
      <c r="G8" s="209" t="e">
        <f>'Resultados de aplicacion'!I10</f>
        <v>#DIV/0!</v>
      </c>
      <c r="H8" s="209">
        <f>'Salidas(Ot)'!I28</f>
        <v>0</v>
      </c>
      <c r="I8" s="210" t="e">
        <f>'Salidas(Ot)'!I28-'Analisis de resultados'!G8</f>
        <v>#DIV/0!</v>
      </c>
      <c r="J8" s="80"/>
    </row>
    <row r="9" spans="1:10" ht="97.5" customHeight="1" thickBot="1">
      <c r="A9" s="229" t="str">
        <f>Variables!G9</f>
        <v>Tiempo promedio de espera para la asignación de cita de Ginecología y obstetricia</v>
      </c>
      <c r="B9" s="205" t="e">
        <f>'Resultados de aplicacion'!M11</f>
        <v>#DIV/0!</v>
      </c>
      <c r="C9" s="211" t="e">
        <f>'Resultados de aplicacion'!N11</f>
        <v>#DIV/0!</v>
      </c>
      <c r="D9" s="207"/>
      <c r="E9" s="208"/>
      <c r="F9" s="231" t="e">
        <f>('Entradas (Ic-Inc)'!L31)/('Entradas (Ic-Inc)'!R31)</f>
        <v>#DIV/0!</v>
      </c>
      <c r="G9" s="209" t="e">
        <f>'Resultados de aplicacion'!I11</f>
        <v>#DIV/0!</v>
      </c>
      <c r="H9" s="209">
        <f>'Salidas(Ot)'!I32</f>
        <v>0</v>
      </c>
      <c r="I9" s="210" t="e">
        <f>'Salidas(Ot)'!I32-'Analisis de resultados'!G9</f>
        <v>#DIV/0!</v>
      </c>
    </row>
    <row r="10" spans="1:10" ht="97.5" customHeight="1" thickBot="1">
      <c r="A10" s="229" t="str">
        <f>Variables!G10</f>
        <v>Tiempo promedio de espera para la asignación de cita de Medicina Interna</v>
      </c>
      <c r="B10" s="205" t="e">
        <f>'Resultados de aplicacion'!M12</f>
        <v>#DIV/0!</v>
      </c>
      <c r="C10" s="206" t="e">
        <f>'Resultados de aplicacion'!N12</f>
        <v>#DIV/0!</v>
      </c>
      <c r="D10" s="207"/>
      <c r="E10" s="208"/>
      <c r="F10" s="231" t="e">
        <f>('Entradas (Ic-Inc)'!L35)/('Entradas (Ic-Inc)'!R35)</f>
        <v>#DIV/0!</v>
      </c>
      <c r="G10" s="209" t="e">
        <f>'Resultados de aplicacion'!I12</f>
        <v>#DIV/0!</v>
      </c>
      <c r="H10" s="209">
        <f>'Salidas(Ot)'!I36</f>
        <v>0</v>
      </c>
      <c r="I10" s="210" t="e">
        <f>'Salidas(Ot)'!I36-'Analisis de resultados'!G10</f>
        <v>#DIV/0!</v>
      </c>
    </row>
    <row r="11" spans="1:10" ht="97.5" customHeight="1" thickBot="1">
      <c r="A11" s="229" t="str">
        <f>Variables!G11</f>
        <v>Proporción de gestantes con consulta de control prenatal de primera vez antes de las 12 semanas de gestación</v>
      </c>
      <c r="B11" s="205" t="e">
        <f>'Resultados de aplicacion'!M13</f>
        <v>#DIV/0!</v>
      </c>
      <c r="C11" s="211" t="e">
        <f>'Resultados de aplicacion'!N13</f>
        <v>#DIV/0!</v>
      </c>
      <c r="D11" s="214"/>
      <c r="E11" s="208"/>
      <c r="F11" s="231" t="e">
        <f>('Entradas (Ic-Inc)'!L39)/('Entradas (Ic-Inc)'!R39)</f>
        <v>#DIV/0!</v>
      </c>
      <c r="G11" s="209" t="e">
        <f>'Resultados de aplicacion'!I13</f>
        <v>#DIV/0!</v>
      </c>
      <c r="H11" s="209">
        <f>'Salidas(Ot)'!I40</f>
        <v>0</v>
      </c>
      <c r="I11" s="210" t="e">
        <f>'Salidas(Ot)'!I40-'Analisis de resultados'!G11</f>
        <v>#DIV/0!</v>
      </c>
      <c r="J11" s="82"/>
    </row>
    <row r="12" spans="1:10" ht="97.5" customHeight="1" thickBot="1">
      <c r="A12" s="229" t="str">
        <f>Variables!G12</f>
        <v>Tiempo promedio de espera para la asignación de las citas por primera vez - Odontología General</v>
      </c>
      <c r="B12" s="205" t="e">
        <f>'Resultados de aplicacion'!M14</f>
        <v>#DIV/0!</v>
      </c>
      <c r="C12" s="211" t="e">
        <f>'Resultados de aplicacion'!N14</f>
        <v>#DIV/0!</v>
      </c>
      <c r="D12" s="212"/>
      <c r="E12" s="208"/>
      <c r="F12" s="231" t="e">
        <f>('Entradas (Ic-Inc)'!L43)/('Entradas (Ic-Inc)'!R43)</f>
        <v>#DIV/0!</v>
      </c>
      <c r="G12" s="209" t="e">
        <f>'Resultados de aplicacion'!I14</f>
        <v>#DIV/0!</v>
      </c>
      <c r="H12" s="209">
        <f>'Salidas(Ot)'!I44</f>
        <v>0</v>
      </c>
      <c r="I12" s="210" t="e">
        <f>'Salidas(Ot)'!I44-'Analisis de resultados'!G12</f>
        <v>#DIV/0!</v>
      </c>
    </row>
    <row r="13" spans="1:10" ht="97.5" customHeight="1" thickBot="1">
      <c r="A13" s="229" t="str">
        <f>Variables!G13</f>
        <v xml:space="preserve">Tiempo promedio de espera para la entrega de resultados Imágenes Diagnosticas	</v>
      </c>
      <c r="B13" s="205" t="e">
        <f>'Resultados de aplicacion'!M15</f>
        <v>#DIV/0!</v>
      </c>
      <c r="C13" s="206" t="e">
        <f>'Resultados de aplicacion'!N15</f>
        <v>#DIV/0!</v>
      </c>
      <c r="D13" s="207"/>
      <c r="E13" s="208"/>
      <c r="F13" s="231" t="e">
        <f>('Entradas (Ic-Inc)'!L47)/('Entradas (Ic-Inc)'!R47)</f>
        <v>#DIV/0!</v>
      </c>
      <c r="G13" s="209" t="e">
        <f>'Resultados de aplicacion'!I15</f>
        <v>#DIV/0!</v>
      </c>
      <c r="H13" s="209">
        <f>'Salidas(Ot)'!I48</f>
        <v>0</v>
      </c>
      <c r="I13" s="210" t="e">
        <f>'Salidas(Ot)'!I48-'Analisis de resultados'!G13</f>
        <v>#DIV/0!</v>
      </c>
      <c r="J13" s="80"/>
    </row>
    <row r="14" spans="1:10" ht="97.5" customHeight="1" thickBot="1">
      <c r="A14" s="229" t="str">
        <f>Variables!G14</f>
        <v>Letalidad en menores de 5 años por enfermedad diarreica agudas (EDA)</v>
      </c>
      <c r="B14" s="205" t="e">
        <f>'Resultados de aplicacion'!M16</f>
        <v>#DIV/0!</v>
      </c>
      <c r="C14" s="206" t="e">
        <f>'Resultados de aplicacion'!N16</f>
        <v>#DIV/0!</v>
      </c>
      <c r="D14" s="207"/>
      <c r="E14" s="208"/>
      <c r="F14" s="231" t="e">
        <f>('Entradas (Ic-Inc)'!L52)/('Entradas (Ic-Inc)'!R52)</f>
        <v>#DIV/0!</v>
      </c>
      <c r="G14" s="209" t="e">
        <f>'Resultados de aplicacion'!I16</f>
        <v>#DIV/0!</v>
      </c>
      <c r="H14" s="209">
        <f>'Salidas(Ot)'!I52</f>
        <v>0</v>
      </c>
      <c r="I14" s="210" t="e">
        <f>'Salidas(Ot)'!I52-'Analisis de resultados'!G14</f>
        <v>#DIV/0!</v>
      </c>
    </row>
    <row r="15" spans="1:10" ht="97.5" customHeight="1" thickBot="1">
      <c r="A15" s="229" t="str">
        <f>Variables!G15</f>
        <v>Estancia media en la UCI</v>
      </c>
      <c r="B15" s="205" t="e">
        <f>'Resultados de aplicacion'!M17</f>
        <v>#DIV/0!</v>
      </c>
      <c r="C15" s="206" t="e">
        <f>'Resultados de aplicacion'!N17</f>
        <v>#DIV/0!</v>
      </c>
      <c r="D15" s="212"/>
      <c r="E15" s="208"/>
      <c r="F15" s="231" t="e">
        <f>('Entradas (Ic-Inc)'!L58)/('Entradas (Ic-Inc)'!R58)</f>
        <v>#DIV/0!</v>
      </c>
      <c r="G15" s="209" t="e">
        <f>'Resultados de aplicacion'!I17</f>
        <v>#DIV/0!</v>
      </c>
      <c r="H15" s="209">
        <f>'Salidas(Ot)'!I58</f>
        <v>0</v>
      </c>
      <c r="I15" s="210" t="e">
        <f>'Salidas(Ot)'!I58-'Analisis de resultados'!G15</f>
        <v>#DIV/0!</v>
      </c>
      <c r="J15" s="80"/>
    </row>
    <row r="16" spans="1:10" ht="97.5" customHeight="1" thickBot="1">
      <c r="A16" s="229" t="str">
        <f>Variables!G16</f>
        <v>Porcentaje de ocupación en la UCI</v>
      </c>
      <c r="B16" s="205" t="e">
        <f>'Resultados de aplicacion'!M18</f>
        <v>#DIV/0!</v>
      </c>
      <c r="C16" s="211" t="e">
        <f>'Resultados de aplicacion'!N18</f>
        <v>#DIV/0!</v>
      </c>
      <c r="D16" s="215"/>
      <c r="E16" s="216"/>
      <c r="F16" s="231" t="e">
        <f>('Entradas (Ic-Inc)'!L63)/('Entradas (Ic-Inc)'!R63)</f>
        <v>#DIV/0!</v>
      </c>
      <c r="G16" s="209" t="e">
        <f>'Resultados de aplicacion'!I18</f>
        <v>#DIV/0!</v>
      </c>
      <c r="H16" s="209">
        <f>'Salidas(Ot)'!I63</f>
        <v>0</v>
      </c>
      <c r="I16" s="210" t="e">
        <f>'Salidas(Ot)'!I63-'Analisis de resultados'!G16</f>
        <v>#DIV/0!</v>
      </c>
      <c r="J16" s="80"/>
    </row>
    <row r="17" spans="1:10" ht="97.5" customHeight="1" thickBot="1">
      <c r="A17" s="229" t="str">
        <f>Variables!G17</f>
        <v>Tasa de reingreso de pacientes hospitalizados en menos de 15 días</v>
      </c>
      <c r="B17" s="205" t="e">
        <f>'Resultados de aplicacion'!M19</f>
        <v>#DIV/0!</v>
      </c>
      <c r="C17" s="206" t="e">
        <f>'Resultados de aplicacion'!N19</f>
        <v>#DIV/0!</v>
      </c>
      <c r="D17" s="212"/>
      <c r="E17" s="208"/>
      <c r="F17" s="231" t="e">
        <f>('Entradas (Ic-Inc)'!L68)/('Entradas (Ic-Inc)'!R68)</f>
        <v>#DIV/0!</v>
      </c>
      <c r="G17" s="209" t="e">
        <f>'Resultados de aplicacion'!I19</f>
        <v>#DIV/0!</v>
      </c>
      <c r="H17" s="209">
        <f>'Salidas(Ot)'!I68</f>
        <v>0</v>
      </c>
      <c r="I17" s="210" t="e">
        <f>'Salidas(Ot)'!I68-'Analisis de resultados'!G17</f>
        <v>#DIV/0!</v>
      </c>
      <c r="J17" s="81"/>
    </row>
    <row r="18" spans="1:10" ht="97.5" customHeight="1" thickBot="1">
      <c r="A18" s="229" t="str">
        <f>Variables!G18</f>
        <v>Reingresos no programados a la UCI en menos de 48 horas</v>
      </c>
      <c r="B18" s="205" t="e">
        <f>'Resultados de aplicacion'!M20</f>
        <v>#DIV/0!</v>
      </c>
      <c r="C18" s="206" t="e">
        <f>'Resultados de aplicacion'!N20</f>
        <v>#DIV/0!</v>
      </c>
      <c r="D18" s="207"/>
      <c r="E18" s="208"/>
      <c r="F18" s="231" t="e">
        <f>('Entradas (Ic-Inc)'!L75)/('Entradas (Ic-Inc)'!R75)</f>
        <v>#DIV/0!</v>
      </c>
      <c r="G18" s="209" t="e">
        <f>'Resultados de aplicacion'!I20</f>
        <v>#DIV/0!</v>
      </c>
      <c r="H18" s="209">
        <f>'Salidas(Ot)'!I75</f>
        <v>0</v>
      </c>
      <c r="I18" s="210" t="e">
        <f>'Salidas(Ot)'!I75-'Analisis de resultados'!G18</f>
        <v>#DIV/0!</v>
      </c>
    </row>
    <row r="19" spans="1:10" ht="97.5" customHeight="1" thickBot="1">
      <c r="A19" s="229" t="str">
        <f>Variables!G19</f>
        <v>Porcentaje de mortalidad en la UCI</v>
      </c>
      <c r="B19" s="205" t="e">
        <f>'Resultados de aplicacion'!M21</f>
        <v>#DIV/0!</v>
      </c>
      <c r="C19" s="206" t="e">
        <f>'Resultados de aplicacion'!N21</f>
        <v>#DIV/0!</v>
      </c>
      <c r="D19" s="217"/>
      <c r="E19" s="216"/>
      <c r="F19" s="231" t="e">
        <f>('Entradas (Ic-Inc)'!L80)/('Entradas (Ic-Inc)'!R80)</f>
        <v>#DIV/0!</v>
      </c>
      <c r="G19" s="209" t="e">
        <f>'Resultados de aplicacion'!I21</f>
        <v>#DIV/0!</v>
      </c>
      <c r="H19" s="209">
        <f>'Salidas(Ot)'!I80</f>
        <v>0</v>
      </c>
      <c r="I19" s="210" t="e">
        <f>'Salidas(Ot)'!I80-'Analisis de resultados'!G19</f>
        <v>#DIV/0!</v>
      </c>
    </row>
    <row r="20" spans="1:10" ht="97.5" customHeight="1" thickBot="1">
      <c r="A20" s="229" t="str">
        <f>Variables!G20</f>
        <v xml:space="preserve">Proporción de eventos adversos relacionados con la administración de medicamentos en hospitalización </v>
      </c>
      <c r="B20" s="205" t="e">
        <f>'Resultados de aplicacion'!M22</f>
        <v>#DIV/0!</v>
      </c>
      <c r="C20" s="206" t="e">
        <f>'Resultados de aplicacion'!N22</f>
        <v>#DIV/0!</v>
      </c>
      <c r="D20" s="218"/>
      <c r="E20" s="208"/>
      <c r="F20" s="232" t="e">
        <f>('Entradas (Ic-Inc)'!L85)/('Entradas (Ic-Inc)'!R85)</f>
        <v>#DIV/0!</v>
      </c>
      <c r="G20" s="209" t="e">
        <f>'Resultados de aplicacion'!I22</f>
        <v>#DIV/0!</v>
      </c>
      <c r="H20" s="209">
        <f>'Salidas(Ot)'!I85</f>
        <v>0</v>
      </c>
      <c r="I20" s="210" t="e">
        <f>'Salidas(Ot)'!I85-'Analisis de resultados'!G20</f>
        <v>#DIV/0!</v>
      </c>
    </row>
    <row r="21" spans="1:10" ht="97.5" customHeight="1" thickBot="1">
      <c r="A21" s="229" t="str">
        <f>Variables!G21</f>
        <v>Tasa de reingreso de pacientes hospitalizados en menos de 15 días por IRA (Infección respiratoria aguda)</v>
      </c>
      <c r="B21" s="205" t="e">
        <f>'Resultados de aplicacion'!M23</f>
        <v>#DIV/0!</v>
      </c>
      <c r="C21" s="206" t="e">
        <f>'Resultados de aplicacion'!N23</f>
        <v>#DIV/0!</v>
      </c>
      <c r="D21" s="212"/>
      <c r="E21" s="208"/>
      <c r="F21" s="233" t="e">
        <f>('Entradas (Ic-Inc)'!L91)/('Entradas (Ic-Inc)'!R91)</f>
        <v>#DIV/0!</v>
      </c>
      <c r="G21" s="209" t="e">
        <f>'Resultados de aplicacion'!I23</f>
        <v>#DIV/0!</v>
      </c>
      <c r="H21" s="209">
        <f>'Salidas(Ot)'!I91</f>
        <v>0</v>
      </c>
      <c r="I21" s="210" t="e">
        <f>'Salidas(Ot)'!I91-'Analisis de resultados'!G21</f>
        <v>#DIV/0!</v>
      </c>
      <c r="J21" s="81"/>
    </row>
    <row r="22" spans="1:10" ht="97.5" customHeight="1" thickBot="1">
      <c r="A22" s="229" t="str">
        <f>Variables!G22</f>
        <v>Proporción de satisfacción global de los usuarios en la IPS</v>
      </c>
      <c r="B22" s="205" t="e">
        <f>'Resultados de aplicacion'!M24</f>
        <v>#DIV/0!</v>
      </c>
      <c r="C22" s="206" t="e">
        <f>'Resultados de aplicacion'!N24</f>
        <v>#DIV/0!</v>
      </c>
      <c r="D22" s="219"/>
      <c r="E22" s="216"/>
      <c r="F22" s="231" t="e">
        <f>('Entradas (Ic-Inc)'!L98)/('Entradas (Ic-Inc)'!R98)</f>
        <v>#DIV/0!</v>
      </c>
      <c r="G22" s="209" t="e">
        <f>'Resultados de aplicacion'!I24</f>
        <v>#DIV/0!</v>
      </c>
      <c r="H22" s="209">
        <f>'Salidas(Ot)'!I98</f>
        <v>0</v>
      </c>
      <c r="I22" s="210" t="e">
        <f>'Salidas(Ot)'!I98-'Analisis de resultados'!G22</f>
        <v>#DIV/0!</v>
      </c>
    </row>
    <row r="25" spans="1:10">
      <c r="A25" s="409" t="s">
        <v>541</v>
      </c>
      <c r="B25" s="409"/>
      <c r="C25" s="409"/>
    </row>
    <row r="26" spans="1:10">
      <c r="A26" s="407" t="str">
        <f>Variables!G2</f>
        <v>Tiempo promedio de espera para la asignación de las citas por primera vez - Medicina General</v>
      </c>
      <c r="B26" s="220"/>
      <c r="C26" s="221" t="s">
        <v>495</v>
      </c>
    </row>
    <row r="27" spans="1:10">
      <c r="A27" s="407"/>
      <c r="B27" s="222"/>
      <c r="C27" s="221" t="s">
        <v>499</v>
      </c>
    </row>
    <row r="28" spans="1:10">
      <c r="A28" s="407"/>
      <c r="B28" s="223"/>
      <c r="C28" s="221" t="s">
        <v>496</v>
      </c>
    </row>
    <row r="29" spans="1:10" ht="20.5" customHeight="1">
      <c r="A29" s="407" t="str">
        <f>Variables!G3</f>
        <v>Tiempo promedio de espera para la asignación de cita Promoción y detección (Cardiología, dermatología, enfermería general, gastroenterología, endoscopia, higiene oral, nutrición, optometría y terapias respiratorias)</v>
      </c>
      <c r="B29" s="220"/>
      <c r="C29" s="221" t="s">
        <v>495</v>
      </c>
    </row>
    <row r="30" spans="1:10" ht="19.5" customHeight="1">
      <c r="A30" s="407"/>
      <c r="B30" s="222"/>
      <c r="C30" s="221" t="s">
        <v>499</v>
      </c>
    </row>
    <row r="31" spans="1:10" ht="23" customHeight="1">
      <c r="A31" s="407"/>
      <c r="B31" s="223"/>
      <c r="C31" s="221" t="s">
        <v>496</v>
      </c>
    </row>
    <row r="32" spans="1:10" ht="29.15" customHeight="1">
      <c r="A32" s="407" t="str">
        <f>Variables!G4</f>
        <v>Tiempo promedio de espera para la asignación de cita de Ortopedia</v>
      </c>
      <c r="B32" s="220"/>
      <c r="C32" s="221" t="s">
        <v>495</v>
      </c>
    </row>
    <row r="33" spans="1:3" ht="29.15" customHeight="1">
      <c r="A33" s="407"/>
      <c r="B33" s="222"/>
      <c r="C33" s="221" t="s">
        <v>499</v>
      </c>
    </row>
    <row r="34" spans="1:3">
      <c r="A34" s="407"/>
      <c r="B34" s="223"/>
      <c r="C34" s="221" t="s">
        <v>496</v>
      </c>
    </row>
    <row r="35" spans="1:3">
      <c r="A35" s="408" t="str">
        <f>Variables!G5</f>
        <v>Tiempo promedio de espera para la asignación de cita de Medicina Familiar</v>
      </c>
      <c r="B35" s="220"/>
      <c r="C35" s="221" t="s">
        <v>495</v>
      </c>
    </row>
    <row r="36" spans="1:3">
      <c r="A36" s="408"/>
      <c r="B36" s="222"/>
      <c r="C36" s="221" t="s">
        <v>499</v>
      </c>
    </row>
    <row r="37" spans="1:3">
      <c r="A37" s="408"/>
      <c r="B37" s="223"/>
      <c r="C37" s="221" t="s">
        <v>496</v>
      </c>
    </row>
    <row r="38" spans="1:3">
      <c r="A38" s="408" t="str">
        <f>Variables!G6</f>
        <v>Tiempo promedio de espera para la toma de Ecografía</v>
      </c>
      <c r="B38" s="220"/>
      <c r="C38" s="221" t="s">
        <v>495</v>
      </c>
    </row>
    <row r="39" spans="1:3">
      <c r="A39" s="408"/>
      <c r="B39" s="222"/>
      <c r="C39" s="221" t="s">
        <v>499</v>
      </c>
    </row>
    <row r="40" spans="1:3">
      <c r="A40" s="408"/>
      <c r="B40" s="223"/>
      <c r="C40" s="221" t="s">
        <v>496</v>
      </c>
    </row>
    <row r="41" spans="1:3">
      <c r="A41" s="407" t="str">
        <f>Variables!G7</f>
        <v>Tiempo promedio de espera para la asignación de cita de Cirugía General</v>
      </c>
      <c r="B41" s="224"/>
      <c r="C41" s="221" t="s">
        <v>495</v>
      </c>
    </row>
    <row r="42" spans="1:3">
      <c r="A42" s="407"/>
      <c r="B42" s="225"/>
      <c r="C42" s="221" t="s">
        <v>499</v>
      </c>
    </row>
    <row r="43" spans="1:3">
      <c r="A43" s="407"/>
      <c r="B43" s="226"/>
      <c r="C43" s="221" t="s">
        <v>496</v>
      </c>
    </row>
    <row r="44" spans="1:3">
      <c r="A44" s="407" t="str">
        <f>Variables!G8</f>
        <v>Tiempo promedio de espera para la asignación de cita de pediatría</v>
      </c>
      <c r="B44" s="224"/>
      <c r="C44" s="221" t="s">
        <v>495</v>
      </c>
    </row>
    <row r="45" spans="1:3">
      <c r="A45" s="407"/>
      <c r="B45" s="225"/>
      <c r="C45" s="221" t="s">
        <v>499</v>
      </c>
    </row>
    <row r="46" spans="1:3">
      <c r="A46" s="407"/>
      <c r="B46" s="226"/>
      <c r="C46" s="221" t="s">
        <v>496</v>
      </c>
    </row>
    <row r="47" spans="1:3">
      <c r="A47" s="408" t="str">
        <f>Variables!G9</f>
        <v>Tiempo promedio de espera para la asignación de cita de Ginecología y obstetricia</v>
      </c>
      <c r="B47" s="224"/>
      <c r="C47" s="221" t="s">
        <v>495</v>
      </c>
    </row>
    <row r="48" spans="1:3">
      <c r="A48" s="408"/>
      <c r="B48" s="225"/>
      <c r="C48" s="221" t="s">
        <v>499</v>
      </c>
    </row>
    <row r="49" spans="1:3">
      <c r="A49" s="408"/>
      <c r="B49" s="226"/>
      <c r="C49" s="221" t="s">
        <v>496</v>
      </c>
    </row>
    <row r="50" spans="1:3">
      <c r="A50" s="410" t="str">
        <f>Variables!G10</f>
        <v>Tiempo promedio de espera para la asignación de cita de Medicina Interna</v>
      </c>
      <c r="B50" s="224"/>
      <c r="C50" s="221" t="s">
        <v>495</v>
      </c>
    </row>
    <row r="51" spans="1:3">
      <c r="A51" s="411"/>
      <c r="B51" s="225"/>
      <c r="C51" s="221" t="s">
        <v>499</v>
      </c>
    </row>
    <row r="52" spans="1:3">
      <c r="A52" s="411"/>
      <c r="B52" s="226"/>
      <c r="C52" s="221" t="s">
        <v>496</v>
      </c>
    </row>
    <row r="53" spans="1:3">
      <c r="A53" s="407" t="str">
        <f>Variables!G11</f>
        <v>Proporción de gestantes con consulta de control prenatal de primera vez antes de las 12 semanas de gestación</v>
      </c>
      <c r="B53" s="224"/>
      <c r="C53" s="227" t="s">
        <v>502</v>
      </c>
    </row>
    <row r="54" spans="1:3">
      <c r="A54" s="407"/>
      <c r="B54" s="225"/>
      <c r="C54" s="227" t="s">
        <v>503</v>
      </c>
    </row>
    <row r="55" spans="1:3">
      <c r="A55" s="407"/>
      <c r="B55" s="226"/>
      <c r="C55" s="227" t="s">
        <v>504</v>
      </c>
    </row>
    <row r="56" spans="1:3">
      <c r="A56" s="407" t="str">
        <f>Variables!G12</f>
        <v>Tiempo promedio de espera para la asignación de las citas por primera vez - Odontología General</v>
      </c>
      <c r="B56" s="224"/>
      <c r="C56" s="221" t="s">
        <v>495</v>
      </c>
    </row>
    <row r="57" spans="1:3">
      <c r="A57" s="407"/>
      <c r="B57" s="225"/>
      <c r="C57" s="221" t="s">
        <v>499</v>
      </c>
    </row>
    <row r="58" spans="1:3">
      <c r="A58" s="407"/>
      <c r="B58" s="226"/>
      <c r="C58" s="221" t="s">
        <v>496</v>
      </c>
    </row>
    <row r="59" spans="1:3">
      <c r="A59" s="407" t="str">
        <f>Variables!G13</f>
        <v xml:space="preserve">Tiempo promedio de espera para la entrega de resultados Imágenes Diagnosticas	</v>
      </c>
      <c r="B59" s="224"/>
      <c r="C59" s="221" t="s">
        <v>495</v>
      </c>
    </row>
    <row r="60" spans="1:3">
      <c r="A60" s="407"/>
      <c r="B60" s="225"/>
      <c r="C60" s="221" t="s">
        <v>499</v>
      </c>
    </row>
    <row r="61" spans="1:3">
      <c r="A61" s="407"/>
      <c r="B61" s="226"/>
      <c r="C61" s="221" t="s">
        <v>496</v>
      </c>
    </row>
    <row r="62" spans="1:3">
      <c r="A62" s="407" t="str">
        <f>Variables!G14</f>
        <v>Letalidad en menores de 5 años por enfermedad diarreica agudas (EDA)</v>
      </c>
      <c r="B62" s="224"/>
      <c r="C62" s="228" t="s">
        <v>539</v>
      </c>
    </row>
    <row r="63" spans="1:3">
      <c r="A63" s="407"/>
      <c r="B63" s="226"/>
      <c r="C63" s="228" t="s">
        <v>540</v>
      </c>
    </row>
    <row r="64" spans="1:3">
      <c r="A64" s="407" t="str">
        <f>Variables!G15</f>
        <v>Estancia media en la UCI</v>
      </c>
      <c r="B64" s="224"/>
      <c r="C64" s="227" t="s">
        <v>505</v>
      </c>
    </row>
    <row r="65" spans="1:3">
      <c r="A65" s="407"/>
      <c r="B65" s="225"/>
      <c r="C65" s="227" t="s">
        <v>538</v>
      </c>
    </row>
    <row r="66" spans="1:3">
      <c r="A66" s="407"/>
      <c r="B66" s="226"/>
      <c r="C66" s="227" t="s">
        <v>502</v>
      </c>
    </row>
    <row r="67" spans="1:3">
      <c r="A67" s="407" t="str">
        <f>Variables!G16</f>
        <v>Porcentaje de ocupación en la UCI</v>
      </c>
      <c r="B67" s="224"/>
      <c r="C67" s="221" t="s">
        <v>495</v>
      </c>
    </row>
    <row r="68" spans="1:3">
      <c r="A68" s="407"/>
      <c r="B68" s="225"/>
      <c r="C68" s="221" t="s">
        <v>499</v>
      </c>
    </row>
    <row r="69" spans="1:3">
      <c r="A69" s="407"/>
      <c r="B69" s="226"/>
      <c r="C69" s="221" t="s">
        <v>496</v>
      </c>
    </row>
    <row r="70" spans="1:3">
      <c r="A70" s="407" t="str">
        <f>Variables!G17</f>
        <v>Tasa de reingreso de pacientes hospitalizados en menos de 15 días</v>
      </c>
      <c r="B70" s="224"/>
      <c r="C70" s="221" t="s">
        <v>495</v>
      </c>
    </row>
    <row r="71" spans="1:3">
      <c r="A71" s="407"/>
      <c r="B71" s="225"/>
      <c r="C71" s="221" t="s">
        <v>546</v>
      </c>
    </row>
    <row r="72" spans="1:3">
      <c r="A72" s="407"/>
      <c r="B72" s="226"/>
      <c r="C72" s="221" t="s">
        <v>502</v>
      </c>
    </row>
    <row r="73" spans="1:3">
      <c r="A73" s="407" t="str">
        <f>Variables!G18</f>
        <v>Reingresos no programados a la UCI en menos de 48 horas</v>
      </c>
      <c r="B73" s="224"/>
      <c r="C73" s="221" t="s">
        <v>495</v>
      </c>
    </row>
    <row r="74" spans="1:3">
      <c r="A74" s="407"/>
      <c r="B74" s="225"/>
      <c r="C74" s="221" t="s">
        <v>546</v>
      </c>
    </row>
    <row r="75" spans="1:3">
      <c r="A75" s="407"/>
      <c r="B75" s="226"/>
      <c r="C75" s="221" t="s">
        <v>502</v>
      </c>
    </row>
    <row r="76" spans="1:3">
      <c r="A76" s="407" t="str">
        <f>Variables!G19</f>
        <v>Porcentaje de mortalidad en la UCI</v>
      </c>
      <c r="B76" s="224"/>
      <c r="C76" s="221" t="s">
        <v>495</v>
      </c>
    </row>
    <row r="77" spans="1:3">
      <c r="A77" s="407"/>
      <c r="B77" s="225"/>
      <c r="C77" s="234" t="s">
        <v>538</v>
      </c>
    </row>
    <row r="78" spans="1:3">
      <c r="A78" s="407"/>
      <c r="B78" s="226"/>
      <c r="C78" s="234" t="s">
        <v>502</v>
      </c>
    </row>
    <row r="79" spans="1:3">
      <c r="A79" s="407" t="str">
        <f>Variables!G20</f>
        <v xml:space="preserve">Proporción de eventos adversos relacionados con la administración de medicamentos en hospitalización </v>
      </c>
      <c r="B79" s="224"/>
      <c r="C79" s="221" t="s">
        <v>547</v>
      </c>
    </row>
    <row r="80" spans="1:3">
      <c r="A80" s="407"/>
      <c r="B80" s="225"/>
      <c r="C80" s="234" t="s">
        <v>548</v>
      </c>
    </row>
    <row r="81" spans="1:3">
      <c r="A81" s="407"/>
      <c r="B81" s="226"/>
      <c r="C81" s="234" t="s">
        <v>549</v>
      </c>
    </row>
    <row r="82" spans="1:3">
      <c r="A82" s="407" t="str">
        <f>Variables!G21</f>
        <v>Tasa de reingreso de pacientes hospitalizados en menos de 15 días por IRA (Infección respiratoria aguda)</v>
      </c>
      <c r="B82" s="224"/>
      <c r="C82" s="221" t="s">
        <v>495</v>
      </c>
    </row>
    <row r="83" spans="1:3">
      <c r="A83" s="407"/>
      <c r="B83" s="225"/>
      <c r="C83" s="221" t="s">
        <v>546</v>
      </c>
    </row>
    <row r="84" spans="1:3">
      <c r="A84" s="407"/>
      <c r="B84" s="226"/>
      <c r="C84" s="221" t="s">
        <v>502</v>
      </c>
    </row>
    <row r="85" spans="1:3">
      <c r="A85" s="407" t="str">
        <f>Variables!G22</f>
        <v>Proporción de satisfacción global de los usuarios en la IPS</v>
      </c>
      <c r="B85" s="224"/>
      <c r="C85" s="221" t="s">
        <v>495</v>
      </c>
    </row>
    <row r="86" spans="1:3">
      <c r="A86" s="407"/>
      <c r="B86" s="225"/>
      <c r="C86" s="221" t="s">
        <v>546</v>
      </c>
    </row>
    <row r="87" spans="1:3">
      <c r="A87" s="407"/>
      <c r="B87" s="226"/>
      <c r="C87" s="221" t="s">
        <v>502</v>
      </c>
    </row>
  </sheetData>
  <sheetProtection algorithmName="SHA-512" hashValue="eplhP5cFOm6P9hZ/XcxgW0+mItZdglSr2GRjfG1yv8h4YONvsjvGUVjh0P3myGmZSUFp664aMRAZptx2nNP+wA==" saltValue="e5yMQaoWD/XJvIwGYe60kw==" spinCount="100000" sheet="1" objects="1" scenarios="1"/>
  <mergeCells count="22">
    <mergeCell ref="A56:A58"/>
    <mergeCell ref="A50:A52"/>
    <mergeCell ref="A38:A40"/>
    <mergeCell ref="A41:A43"/>
    <mergeCell ref="A44:A46"/>
    <mergeCell ref="A47:A49"/>
    <mergeCell ref="A53:A55"/>
    <mergeCell ref="A35:A37"/>
    <mergeCell ref="A25:C25"/>
    <mergeCell ref="A26:A28"/>
    <mergeCell ref="A29:A31"/>
    <mergeCell ref="A32:A34"/>
    <mergeCell ref="A59:A61"/>
    <mergeCell ref="A62:A63"/>
    <mergeCell ref="A64:A66"/>
    <mergeCell ref="A67:A69"/>
    <mergeCell ref="A70:A72"/>
    <mergeCell ref="A73:A75"/>
    <mergeCell ref="A76:A78"/>
    <mergeCell ref="A79:A81"/>
    <mergeCell ref="A82:A84"/>
    <mergeCell ref="A85:A87"/>
  </mergeCells>
  <conditionalFormatting sqref="C88:C1048576 C1 C23:C58">
    <cfRule type="colorScale" priority="107">
      <colorScale>
        <cfvo type="min"/>
        <cfvo type="percentile" val="50"/>
        <cfvo type="max"/>
        <color rgb="FFF8696B"/>
        <color rgb="FFFFEB84"/>
        <color rgb="FF63BE7B"/>
      </colorScale>
    </cfRule>
  </conditionalFormatting>
  <conditionalFormatting sqref="F2">
    <cfRule type="cellIs" dxfId="81" priority="103" operator="lessThan">
      <formula>0.49</formula>
    </cfRule>
    <cfRule type="cellIs" dxfId="80" priority="104" operator="between">
      <formula>0.5</formula>
      <formula>0.89</formula>
    </cfRule>
    <cfRule type="cellIs" dxfId="79" priority="105" operator="between">
      <formula>0.5</formula>
      <formula>0.89</formula>
    </cfRule>
    <cfRule type="cellIs" dxfId="78" priority="106" operator="greaterThan">
      <formula>0.94</formula>
    </cfRule>
  </conditionalFormatting>
  <conditionalFormatting sqref="F3:F4">
    <cfRule type="cellIs" dxfId="77" priority="102" operator="between">
      <formula>0.5</formula>
      <formula>0.9</formula>
    </cfRule>
  </conditionalFormatting>
  <conditionalFormatting sqref="F5:F10">
    <cfRule type="cellIs" dxfId="76" priority="99" operator="lessThan">
      <formula>0.5</formula>
    </cfRule>
    <cfRule type="cellIs" dxfId="75" priority="100" operator="greaterThan">
      <formula>0.9</formula>
    </cfRule>
    <cfRule type="cellIs" dxfId="74" priority="101" operator="between">
      <formula>0.5</formula>
      <formula>0.89</formula>
    </cfRule>
  </conditionalFormatting>
  <conditionalFormatting sqref="F11:F13">
    <cfRule type="cellIs" dxfId="73" priority="96" operator="greaterThan">
      <formula>0.9</formula>
    </cfRule>
    <cfRule type="cellIs" dxfId="72" priority="97" operator="between">
      <formula>0.51</formula>
      <formula>0.89</formula>
    </cfRule>
    <cfRule type="cellIs" dxfId="71" priority="98" operator="lessThan">
      <formula>0.5</formula>
    </cfRule>
  </conditionalFormatting>
  <conditionalFormatting sqref="F14">
    <cfRule type="cellIs" dxfId="70" priority="95" operator="equal">
      <formula>1</formula>
    </cfRule>
  </conditionalFormatting>
  <conditionalFormatting sqref="F15">
    <cfRule type="cellIs" dxfId="69" priority="94" operator="between">
      <formula>0.5</formula>
      <formula>0.9</formula>
    </cfRule>
  </conditionalFormatting>
  <conditionalFormatting sqref="F16">
    <cfRule type="cellIs" dxfId="68" priority="93" operator="between">
      <formula>0.5</formula>
      <formula>0.89</formula>
    </cfRule>
  </conditionalFormatting>
  <conditionalFormatting sqref="F17">
    <cfRule type="cellIs" dxfId="67" priority="92" operator="greaterThan">
      <formula>0.89</formula>
    </cfRule>
  </conditionalFormatting>
  <conditionalFormatting sqref="F18">
    <cfRule type="cellIs" dxfId="66" priority="91" operator="greaterThan">
      <formula>0.89</formula>
    </cfRule>
  </conditionalFormatting>
  <conditionalFormatting sqref="F19:F20">
    <cfRule type="cellIs" dxfId="65" priority="90" operator="greaterThan">
      <formula>0.89</formula>
    </cfRule>
  </conditionalFormatting>
  <conditionalFormatting sqref="F21">
    <cfRule type="cellIs" dxfId="64" priority="87" operator="lessThan">
      <formula>0.5</formula>
    </cfRule>
    <cfRule type="cellIs" dxfId="63" priority="88" operator="between">
      <formula>0.5</formula>
      <formula>0.9</formula>
    </cfRule>
    <cfRule type="cellIs" dxfId="62" priority="89" operator="greaterThan">
      <formula>0.9</formula>
    </cfRule>
  </conditionalFormatting>
  <conditionalFormatting sqref="F22">
    <cfRule type="cellIs" dxfId="61" priority="84" operator="lessThan">
      <formula>0.88</formula>
    </cfRule>
    <cfRule type="cellIs" dxfId="60" priority="85" operator="between">
      <formula>0.88</formula>
      <formula>0.95</formula>
    </cfRule>
    <cfRule type="cellIs" dxfId="59" priority="86" operator="greaterThan">
      <formula>0.95</formula>
    </cfRule>
  </conditionalFormatting>
  <conditionalFormatting sqref="D2">
    <cfRule type="cellIs" dxfId="58" priority="82" operator="greaterThan">
      <formula>$E$2</formula>
    </cfRule>
    <cfRule type="cellIs" dxfId="57" priority="83" operator="lessThan">
      <formula>$E$2</formula>
    </cfRule>
  </conditionalFormatting>
  <conditionalFormatting sqref="D3">
    <cfRule type="cellIs" dxfId="56" priority="80" operator="greaterThan">
      <formula>$E$3</formula>
    </cfRule>
    <cfRule type="cellIs" dxfId="55" priority="81" operator="lessThan">
      <formula>$E$3</formula>
    </cfRule>
  </conditionalFormatting>
  <conditionalFormatting sqref="D4">
    <cfRule type="cellIs" dxfId="54" priority="77" operator="greaterThan">
      <formula>$E$4</formula>
    </cfRule>
    <cfRule type="cellIs" dxfId="53" priority="78" operator="lessThan">
      <formula>$E$4</formula>
    </cfRule>
    <cfRule type="cellIs" dxfId="52" priority="79" operator="lessThan">
      <formula>$E$3</formula>
    </cfRule>
  </conditionalFormatting>
  <conditionalFormatting sqref="D5">
    <cfRule type="cellIs" dxfId="51" priority="75" operator="greaterThan">
      <formula>$E$5</formula>
    </cfRule>
    <cfRule type="cellIs" dxfId="50" priority="76" operator="lessThan">
      <formula>$E$5</formula>
    </cfRule>
  </conditionalFormatting>
  <conditionalFormatting sqref="D7">
    <cfRule type="cellIs" dxfId="49" priority="68" operator="greaterThan">
      <formula>$E$7</formula>
    </cfRule>
    <cfRule type="cellIs" dxfId="48" priority="69" operator="greaterThan">
      <formula>$E$7</formula>
    </cfRule>
    <cfRule type="cellIs" dxfId="47" priority="70" operator="lessThan">
      <formula>$E$7</formula>
    </cfRule>
  </conditionalFormatting>
  <conditionalFormatting sqref="D8">
    <cfRule type="cellIs" dxfId="46" priority="66" operator="greaterThan">
      <formula>$E$8</formula>
    </cfRule>
    <cfRule type="cellIs" dxfId="45" priority="67" operator="lessThan">
      <formula>$E$8</formula>
    </cfRule>
  </conditionalFormatting>
  <conditionalFormatting sqref="D9">
    <cfRule type="cellIs" dxfId="44" priority="64" operator="lessThan">
      <formula>$E$9</formula>
    </cfRule>
    <cfRule type="cellIs" dxfId="43" priority="65" operator="greaterThan">
      <formula>$E$9</formula>
    </cfRule>
  </conditionalFormatting>
  <conditionalFormatting sqref="D10">
    <cfRule type="cellIs" dxfId="42" priority="62" operator="lessThan">
      <formula>$E$10</formula>
    </cfRule>
    <cfRule type="cellIs" dxfId="41" priority="63" operator="greaterThan">
      <formula>$E$10</formula>
    </cfRule>
  </conditionalFormatting>
  <conditionalFormatting sqref="D11">
    <cfRule type="cellIs" dxfId="40" priority="60" operator="greaterThan">
      <formula>$E$11</formula>
    </cfRule>
    <cfRule type="cellIs" dxfId="39" priority="61" operator="lessThan">
      <formula>$E$11</formula>
    </cfRule>
  </conditionalFormatting>
  <conditionalFormatting sqref="D12">
    <cfRule type="cellIs" dxfId="38" priority="58" operator="lessThan">
      <formula>$E$12</formula>
    </cfRule>
    <cfRule type="cellIs" dxfId="37" priority="59" operator="greaterThan">
      <formula>$E$12</formula>
    </cfRule>
  </conditionalFormatting>
  <conditionalFormatting sqref="D13">
    <cfRule type="cellIs" dxfId="36" priority="56" operator="greaterThan">
      <formula>$E$13</formula>
    </cfRule>
    <cfRule type="cellIs" dxfId="35" priority="57" operator="lessThan">
      <formula>$E$13</formula>
    </cfRule>
  </conditionalFormatting>
  <conditionalFormatting sqref="D14">
    <cfRule type="cellIs" dxfId="34" priority="53" operator="greaterThan">
      <formula>$E$14</formula>
    </cfRule>
    <cfRule type="cellIs" dxfId="33" priority="54" operator="equal">
      <formula>$E$14</formula>
    </cfRule>
    <cfRule type="cellIs" dxfId="32" priority="55" operator="lessThan">
      <formula>$E$14</formula>
    </cfRule>
  </conditionalFormatting>
  <conditionalFormatting sqref="D15">
    <cfRule type="cellIs" dxfId="31" priority="50" operator="greaterThan">
      <formula>$E$15</formula>
    </cfRule>
    <cfRule type="cellIs" dxfId="30" priority="51" operator="equal">
      <formula>$E$15</formula>
    </cfRule>
    <cfRule type="cellIs" dxfId="29" priority="52" operator="lessThan">
      <formula>$E$15</formula>
    </cfRule>
  </conditionalFormatting>
  <conditionalFormatting sqref="D16">
    <cfRule type="cellIs" dxfId="28" priority="46" operator="greaterThan">
      <formula>$E$16</formula>
    </cfRule>
    <cfRule type="cellIs" dxfId="27" priority="47" operator="equal">
      <formula>$E$16</formula>
    </cfRule>
    <cfRule type="cellIs" dxfId="26" priority="48" operator="lessThan">
      <formula>$E$16</formula>
    </cfRule>
    <cfRule type="cellIs" dxfId="25" priority="49" operator="lessThan">
      <formula>$E$16</formula>
    </cfRule>
  </conditionalFormatting>
  <conditionalFormatting sqref="D17">
    <cfRule type="cellIs" dxfId="24" priority="42" operator="lessThan">
      <formula>$E$17</formula>
    </cfRule>
    <cfRule type="cellIs" dxfId="23" priority="43" operator="equal">
      <formula>$E$17</formula>
    </cfRule>
    <cfRule type="cellIs" dxfId="22" priority="44" operator="greaterThan">
      <formula>$E$17</formula>
    </cfRule>
    <cfRule type="cellIs" dxfId="21" priority="45" operator="greaterThan">
      <formula>$E$17</formula>
    </cfRule>
  </conditionalFormatting>
  <conditionalFormatting sqref="D18">
    <cfRule type="cellIs" dxfId="20" priority="39" operator="greaterThan">
      <formula>$E$18</formula>
    </cfRule>
    <cfRule type="cellIs" dxfId="19" priority="40" operator="equal">
      <formula>$E$18</formula>
    </cfRule>
    <cfRule type="cellIs" dxfId="18" priority="41" operator="lessThan">
      <formula>$E$18</formula>
    </cfRule>
  </conditionalFormatting>
  <conditionalFormatting sqref="D19">
    <cfRule type="cellIs" dxfId="17" priority="36" operator="greaterThan">
      <formula>$E$19</formula>
    </cfRule>
    <cfRule type="cellIs" dxfId="16" priority="37" operator="equal">
      <formula>$E$19</formula>
    </cfRule>
    <cfRule type="cellIs" dxfId="15" priority="38" operator="lessThan">
      <formula>$E$19</formula>
    </cfRule>
  </conditionalFormatting>
  <conditionalFormatting sqref="D20">
    <cfRule type="cellIs" dxfId="14" priority="33" operator="greaterThan">
      <formula>$E$20</formula>
    </cfRule>
    <cfRule type="cellIs" dxfId="13" priority="34" operator="equal">
      <formula>$E$20</formula>
    </cfRule>
    <cfRule type="cellIs" dxfId="12" priority="35" operator="lessThan">
      <formula>$E$20</formula>
    </cfRule>
  </conditionalFormatting>
  <conditionalFormatting sqref="D21">
    <cfRule type="cellIs" dxfId="11" priority="30" operator="greaterThan">
      <formula>$E$21</formula>
    </cfRule>
    <cfRule type="cellIs" dxfId="10" priority="31" operator="equal">
      <formula>2.19</formula>
    </cfRule>
    <cfRule type="cellIs" dxfId="9" priority="32" operator="lessThan">
      <formula>$E$21</formula>
    </cfRule>
  </conditionalFormatting>
  <conditionalFormatting sqref="D22">
    <cfRule type="cellIs" dxfId="8" priority="27" operator="lessThan">
      <formula>$E$22</formula>
    </cfRule>
    <cfRule type="cellIs" dxfId="7" priority="28" operator="equal">
      <formula>$E$22</formula>
    </cfRule>
    <cfRule type="cellIs" dxfId="6" priority="29" operator="greaterThan">
      <formula>$E$22</formula>
    </cfRule>
  </conditionalFormatting>
  <conditionalFormatting sqref="C64:C66">
    <cfRule type="colorScale" priority="24">
      <colorScale>
        <cfvo type="min"/>
        <cfvo type="percentile" val="50"/>
        <cfvo type="max"/>
        <color rgb="FFF8696B"/>
        <color rgb="FFFFEB84"/>
        <color rgb="FF63BE7B"/>
      </colorScale>
    </cfRule>
  </conditionalFormatting>
  <conditionalFormatting sqref="C77:C78">
    <cfRule type="colorScale" priority="20">
      <colorScale>
        <cfvo type="min"/>
        <cfvo type="percentile" val="50"/>
        <cfvo type="max"/>
        <color rgb="FFF8696B"/>
        <color rgb="FFFFEB84"/>
        <color rgb="FF63BE7B"/>
      </colorScale>
    </cfRule>
  </conditionalFormatting>
  <conditionalFormatting sqref="C59:C61">
    <cfRule type="colorScale" priority="15">
      <colorScale>
        <cfvo type="min"/>
        <cfvo type="percentile" val="50"/>
        <cfvo type="max"/>
        <color rgb="FFF8696B"/>
        <color rgb="FFFFEB84"/>
        <color rgb="FF63BE7B"/>
      </colorScale>
    </cfRule>
  </conditionalFormatting>
  <conditionalFormatting sqref="C62:C63">
    <cfRule type="colorScale" priority="110">
      <colorScale>
        <cfvo type="min"/>
        <cfvo type="percentile" val="50"/>
        <cfvo type="max"/>
        <color rgb="FFF8696B"/>
        <color rgb="FFFFEB84"/>
        <color rgb="FF63BE7B"/>
      </colorScale>
    </cfRule>
  </conditionalFormatting>
  <conditionalFormatting sqref="C67:C69">
    <cfRule type="colorScale" priority="14">
      <colorScale>
        <cfvo type="min"/>
        <cfvo type="percentile" val="50"/>
        <cfvo type="max"/>
        <color rgb="FFF8696B"/>
        <color rgb="FFFFEB84"/>
        <color rgb="FF63BE7B"/>
      </colorScale>
    </cfRule>
  </conditionalFormatting>
  <conditionalFormatting sqref="C70:C72">
    <cfRule type="colorScale" priority="13">
      <colorScale>
        <cfvo type="min"/>
        <cfvo type="percentile" val="50"/>
        <cfvo type="max"/>
        <color rgb="FFF8696B"/>
        <color rgb="FFFFEB84"/>
        <color rgb="FF63BE7B"/>
      </colorScale>
    </cfRule>
  </conditionalFormatting>
  <conditionalFormatting sqref="C73:C75">
    <cfRule type="colorScale" priority="12">
      <colorScale>
        <cfvo type="min"/>
        <cfvo type="percentile" val="50"/>
        <cfvo type="max"/>
        <color rgb="FFF8696B"/>
        <color rgb="FFFFEB84"/>
        <color rgb="FF63BE7B"/>
      </colorScale>
    </cfRule>
  </conditionalFormatting>
  <conditionalFormatting sqref="F19">
    <cfRule type="cellIs" dxfId="5" priority="9" operator="lessThan">
      <formula>0.5</formula>
    </cfRule>
    <cfRule type="cellIs" dxfId="4" priority="10" operator="between">
      <formula>0.5</formula>
      <formula>0.95</formula>
    </cfRule>
    <cfRule type="cellIs" dxfId="3" priority="11" operator="greaterThan">
      <formula>0.95</formula>
    </cfRule>
  </conditionalFormatting>
  <conditionalFormatting sqref="F20">
    <cfRule type="cellIs" dxfId="2" priority="6" operator="lessThan">
      <formula>0.9</formula>
    </cfRule>
    <cfRule type="cellIs" dxfId="1" priority="7" operator="between">
      <formula>0.9</formula>
      <formula>0.99</formula>
    </cfRule>
    <cfRule type="cellIs" dxfId="0" priority="8" operator="greaterThan">
      <formula>0.99</formula>
    </cfRule>
  </conditionalFormatting>
  <conditionalFormatting sqref="C80:C81">
    <cfRule type="colorScale" priority="5">
      <colorScale>
        <cfvo type="min"/>
        <cfvo type="percentile" val="50"/>
        <cfvo type="max"/>
        <color rgb="FFF8696B"/>
        <color rgb="FFFFEB84"/>
        <color rgb="FF63BE7B"/>
      </colorScale>
    </cfRule>
  </conditionalFormatting>
  <conditionalFormatting sqref="C76">
    <cfRule type="colorScale" priority="4">
      <colorScale>
        <cfvo type="min"/>
        <cfvo type="percentile" val="50"/>
        <cfvo type="max"/>
        <color rgb="FFF8696B"/>
        <color rgb="FFFFEB84"/>
        <color rgb="FF63BE7B"/>
      </colorScale>
    </cfRule>
  </conditionalFormatting>
  <conditionalFormatting sqref="C79">
    <cfRule type="colorScale" priority="3">
      <colorScale>
        <cfvo type="min"/>
        <cfvo type="percentile" val="50"/>
        <cfvo type="max"/>
        <color rgb="FFF8696B"/>
        <color rgb="FFFFEB84"/>
        <color rgb="FF63BE7B"/>
      </colorScale>
    </cfRule>
  </conditionalFormatting>
  <conditionalFormatting sqref="C82:C84">
    <cfRule type="colorScale" priority="2">
      <colorScale>
        <cfvo type="min"/>
        <cfvo type="percentile" val="50"/>
        <cfvo type="max"/>
        <color rgb="FFF8696B"/>
        <color rgb="FFFFEB84"/>
        <color rgb="FF63BE7B"/>
      </colorScale>
    </cfRule>
  </conditionalFormatting>
  <conditionalFormatting sqref="C85:C87">
    <cfRule type="colorScale" priority="1">
      <colorScale>
        <cfvo type="min"/>
        <cfvo type="percentile" val="50"/>
        <cfvo type="max"/>
        <color rgb="FFF8696B"/>
        <color rgb="FFFFEB84"/>
        <color rgb="FF63BE7B"/>
      </colorScale>
    </cfRule>
  </conditionalFormatting>
  <pageMargins left="0.7" right="0.7" top="0.75" bottom="0.75" header="0.3" footer="0.3"/>
  <pageSetup paperSize="9" scale="23"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I26"/>
  <sheetViews>
    <sheetView topLeftCell="A18" zoomScaleNormal="100" workbookViewId="0">
      <selection activeCell="G26" sqref="G26"/>
    </sheetView>
  </sheetViews>
  <sheetFormatPr baseColWidth="10" defaultRowHeight="14.5"/>
  <cols>
    <col min="1" max="1" width="13.54296875" customWidth="1"/>
    <col min="2" max="2" width="14.1796875" customWidth="1"/>
    <col min="3" max="3" width="15.453125" customWidth="1"/>
    <col min="4" max="4" width="18.1796875" customWidth="1"/>
    <col min="5" max="5" width="12.81640625" customWidth="1"/>
    <col min="6" max="6" width="14.54296875" customWidth="1"/>
    <col min="7" max="7" width="48.453125" style="15" customWidth="1"/>
    <col min="8" max="8" width="21" style="15" customWidth="1"/>
    <col min="9" max="9" width="12.453125" customWidth="1"/>
  </cols>
  <sheetData>
    <row r="2" spans="1:9" ht="23">
      <c r="A2" s="29" t="s">
        <v>2</v>
      </c>
      <c r="B2" s="29" t="s">
        <v>4</v>
      </c>
      <c r="C2" s="29" t="s">
        <v>0</v>
      </c>
      <c r="D2" s="29" t="s">
        <v>17</v>
      </c>
      <c r="E2" s="29" t="s">
        <v>31</v>
      </c>
      <c r="F2" s="29" t="s">
        <v>16</v>
      </c>
      <c r="G2" s="29" t="s">
        <v>1</v>
      </c>
      <c r="H2" s="36" t="s">
        <v>3</v>
      </c>
      <c r="I2" s="36" t="s">
        <v>390</v>
      </c>
    </row>
    <row r="3" spans="1:9" ht="34" customHeight="1">
      <c r="A3" s="30">
        <v>1</v>
      </c>
      <c r="B3" s="31" t="s">
        <v>6</v>
      </c>
      <c r="C3" s="32" t="s">
        <v>10</v>
      </c>
      <c r="D3" s="32" t="s">
        <v>26</v>
      </c>
      <c r="E3" s="31" t="s">
        <v>26</v>
      </c>
      <c r="F3" s="32" t="s">
        <v>20</v>
      </c>
      <c r="G3" s="34" t="s">
        <v>391</v>
      </c>
      <c r="H3" s="39" t="s">
        <v>402</v>
      </c>
      <c r="I3" s="38">
        <v>3.41</v>
      </c>
    </row>
    <row r="4" spans="1:9" ht="34" customHeight="1">
      <c r="A4" s="30">
        <v>2</v>
      </c>
      <c r="B4" s="31" t="s">
        <v>6</v>
      </c>
      <c r="C4" s="32" t="s">
        <v>10</v>
      </c>
      <c r="D4" s="32" t="s">
        <v>26</v>
      </c>
      <c r="E4" s="31" t="s">
        <v>26</v>
      </c>
      <c r="F4" s="32" t="s">
        <v>20</v>
      </c>
      <c r="G4" s="33" t="s">
        <v>392</v>
      </c>
      <c r="H4" s="39" t="s">
        <v>402</v>
      </c>
      <c r="I4" s="37">
        <v>2.87</v>
      </c>
    </row>
    <row r="5" spans="1:9" ht="34" customHeight="1">
      <c r="A5" s="30">
        <v>3</v>
      </c>
      <c r="B5" s="31" t="s">
        <v>6</v>
      </c>
      <c r="C5" s="32" t="s">
        <v>10</v>
      </c>
      <c r="D5" s="32" t="s">
        <v>26</v>
      </c>
      <c r="E5" s="31" t="s">
        <v>26</v>
      </c>
      <c r="F5" s="32" t="s">
        <v>20</v>
      </c>
      <c r="G5" s="34" t="s">
        <v>393</v>
      </c>
      <c r="H5" s="39" t="s">
        <v>402</v>
      </c>
      <c r="I5" s="38">
        <v>4.38</v>
      </c>
    </row>
    <row r="6" spans="1:9" ht="34" customHeight="1">
      <c r="A6" s="30">
        <v>4</v>
      </c>
      <c r="B6" s="31" t="s">
        <v>6</v>
      </c>
      <c r="C6" s="32" t="s">
        <v>10</v>
      </c>
      <c r="D6" s="32" t="s">
        <v>26</v>
      </c>
      <c r="E6" s="31" t="s">
        <v>26</v>
      </c>
      <c r="F6" s="32" t="s">
        <v>20</v>
      </c>
      <c r="G6" s="33" t="s">
        <v>394</v>
      </c>
      <c r="H6" s="39" t="s">
        <v>402</v>
      </c>
      <c r="I6" s="37">
        <v>1.63</v>
      </c>
    </row>
    <row r="7" spans="1:9" ht="34" customHeight="1">
      <c r="A7" s="30">
        <v>5</v>
      </c>
      <c r="B7" s="31" t="s">
        <v>6</v>
      </c>
      <c r="C7" s="32" t="s">
        <v>10</v>
      </c>
      <c r="D7" s="32" t="s">
        <v>26</v>
      </c>
      <c r="E7" s="31" t="s">
        <v>26</v>
      </c>
      <c r="F7" s="32" t="s">
        <v>20</v>
      </c>
      <c r="G7" s="34" t="s">
        <v>395</v>
      </c>
      <c r="H7" s="39" t="s">
        <v>402</v>
      </c>
      <c r="I7" s="38">
        <v>0.33</v>
      </c>
    </row>
    <row r="8" spans="1:9" ht="34" customHeight="1">
      <c r="A8" s="30">
        <v>6</v>
      </c>
      <c r="B8" s="31" t="s">
        <v>6</v>
      </c>
      <c r="C8" s="32" t="s">
        <v>10</v>
      </c>
      <c r="D8" s="32" t="s">
        <v>26</v>
      </c>
      <c r="E8" s="31" t="s">
        <v>26</v>
      </c>
      <c r="F8" s="32" t="s">
        <v>20</v>
      </c>
      <c r="G8" s="33" t="s">
        <v>396</v>
      </c>
      <c r="H8" s="39" t="s">
        <v>402</v>
      </c>
      <c r="I8" s="37">
        <v>1.86</v>
      </c>
    </row>
    <row r="9" spans="1:9" ht="34" customHeight="1">
      <c r="A9" s="30">
        <v>7</v>
      </c>
      <c r="B9" s="31" t="s">
        <v>6</v>
      </c>
      <c r="C9" s="32" t="s">
        <v>10</v>
      </c>
      <c r="D9" s="32" t="s">
        <v>26</v>
      </c>
      <c r="E9" s="31" t="s">
        <v>26</v>
      </c>
      <c r="F9" s="32" t="s">
        <v>20</v>
      </c>
      <c r="G9" s="34" t="s">
        <v>397</v>
      </c>
      <c r="H9" s="39" t="s">
        <v>402</v>
      </c>
      <c r="I9" s="38">
        <v>3.23</v>
      </c>
    </row>
    <row r="10" spans="1:9" ht="34" customHeight="1">
      <c r="A10" s="30">
        <v>8</v>
      </c>
      <c r="B10" s="31" t="s">
        <v>6</v>
      </c>
      <c r="C10" s="32" t="s">
        <v>10</v>
      </c>
      <c r="D10" s="32" t="s">
        <v>26</v>
      </c>
      <c r="E10" s="31" t="s">
        <v>26</v>
      </c>
      <c r="F10" s="32" t="s">
        <v>20</v>
      </c>
      <c r="G10" s="33" t="s">
        <v>398</v>
      </c>
      <c r="H10" s="39" t="s">
        <v>402</v>
      </c>
      <c r="I10" s="37">
        <v>3.06</v>
      </c>
    </row>
    <row r="11" spans="1:9" ht="34" customHeight="1">
      <c r="A11" s="30">
        <v>9</v>
      </c>
      <c r="B11" s="31" t="s">
        <v>6</v>
      </c>
      <c r="C11" s="32" t="s">
        <v>10</v>
      </c>
      <c r="D11" s="32" t="s">
        <v>26</v>
      </c>
      <c r="E11" s="31" t="s">
        <v>26</v>
      </c>
      <c r="F11" s="32" t="s">
        <v>20</v>
      </c>
      <c r="G11" s="34" t="s">
        <v>399</v>
      </c>
      <c r="H11" s="39" t="s">
        <v>402</v>
      </c>
      <c r="I11" s="38">
        <v>1.91</v>
      </c>
    </row>
    <row r="12" spans="1:9" ht="34" customHeight="1">
      <c r="A12" s="30">
        <v>10</v>
      </c>
      <c r="B12" s="31" t="s">
        <v>6</v>
      </c>
      <c r="C12" s="32" t="s">
        <v>10</v>
      </c>
      <c r="D12" s="32" t="s">
        <v>26</v>
      </c>
      <c r="E12" s="31" t="s">
        <v>26</v>
      </c>
      <c r="F12" s="32" t="s">
        <v>20</v>
      </c>
      <c r="G12" s="33" t="s">
        <v>400</v>
      </c>
      <c r="H12" s="39" t="s">
        <v>403</v>
      </c>
      <c r="I12" s="37">
        <v>27.88</v>
      </c>
    </row>
    <row r="13" spans="1:9" ht="34" customHeight="1">
      <c r="A13" s="30">
        <v>11</v>
      </c>
      <c r="B13" s="31" t="s">
        <v>6</v>
      </c>
      <c r="C13" s="32" t="s">
        <v>10</v>
      </c>
      <c r="D13" s="32" t="s">
        <v>26</v>
      </c>
      <c r="E13" s="31" t="s">
        <v>26</v>
      </c>
      <c r="F13" s="32" t="s">
        <v>20</v>
      </c>
      <c r="G13" s="34" t="s">
        <v>401</v>
      </c>
      <c r="H13" s="39" t="s">
        <v>402</v>
      </c>
      <c r="I13" s="38">
        <v>2.9</v>
      </c>
    </row>
    <row r="14" spans="1:9" ht="34" customHeight="1">
      <c r="A14" s="30">
        <v>12</v>
      </c>
      <c r="B14" s="31" t="s">
        <v>6</v>
      </c>
      <c r="C14" s="32" t="s">
        <v>10</v>
      </c>
      <c r="D14" s="32" t="s">
        <v>26</v>
      </c>
      <c r="E14" s="31" t="s">
        <v>26</v>
      </c>
      <c r="F14" s="32" t="s">
        <v>20</v>
      </c>
      <c r="G14" s="35" t="s">
        <v>405</v>
      </c>
      <c r="H14" s="26" t="s">
        <v>403</v>
      </c>
      <c r="I14" s="22">
        <v>92.02</v>
      </c>
    </row>
    <row r="15" spans="1:9" ht="34" customHeight="1">
      <c r="A15" s="30">
        <v>13</v>
      </c>
      <c r="B15" s="31" t="s">
        <v>6</v>
      </c>
      <c r="C15" s="32" t="s">
        <v>10</v>
      </c>
      <c r="D15" s="32" t="s">
        <v>26</v>
      </c>
      <c r="E15" s="31" t="s">
        <v>26</v>
      </c>
      <c r="F15" s="31" t="s">
        <v>20</v>
      </c>
      <c r="G15" s="35" t="s">
        <v>389</v>
      </c>
      <c r="H15" s="26" t="s">
        <v>402</v>
      </c>
      <c r="I15" s="22">
        <v>0.93</v>
      </c>
    </row>
    <row r="16" spans="1:9" ht="34" customHeight="1">
      <c r="A16" s="30">
        <v>14</v>
      </c>
      <c r="B16" s="31" t="s">
        <v>6</v>
      </c>
      <c r="C16" s="32" t="s">
        <v>10</v>
      </c>
      <c r="D16" s="32" t="s">
        <v>24</v>
      </c>
      <c r="E16" s="31" t="s">
        <v>364</v>
      </c>
      <c r="F16" s="31" t="s">
        <v>20</v>
      </c>
      <c r="G16" s="35" t="s">
        <v>406</v>
      </c>
      <c r="H16" s="26" t="s">
        <v>402</v>
      </c>
      <c r="I16" s="22">
        <v>0</v>
      </c>
    </row>
    <row r="17" spans="1:9" ht="34" customHeight="1">
      <c r="A17" s="30">
        <v>15</v>
      </c>
      <c r="B17" s="31" t="s">
        <v>6</v>
      </c>
      <c r="C17" s="32" t="s">
        <v>10</v>
      </c>
      <c r="D17" s="32" t="s">
        <v>25</v>
      </c>
      <c r="E17" s="31" t="s">
        <v>360</v>
      </c>
      <c r="F17" s="31" t="s">
        <v>18</v>
      </c>
      <c r="G17" s="35" t="s">
        <v>407</v>
      </c>
      <c r="H17" s="26" t="s">
        <v>408</v>
      </c>
      <c r="I17" s="25">
        <v>0.08</v>
      </c>
    </row>
    <row r="18" spans="1:9" ht="34" customHeight="1">
      <c r="A18" s="22">
        <v>16</v>
      </c>
      <c r="B18" s="31" t="s">
        <v>220</v>
      </c>
      <c r="C18" s="32" t="s">
        <v>10</v>
      </c>
      <c r="D18" s="32" t="s">
        <v>25</v>
      </c>
      <c r="E18" s="31" t="s">
        <v>315</v>
      </c>
      <c r="F18" s="31" t="s">
        <v>18</v>
      </c>
      <c r="G18" s="35" t="s">
        <v>411</v>
      </c>
      <c r="H18" s="26" t="s">
        <v>403</v>
      </c>
      <c r="I18" s="22">
        <v>0</v>
      </c>
    </row>
    <row r="19" spans="1:9" ht="34" customHeight="1">
      <c r="A19" s="30">
        <v>17</v>
      </c>
      <c r="B19" s="31" t="s">
        <v>6</v>
      </c>
      <c r="C19" s="32" t="s">
        <v>10</v>
      </c>
      <c r="D19" s="32" t="s">
        <v>25</v>
      </c>
      <c r="E19" s="31" t="s">
        <v>360</v>
      </c>
      <c r="F19" s="31" t="s">
        <v>18</v>
      </c>
      <c r="G19" s="35" t="s">
        <v>409</v>
      </c>
      <c r="H19" s="26" t="s">
        <v>402</v>
      </c>
      <c r="I19" s="25">
        <v>10</v>
      </c>
    </row>
    <row r="20" spans="1:9" ht="34" customHeight="1">
      <c r="A20" s="30">
        <v>18</v>
      </c>
      <c r="B20" s="31" t="s">
        <v>6</v>
      </c>
      <c r="C20" s="32" t="s">
        <v>10</v>
      </c>
      <c r="D20" s="32" t="s">
        <v>25</v>
      </c>
      <c r="E20" s="31" t="s">
        <v>360</v>
      </c>
      <c r="F20" s="31" t="s">
        <v>18</v>
      </c>
      <c r="G20" s="35" t="s">
        <v>410</v>
      </c>
      <c r="H20" s="26" t="s">
        <v>403</v>
      </c>
      <c r="I20" s="25">
        <v>100</v>
      </c>
    </row>
    <row r="21" spans="1:9" ht="34" customHeight="1">
      <c r="A21" s="22">
        <v>19</v>
      </c>
      <c r="B21" s="31" t="s">
        <v>220</v>
      </c>
      <c r="C21" s="32" t="s">
        <v>10</v>
      </c>
      <c r="D21" s="32" t="s">
        <v>25</v>
      </c>
      <c r="E21" s="31" t="s">
        <v>315</v>
      </c>
      <c r="F21" s="31" t="s">
        <v>21</v>
      </c>
      <c r="G21" s="35" t="s">
        <v>412</v>
      </c>
      <c r="H21" s="26" t="s">
        <v>413</v>
      </c>
      <c r="I21" s="25">
        <v>0</v>
      </c>
    </row>
    <row r="22" spans="1:9" ht="34" customHeight="1">
      <c r="A22" s="30">
        <v>20</v>
      </c>
      <c r="B22" s="31" t="s">
        <v>220</v>
      </c>
      <c r="C22" s="32" t="s">
        <v>10</v>
      </c>
      <c r="D22" s="32" t="s">
        <v>25</v>
      </c>
      <c r="E22" s="31" t="s">
        <v>140</v>
      </c>
      <c r="F22" s="31" t="s">
        <v>21</v>
      </c>
      <c r="G22" s="35" t="s">
        <v>414</v>
      </c>
      <c r="H22" s="26" t="s">
        <v>415</v>
      </c>
      <c r="I22" s="25">
        <v>0</v>
      </c>
    </row>
    <row r="23" spans="1:9" ht="34" customHeight="1">
      <c r="A23" s="30">
        <v>21</v>
      </c>
      <c r="B23" s="31" t="s">
        <v>361</v>
      </c>
      <c r="C23" s="32" t="s">
        <v>10</v>
      </c>
      <c r="D23" s="32" t="s">
        <v>25</v>
      </c>
      <c r="E23" s="31" t="s">
        <v>360</v>
      </c>
      <c r="F23" s="31" t="s">
        <v>23</v>
      </c>
      <c r="G23" s="35" t="s">
        <v>416</v>
      </c>
      <c r="H23" s="26" t="s">
        <v>415</v>
      </c>
      <c r="I23" s="25">
        <v>0</v>
      </c>
    </row>
    <row r="24" spans="1:9" ht="34" customHeight="1">
      <c r="A24" s="22">
        <v>22</v>
      </c>
      <c r="B24" s="31" t="s">
        <v>6</v>
      </c>
      <c r="C24" s="32" t="s">
        <v>10</v>
      </c>
      <c r="D24" s="32" t="s">
        <v>25</v>
      </c>
      <c r="E24" s="31" t="s">
        <v>360</v>
      </c>
      <c r="F24" s="31" t="s">
        <v>23</v>
      </c>
      <c r="G24" s="35" t="s">
        <v>417</v>
      </c>
      <c r="H24" s="26" t="s">
        <v>403</v>
      </c>
      <c r="I24" s="25">
        <v>18.18</v>
      </c>
    </row>
    <row r="25" spans="1:9" ht="34" customHeight="1">
      <c r="A25" s="30">
        <v>23</v>
      </c>
      <c r="B25" s="31" t="s">
        <v>23</v>
      </c>
      <c r="C25" s="32" t="s">
        <v>10</v>
      </c>
      <c r="D25" s="32" t="s">
        <v>24</v>
      </c>
      <c r="E25" s="31" t="s">
        <v>48</v>
      </c>
      <c r="F25" s="31" t="s">
        <v>23</v>
      </c>
      <c r="G25" s="35" t="s">
        <v>418</v>
      </c>
      <c r="H25" s="35" t="s">
        <v>403</v>
      </c>
      <c r="I25" s="25">
        <v>0</v>
      </c>
    </row>
    <row r="26" spans="1:9" ht="34" customHeight="1">
      <c r="A26" s="30">
        <v>24</v>
      </c>
      <c r="B26" s="31" t="s">
        <v>312</v>
      </c>
      <c r="C26" s="32" t="s">
        <v>8</v>
      </c>
      <c r="D26" s="32" t="s">
        <v>420</v>
      </c>
      <c r="E26" s="32" t="s">
        <v>420</v>
      </c>
      <c r="F26" s="31" t="s">
        <v>22</v>
      </c>
      <c r="G26" s="35" t="s">
        <v>419</v>
      </c>
      <c r="H26" s="35" t="s">
        <v>403</v>
      </c>
      <c r="I26" s="25">
        <v>96.15</v>
      </c>
    </row>
  </sheetData>
  <dataValidations count="2">
    <dataValidation type="list" allowBlank="1" showInputMessage="1" showErrorMessage="1" sqref="B3:B17 B19:B20" xr:uid="{00000000-0002-0000-0B00-000000000000}">
      <formula1>#REF!</formula1>
    </dataValidation>
    <dataValidation type="list" allowBlank="1" showInputMessage="1" showErrorMessage="1" sqref="F3:F26 C3:C26 D3:D25" xr:uid="{00000000-0002-0000-0B00-000001000000}">
      <formula1>#REF!</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48"/>
  <sheetViews>
    <sheetView topLeftCell="A4" zoomScale="70" zoomScaleNormal="70" workbookViewId="0">
      <selection activeCell="A18" sqref="A18"/>
    </sheetView>
  </sheetViews>
  <sheetFormatPr baseColWidth="10" defaultRowHeight="14.5"/>
  <cols>
    <col min="1" max="1" width="23.453125" customWidth="1"/>
    <col min="2" max="2" width="21.54296875" customWidth="1"/>
    <col min="4" max="4" width="29.26953125" customWidth="1"/>
    <col min="5" max="5" width="25.54296875" customWidth="1"/>
    <col min="7" max="7" width="27.26953125" customWidth="1"/>
    <col min="8" max="8" width="20.7265625" customWidth="1"/>
    <col min="10" max="10" width="30.1796875" customWidth="1"/>
    <col min="11" max="11" width="20.7265625" customWidth="1"/>
    <col min="13" max="13" width="30" customWidth="1"/>
    <col min="14" max="14" width="20.7265625" customWidth="1"/>
  </cols>
  <sheetData>
    <row r="1" spans="1:11" ht="43.5" customHeight="1">
      <c r="A1" s="412" t="s">
        <v>370</v>
      </c>
      <c r="B1" s="413"/>
      <c r="D1" s="414" t="s">
        <v>373</v>
      </c>
      <c r="E1" s="415"/>
      <c r="G1" s="416" t="s">
        <v>371</v>
      </c>
      <c r="H1" s="417"/>
      <c r="J1" s="416" t="s">
        <v>372</v>
      </c>
      <c r="K1" s="417"/>
    </row>
    <row r="2" spans="1:11">
      <c r="A2" s="22" t="s">
        <v>369</v>
      </c>
      <c r="B2" s="22" t="s">
        <v>368</v>
      </c>
      <c r="D2" s="22" t="s">
        <v>369</v>
      </c>
      <c r="E2" s="22" t="s">
        <v>368</v>
      </c>
      <c r="G2" s="22" t="s">
        <v>369</v>
      </c>
      <c r="H2" s="22" t="s">
        <v>368</v>
      </c>
      <c r="J2" s="22" t="s">
        <v>369</v>
      </c>
      <c r="K2" s="22" t="s">
        <v>368</v>
      </c>
    </row>
    <row r="3" spans="1:11">
      <c r="A3" s="22">
        <v>4</v>
      </c>
      <c r="B3" s="22"/>
      <c r="D3" s="24">
        <v>91</v>
      </c>
      <c r="E3" s="22"/>
      <c r="G3" s="22">
        <v>42</v>
      </c>
      <c r="H3" s="22"/>
      <c r="J3" s="25">
        <v>116</v>
      </c>
      <c r="K3" s="22"/>
    </row>
    <row r="4" spans="1:11">
      <c r="A4" s="23">
        <v>132</v>
      </c>
      <c r="B4" s="22"/>
      <c r="D4" s="24">
        <v>313</v>
      </c>
      <c r="E4" s="22"/>
      <c r="G4" s="24">
        <v>130</v>
      </c>
      <c r="H4" s="22"/>
      <c r="J4" s="25">
        <v>171</v>
      </c>
      <c r="K4" s="22"/>
    </row>
    <row r="5" spans="1:11">
      <c r="A5" s="23">
        <v>151</v>
      </c>
      <c r="B5" s="22"/>
      <c r="D5" s="24">
        <v>143</v>
      </c>
      <c r="E5" s="22"/>
      <c r="G5" s="24">
        <v>81</v>
      </c>
      <c r="H5" s="22"/>
      <c r="J5" s="25">
        <v>41</v>
      </c>
      <c r="K5" s="22"/>
    </row>
    <row r="6" spans="1:11">
      <c r="A6" s="22">
        <v>16</v>
      </c>
      <c r="B6" s="22"/>
      <c r="D6" s="24">
        <v>35</v>
      </c>
      <c r="E6" s="22"/>
      <c r="G6" s="23">
        <v>27</v>
      </c>
      <c r="H6" s="22"/>
      <c r="J6" s="25">
        <v>205</v>
      </c>
      <c r="K6" s="22"/>
    </row>
    <row r="7" spans="1:11">
      <c r="A7" s="22">
        <v>47</v>
      </c>
      <c r="B7" s="22"/>
      <c r="D7" s="24">
        <v>75</v>
      </c>
      <c r="E7" s="22"/>
      <c r="G7" s="24">
        <v>30</v>
      </c>
      <c r="H7" s="22"/>
      <c r="J7" s="25">
        <v>206</v>
      </c>
      <c r="K7" s="22"/>
    </row>
    <row r="8" spans="1:11">
      <c r="A8" s="23">
        <v>156</v>
      </c>
      <c r="B8" s="22"/>
      <c r="D8" s="23">
        <v>8</v>
      </c>
      <c r="E8" s="22"/>
      <c r="G8" s="24">
        <v>43</v>
      </c>
      <c r="H8" s="22"/>
      <c r="J8" s="25">
        <v>28</v>
      </c>
      <c r="K8" s="22"/>
    </row>
    <row r="9" spans="1:11">
      <c r="A9" s="23">
        <v>314</v>
      </c>
      <c r="B9" s="22"/>
      <c r="D9" s="24">
        <v>131</v>
      </c>
      <c r="E9" s="22"/>
      <c r="G9" s="24">
        <v>103</v>
      </c>
      <c r="H9" s="22"/>
      <c r="J9" s="25">
        <v>40</v>
      </c>
      <c r="K9" s="22"/>
    </row>
    <row r="10" spans="1:11">
      <c r="A10" s="23">
        <v>224</v>
      </c>
      <c r="B10" s="22"/>
      <c r="D10" s="24">
        <v>123</v>
      </c>
      <c r="E10" s="22"/>
      <c r="G10" s="24">
        <v>6</v>
      </c>
      <c r="H10" s="22"/>
      <c r="J10" s="25">
        <v>35</v>
      </c>
      <c r="K10" s="22"/>
    </row>
    <row r="11" spans="1:11">
      <c r="A11" s="23">
        <v>411</v>
      </c>
      <c r="B11" s="22"/>
      <c r="D11" s="24">
        <v>230</v>
      </c>
      <c r="E11" s="22"/>
      <c r="G11" s="24">
        <v>115</v>
      </c>
      <c r="H11" s="22"/>
      <c r="J11" s="25">
        <v>55</v>
      </c>
      <c r="K11" s="22"/>
    </row>
    <row r="12" spans="1:11">
      <c r="A12" s="22">
        <v>679</v>
      </c>
      <c r="B12" s="22"/>
      <c r="D12" s="24">
        <v>0</v>
      </c>
      <c r="E12" s="22"/>
      <c r="G12" s="22">
        <v>116</v>
      </c>
      <c r="H12" s="22"/>
      <c r="J12" s="25">
        <v>44</v>
      </c>
      <c r="K12" s="22"/>
    </row>
    <row r="13" spans="1:11">
      <c r="A13" s="22">
        <v>367</v>
      </c>
      <c r="B13" s="22"/>
      <c r="D13" s="22">
        <v>0</v>
      </c>
      <c r="E13" s="22"/>
      <c r="G13" s="22">
        <v>2</v>
      </c>
      <c r="H13" s="22"/>
      <c r="J13" s="25">
        <v>42</v>
      </c>
      <c r="K13" s="22"/>
    </row>
    <row r="14" spans="1:11">
      <c r="A14" s="22">
        <v>707</v>
      </c>
      <c r="B14" s="22"/>
      <c r="D14" s="22">
        <v>0</v>
      </c>
      <c r="E14" s="22"/>
      <c r="G14" s="22">
        <v>40</v>
      </c>
      <c r="H14" s="22"/>
      <c r="J14" s="25">
        <v>21</v>
      </c>
      <c r="K14" s="22"/>
    </row>
    <row r="15" spans="1:11">
      <c r="A15" s="22">
        <f>SUM(A3:A14)</f>
        <v>3208</v>
      </c>
      <c r="B15" s="22"/>
      <c r="D15" s="22">
        <f>SUM(D3:D14)</f>
        <v>1149</v>
      </c>
      <c r="E15" s="22"/>
      <c r="G15" s="22">
        <f>SUM(G3:G14)</f>
        <v>735</v>
      </c>
      <c r="H15" s="22"/>
      <c r="J15" s="22">
        <f>SUM(J3:J14)</f>
        <v>1004</v>
      </c>
      <c r="K15" s="22"/>
    </row>
    <row r="18" spans="1:14" ht="45" customHeight="1">
      <c r="A18" s="28" t="s">
        <v>374</v>
      </c>
      <c r="B18" s="28"/>
      <c r="D18" s="412" t="s">
        <v>375</v>
      </c>
      <c r="E18" s="413"/>
      <c r="G18" s="418" t="s">
        <v>376</v>
      </c>
      <c r="H18" s="419"/>
      <c r="J18" s="412" t="s">
        <v>378</v>
      </c>
      <c r="K18" s="413"/>
      <c r="M18" s="412" t="s">
        <v>382</v>
      </c>
      <c r="N18" s="413"/>
    </row>
    <row r="19" spans="1:14" ht="58">
      <c r="A19" s="22" t="s">
        <v>369</v>
      </c>
      <c r="B19" s="22" t="s">
        <v>368</v>
      </c>
      <c r="D19" s="22" t="s">
        <v>369</v>
      </c>
      <c r="E19" s="22" t="s">
        <v>368</v>
      </c>
      <c r="G19" s="22" t="s">
        <v>377</v>
      </c>
      <c r="H19" s="26" t="s">
        <v>380</v>
      </c>
      <c r="J19" s="22" t="s">
        <v>383</v>
      </c>
      <c r="K19" s="26" t="s">
        <v>379</v>
      </c>
      <c r="M19" s="26" t="s">
        <v>384</v>
      </c>
      <c r="N19" s="26" t="s">
        <v>385</v>
      </c>
    </row>
    <row r="20" spans="1:14">
      <c r="A20" s="23">
        <v>484</v>
      </c>
      <c r="B20" s="22"/>
      <c r="D20" s="25">
        <v>432</v>
      </c>
      <c r="E20" s="22"/>
      <c r="G20" s="25">
        <v>0</v>
      </c>
      <c r="H20" s="22"/>
      <c r="J20" s="25">
        <v>0</v>
      </c>
      <c r="K20" s="22"/>
      <c r="M20" s="25">
        <v>0</v>
      </c>
      <c r="N20" s="22"/>
    </row>
    <row r="21" spans="1:14">
      <c r="A21" s="23">
        <v>400</v>
      </c>
      <c r="B21" s="22"/>
      <c r="D21" s="25">
        <v>408</v>
      </c>
      <c r="E21" s="22"/>
      <c r="G21" s="25">
        <v>0</v>
      </c>
      <c r="H21" s="22"/>
      <c r="J21" s="25">
        <v>0</v>
      </c>
      <c r="K21" s="22"/>
      <c r="M21" s="25">
        <v>0</v>
      </c>
      <c r="N21" s="22"/>
    </row>
    <row r="22" spans="1:14">
      <c r="A22" s="23">
        <v>335</v>
      </c>
      <c r="B22" s="22"/>
      <c r="D22" s="25">
        <v>268</v>
      </c>
      <c r="E22" s="22"/>
      <c r="G22" s="25">
        <v>0</v>
      </c>
      <c r="H22" s="22"/>
      <c r="J22" s="25">
        <v>0</v>
      </c>
      <c r="K22" s="22"/>
      <c r="M22" s="25">
        <v>0</v>
      </c>
      <c r="N22" s="22"/>
    </row>
    <row r="23" spans="1:14">
      <c r="A23" s="25">
        <v>0</v>
      </c>
      <c r="B23" s="22"/>
      <c r="D23" s="25">
        <v>24</v>
      </c>
      <c r="E23" s="22"/>
      <c r="G23" s="25">
        <v>0</v>
      </c>
      <c r="H23" s="22"/>
      <c r="J23" s="25">
        <v>0</v>
      </c>
      <c r="K23" s="22"/>
      <c r="M23" s="25">
        <v>0</v>
      </c>
      <c r="N23" s="22"/>
    </row>
    <row r="24" spans="1:14">
      <c r="A24" s="25">
        <v>105</v>
      </c>
      <c r="B24" s="22"/>
      <c r="D24" s="25">
        <v>126</v>
      </c>
      <c r="E24" s="22"/>
      <c r="G24" s="25">
        <v>0</v>
      </c>
      <c r="H24" s="22"/>
      <c r="J24" s="25">
        <v>0</v>
      </c>
      <c r="K24" s="22"/>
      <c r="M24" s="25">
        <v>0</v>
      </c>
      <c r="N24" s="22"/>
    </row>
    <row r="25" spans="1:14">
      <c r="A25" s="23">
        <v>258</v>
      </c>
      <c r="B25" s="22"/>
      <c r="D25" s="25">
        <v>120</v>
      </c>
      <c r="E25" s="22"/>
      <c r="G25" s="25">
        <v>0</v>
      </c>
      <c r="H25" s="22"/>
      <c r="J25" s="25">
        <v>0</v>
      </c>
      <c r="K25" s="22"/>
      <c r="M25" s="25">
        <v>0</v>
      </c>
      <c r="N25" s="22"/>
    </row>
    <row r="26" spans="1:14">
      <c r="A26" s="23">
        <v>301</v>
      </c>
      <c r="B26" s="22"/>
      <c r="D26" s="25">
        <v>221</v>
      </c>
      <c r="E26" s="22"/>
      <c r="G26" s="25">
        <v>0</v>
      </c>
      <c r="H26" s="22"/>
      <c r="J26" s="25">
        <v>0</v>
      </c>
      <c r="K26" s="22"/>
      <c r="M26" s="25">
        <v>0</v>
      </c>
      <c r="N26" s="22"/>
    </row>
    <row r="27" spans="1:14" ht="43.5">
      <c r="A27" s="23">
        <v>390</v>
      </c>
      <c r="B27" s="22"/>
      <c r="D27" s="25">
        <v>182</v>
      </c>
      <c r="E27" s="22"/>
      <c r="G27" s="25">
        <v>8</v>
      </c>
      <c r="H27" s="22"/>
      <c r="J27" s="27">
        <v>7.13</v>
      </c>
      <c r="K27" s="26" t="s">
        <v>381</v>
      </c>
      <c r="M27" s="25">
        <v>15</v>
      </c>
      <c r="N27" s="26">
        <v>1</v>
      </c>
    </row>
    <row r="28" spans="1:14">
      <c r="A28" s="25">
        <v>432</v>
      </c>
      <c r="B28" s="22"/>
      <c r="D28" s="25">
        <v>318</v>
      </c>
      <c r="E28" s="22"/>
      <c r="G28" s="25">
        <v>30</v>
      </c>
      <c r="H28" s="22"/>
      <c r="J28" s="22">
        <v>3.43</v>
      </c>
      <c r="K28" s="22"/>
      <c r="M28" s="25">
        <v>30</v>
      </c>
      <c r="N28" s="22">
        <v>3</v>
      </c>
    </row>
    <row r="29" spans="1:14">
      <c r="A29" s="22">
        <v>600</v>
      </c>
      <c r="B29" s="22"/>
      <c r="D29" s="25">
        <v>0</v>
      </c>
      <c r="E29" s="22"/>
      <c r="G29" s="25">
        <v>24</v>
      </c>
      <c r="H29" s="22"/>
      <c r="J29" s="27">
        <v>8.67</v>
      </c>
      <c r="K29" s="22"/>
      <c r="M29" s="25">
        <v>38</v>
      </c>
      <c r="N29" s="22">
        <v>3</v>
      </c>
    </row>
    <row r="30" spans="1:14">
      <c r="A30" s="22">
        <v>385</v>
      </c>
      <c r="B30" s="22"/>
      <c r="D30" s="25">
        <v>0</v>
      </c>
      <c r="E30" s="22"/>
      <c r="G30" s="25">
        <v>20</v>
      </c>
      <c r="H30" s="22"/>
      <c r="J30" s="27">
        <v>9.6</v>
      </c>
      <c r="K30" s="22"/>
      <c r="M30" s="25">
        <v>27</v>
      </c>
      <c r="N30" s="22">
        <v>2</v>
      </c>
    </row>
    <row r="31" spans="1:14">
      <c r="A31" s="23">
        <v>373</v>
      </c>
      <c r="B31" s="22"/>
      <c r="D31" s="25">
        <v>479</v>
      </c>
      <c r="E31" s="22"/>
      <c r="G31" s="25">
        <v>20</v>
      </c>
      <c r="H31" s="22"/>
      <c r="J31" s="27">
        <v>10.3</v>
      </c>
      <c r="K31" s="22"/>
      <c r="M31" s="25">
        <v>28</v>
      </c>
      <c r="N31" s="22">
        <v>3</v>
      </c>
    </row>
    <row r="32" spans="1:14">
      <c r="A32" s="22">
        <f>SUM(A20:A31)</f>
        <v>4063</v>
      </c>
      <c r="B32" s="22"/>
      <c r="D32" s="22">
        <f>SUM(D20:D31)</f>
        <v>2578</v>
      </c>
      <c r="E32" s="22"/>
      <c r="G32" s="22">
        <f>SUM(G20:G31)</f>
        <v>102</v>
      </c>
      <c r="H32" s="22"/>
      <c r="J32" s="22">
        <f>AVERAGE(J20:J31)</f>
        <v>3.2608333333333328</v>
      </c>
      <c r="K32" s="22"/>
      <c r="M32" s="22">
        <f>SUM(M20:M31)</f>
        <v>138</v>
      </c>
      <c r="N32" s="22"/>
    </row>
    <row r="34" spans="1:2" ht="36.75" customHeight="1">
      <c r="A34" s="412" t="s">
        <v>386</v>
      </c>
      <c r="B34" s="413"/>
    </row>
    <row r="35" spans="1:2" ht="43.5">
      <c r="A35" s="26" t="s">
        <v>387</v>
      </c>
      <c r="B35" s="26" t="s">
        <v>388</v>
      </c>
    </row>
    <row r="36" spans="1:2">
      <c r="A36" s="25">
        <v>0</v>
      </c>
      <c r="B36" s="22"/>
    </row>
    <row r="37" spans="1:2">
      <c r="A37" s="25">
        <v>0</v>
      </c>
      <c r="B37" s="22"/>
    </row>
    <row r="38" spans="1:2">
      <c r="A38" s="25">
        <v>0</v>
      </c>
      <c r="B38" s="22"/>
    </row>
    <row r="39" spans="1:2">
      <c r="A39" s="25">
        <v>0</v>
      </c>
      <c r="B39" s="22"/>
    </row>
    <row r="40" spans="1:2">
      <c r="A40" s="25">
        <v>0</v>
      </c>
      <c r="B40" s="22"/>
    </row>
    <row r="41" spans="1:2">
      <c r="A41" s="25">
        <v>0</v>
      </c>
      <c r="B41" s="22"/>
    </row>
    <row r="42" spans="1:2">
      <c r="A42" s="25">
        <v>0</v>
      </c>
      <c r="B42" s="22"/>
    </row>
    <row r="43" spans="1:2">
      <c r="A43" s="25">
        <v>0</v>
      </c>
      <c r="B43" s="26">
        <v>0</v>
      </c>
    </row>
    <row r="44" spans="1:2">
      <c r="A44" s="25">
        <v>0</v>
      </c>
      <c r="B44" s="22">
        <v>0</v>
      </c>
    </row>
    <row r="45" spans="1:2">
      <c r="A45" s="25">
        <v>1</v>
      </c>
      <c r="B45" s="22">
        <v>0</v>
      </c>
    </row>
    <row r="46" spans="1:2">
      <c r="A46" s="25">
        <v>2</v>
      </c>
      <c r="B46" s="22">
        <v>0</v>
      </c>
    </row>
    <row r="47" spans="1:2">
      <c r="A47" s="25">
        <v>34</v>
      </c>
      <c r="B47" s="22">
        <v>0</v>
      </c>
    </row>
    <row r="48" spans="1:2">
      <c r="A48" s="22">
        <f>SUM(A36:A47)</f>
        <v>37</v>
      </c>
      <c r="B48" s="22"/>
    </row>
  </sheetData>
  <mergeCells count="9">
    <mergeCell ref="M18:N18"/>
    <mergeCell ref="A34:B34"/>
    <mergeCell ref="D1:E1"/>
    <mergeCell ref="G1:H1"/>
    <mergeCell ref="J1:K1"/>
    <mergeCell ref="D18:E18"/>
    <mergeCell ref="G18:H18"/>
    <mergeCell ref="J18:K18"/>
    <mergeCell ref="A1:B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I28"/>
  <sheetViews>
    <sheetView zoomScale="80" zoomScaleNormal="80" workbookViewId="0"/>
  </sheetViews>
  <sheetFormatPr baseColWidth="10" defaultRowHeight="14.5"/>
  <cols>
    <col min="2" max="2" width="57.26953125" customWidth="1"/>
    <col min="3" max="3" width="85.7265625" customWidth="1"/>
    <col min="4" max="4" width="20.26953125" customWidth="1"/>
    <col min="5" max="5" width="14.54296875" customWidth="1"/>
    <col min="6" max="6" width="14.453125" customWidth="1"/>
  </cols>
  <sheetData>
    <row r="2" spans="2:8">
      <c r="B2" s="1" t="s">
        <v>1</v>
      </c>
      <c r="C2" s="17" t="s">
        <v>338</v>
      </c>
      <c r="D2" t="s">
        <v>425</v>
      </c>
    </row>
    <row r="3" spans="2:8" ht="105" customHeight="1">
      <c r="B3" s="18" t="s">
        <v>160</v>
      </c>
      <c r="C3" s="43" t="s">
        <v>355</v>
      </c>
      <c r="D3" s="48" t="s">
        <v>424</v>
      </c>
      <c r="E3" s="49" t="s">
        <v>422</v>
      </c>
      <c r="F3" s="35" t="s">
        <v>426</v>
      </c>
      <c r="G3" s="35" t="s">
        <v>427</v>
      </c>
      <c r="H3" s="50"/>
    </row>
    <row r="4" spans="2:8" ht="62.25" customHeight="1">
      <c r="B4" s="40" t="s">
        <v>391</v>
      </c>
      <c r="C4" s="43" t="s">
        <v>347</v>
      </c>
      <c r="D4" s="48" t="s">
        <v>424</v>
      </c>
      <c r="E4" s="49" t="s">
        <v>422</v>
      </c>
      <c r="F4" s="35" t="s">
        <v>426</v>
      </c>
      <c r="G4" s="35" t="s">
        <v>427</v>
      </c>
      <c r="H4" s="50"/>
    </row>
    <row r="5" spans="2:8" ht="89.25" customHeight="1">
      <c r="B5" s="41" t="s">
        <v>392</v>
      </c>
      <c r="C5" s="43" t="s">
        <v>347</v>
      </c>
      <c r="D5" s="48" t="s">
        <v>424</v>
      </c>
      <c r="E5" s="35" t="s">
        <v>428</v>
      </c>
      <c r="F5" s="35" t="s">
        <v>426</v>
      </c>
      <c r="G5" s="35" t="s">
        <v>427</v>
      </c>
      <c r="H5" s="50"/>
    </row>
    <row r="6" spans="2:8" ht="88.5" customHeight="1">
      <c r="B6" s="40" t="s">
        <v>393</v>
      </c>
      <c r="C6" s="43" t="s">
        <v>347</v>
      </c>
      <c r="D6" s="48" t="s">
        <v>424</v>
      </c>
      <c r="E6" s="35" t="s">
        <v>429</v>
      </c>
      <c r="F6" s="35" t="s">
        <v>426</v>
      </c>
      <c r="G6" s="35" t="s">
        <v>427</v>
      </c>
      <c r="H6" s="50"/>
    </row>
    <row r="7" spans="2:8" ht="109.5" customHeight="1">
      <c r="B7" s="41" t="s">
        <v>394</v>
      </c>
      <c r="C7" s="43" t="s">
        <v>347</v>
      </c>
      <c r="D7" s="48" t="s">
        <v>424</v>
      </c>
      <c r="E7" s="35" t="s">
        <v>430</v>
      </c>
      <c r="F7" s="35" t="s">
        <v>426</v>
      </c>
      <c r="G7" s="35" t="s">
        <v>431</v>
      </c>
      <c r="H7" s="35" t="s">
        <v>427</v>
      </c>
    </row>
    <row r="8" spans="2:8" ht="120.75" customHeight="1">
      <c r="B8" s="40" t="s">
        <v>395</v>
      </c>
      <c r="C8" s="43" t="s">
        <v>347</v>
      </c>
      <c r="D8" s="48" t="s">
        <v>424</v>
      </c>
      <c r="E8" s="35" t="s">
        <v>432</v>
      </c>
      <c r="F8" s="35" t="s">
        <v>426</v>
      </c>
      <c r="G8" s="35" t="s">
        <v>427</v>
      </c>
      <c r="H8" s="50"/>
    </row>
    <row r="9" spans="2:8" ht="123" customHeight="1">
      <c r="B9" s="41" t="s">
        <v>396</v>
      </c>
      <c r="C9" s="43" t="s">
        <v>347</v>
      </c>
      <c r="D9" s="48" t="s">
        <v>424</v>
      </c>
      <c r="E9" s="35" t="s">
        <v>433</v>
      </c>
      <c r="F9" s="35" t="s">
        <v>426</v>
      </c>
      <c r="G9" s="35" t="s">
        <v>427</v>
      </c>
      <c r="H9" s="50"/>
    </row>
    <row r="10" spans="2:8" ht="119.25" customHeight="1">
      <c r="B10" s="40" t="s">
        <v>397</v>
      </c>
      <c r="C10" s="43" t="s">
        <v>347</v>
      </c>
      <c r="D10" s="48" t="s">
        <v>424</v>
      </c>
      <c r="E10" s="35" t="s">
        <v>434</v>
      </c>
      <c r="F10" s="35" t="s">
        <v>426</v>
      </c>
      <c r="G10" s="35" t="s">
        <v>427</v>
      </c>
      <c r="H10" s="50"/>
    </row>
    <row r="11" spans="2:8" ht="126.75" customHeight="1">
      <c r="B11" s="41" t="s">
        <v>398</v>
      </c>
      <c r="C11" s="43" t="s">
        <v>347</v>
      </c>
      <c r="D11" s="48" t="s">
        <v>424</v>
      </c>
      <c r="E11" s="35" t="s">
        <v>435</v>
      </c>
      <c r="F11" s="35" t="s">
        <v>426</v>
      </c>
      <c r="G11" s="35" t="s">
        <v>427</v>
      </c>
      <c r="H11" s="50"/>
    </row>
    <row r="12" spans="2:8" ht="118.5" customHeight="1">
      <c r="B12" s="40" t="s">
        <v>399</v>
      </c>
      <c r="C12" s="43" t="s">
        <v>347</v>
      </c>
      <c r="D12" s="48" t="s">
        <v>424</v>
      </c>
      <c r="E12" s="35" t="s">
        <v>436</v>
      </c>
      <c r="F12" s="35" t="s">
        <v>426</v>
      </c>
      <c r="G12" s="35" t="s">
        <v>427</v>
      </c>
      <c r="H12" s="50"/>
    </row>
    <row r="13" spans="2:8" ht="120.75" customHeight="1">
      <c r="B13" s="41" t="s">
        <v>400</v>
      </c>
      <c r="C13" s="43" t="s">
        <v>437</v>
      </c>
      <c r="D13" s="48" t="s">
        <v>424</v>
      </c>
      <c r="E13" s="35" t="s">
        <v>422</v>
      </c>
      <c r="F13" s="35" t="s">
        <v>426</v>
      </c>
      <c r="G13" s="35" t="s">
        <v>427</v>
      </c>
      <c r="H13" s="50"/>
    </row>
    <row r="14" spans="2:8" ht="117.75" customHeight="1">
      <c r="B14" s="18" t="s">
        <v>161</v>
      </c>
      <c r="C14" s="43" t="s">
        <v>346</v>
      </c>
      <c r="D14" s="48" t="s">
        <v>424</v>
      </c>
      <c r="E14" s="35" t="s">
        <v>438</v>
      </c>
      <c r="F14" s="35" t="s">
        <v>426</v>
      </c>
      <c r="G14" s="35" t="s">
        <v>427</v>
      </c>
      <c r="H14" s="50"/>
    </row>
    <row r="15" spans="2:8" ht="65.25" customHeight="1">
      <c r="B15" s="18" t="s">
        <v>406</v>
      </c>
      <c r="C15" s="43" t="s">
        <v>365</v>
      </c>
      <c r="D15" s="48" t="s">
        <v>423</v>
      </c>
      <c r="E15" s="35" t="s">
        <v>439</v>
      </c>
      <c r="F15" s="35" t="s">
        <v>427</v>
      </c>
      <c r="G15" s="50"/>
      <c r="H15" s="50"/>
    </row>
    <row r="16" spans="2:8" ht="119.25" customHeight="1">
      <c r="B16" s="21" t="s">
        <v>359</v>
      </c>
      <c r="C16" s="44" t="s">
        <v>362</v>
      </c>
      <c r="D16" s="48" t="s">
        <v>440</v>
      </c>
      <c r="E16" s="35" t="s">
        <v>441</v>
      </c>
      <c r="F16" s="35" t="s">
        <v>442</v>
      </c>
      <c r="G16" s="35" t="s">
        <v>443</v>
      </c>
      <c r="H16" s="50"/>
    </row>
    <row r="17" spans="2:9" ht="106.5" customHeight="1">
      <c r="B17" s="18" t="s">
        <v>310</v>
      </c>
      <c r="C17" s="43" t="s">
        <v>349</v>
      </c>
      <c r="D17" s="48" t="s">
        <v>444</v>
      </c>
      <c r="E17" s="35" t="s">
        <v>441</v>
      </c>
      <c r="F17" s="35" t="s">
        <v>445</v>
      </c>
      <c r="G17" s="35" t="s">
        <v>446</v>
      </c>
      <c r="H17" s="35" t="s">
        <v>427</v>
      </c>
    </row>
    <row r="18" spans="2:9" ht="88.5" customHeight="1">
      <c r="B18" s="19" t="s">
        <v>363</v>
      </c>
      <c r="C18" s="43" t="s">
        <v>362</v>
      </c>
      <c r="D18" s="48" t="s">
        <v>436</v>
      </c>
      <c r="E18" s="35" t="s">
        <v>441</v>
      </c>
      <c r="F18" s="35" t="s">
        <v>442</v>
      </c>
      <c r="G18" s="35" t="s">
        <v>443</v>
      </c>
      <c r="H18" s="35" t="s">
        <v>446</v>
      </c>
    </row>
    <row r="19" spans="2:9" ht="107.25" customHeight="1">
      <c r="B19" s="19" t="s">
        <v>357</v>
      </c>
      <c r="C19" s="43" t="s">
        <v>362</v>
      </c>
      <c r="D19" s="48" t="s">
        <v>440</v>
      </c>
      <c r="E19" s="35" t="s">
        <v>441</v>
      </c>
      <c r="F19" s="35" t="s">
        <v>442</v>
      </c>
      <c r="G19" s="35" t="s">
        <v>443</v>
      </c>
      <c r="H19" s="35" t="s">
        <v>446</v>
      </c>
    </row>
    <row r="20" spans="2:9" ht="117.75" customHeight="1">
      <c r="B20" s="20" t="s">
        <v>341</v>
      </c>
      <c r="C20" s="45" t="s">
        <v>348</v>
      </c>
      <c r="D20" s="48" t="s">
        <v>450</v>
      </c>
      <c r="E20" s="35" t="s">
        <v>441</v>
      </c>
      <c r="F20" s="35" t="s">
        <v>447</v>
      </c>
      <c r="G20" s="35" t="s">
        <v>448</v>
      </c>
      <c r="H20" s="35" t="s">
        <v>449</v>
      </c>
      <c r="I20" s="42" t="s">
        <v>427</v>
      </c>
    </row>
    <row r="21" spans="2:9" ht="114.75" customHeight="1">
      <c r="B21" s="18" t="s">
        <v>412</v>
      </c>
      <c r="C21" s="46" t="s">
        <v>351</v>
      </c>
      <c r="D21" s="48" t="s">
        <v>451</v>
      </c>
      <c r="E21" s="35" t="s">
        <v>441</v>
      </c>
      <c r="F21" s="35" t="s">
        <v>447</v>
      </c>
      <c r="G21" s="35" t="s">
        <v>448</v>
      </c>
      <c r="H21" s="35" t="s">
        <v>449</v>
      </c>
      <c r="I21" s="42" t="s">
        <v>427</v>
      </c>
    </row>
    <row r="22" spans="2:9" ht="72.75" customHeight="1">
      <c r="B22" s="18" t="s">
        <v>298</v>
      </c>
      <c r="C22" s="47" t="s">
        <v>350</v>
      </c>
      <c r="D22" s="48" t="s">
        <v>448</v>
      </c>
      <c r="E22" s="35" t="s">
        <v>452</v>
      </c>
      <c r="F22" s="35" t="s">
        <v>441</v>
      </c>
      <c r="G22" s="35" t="s">
        <v>453</v>
      </c>
      <c r="H22" s="35" t="s">
        <v>454</v>
      </c>
      <c r="I22" s="42" t="s">
        <v>455</v>
      </c>
    </row>
    <row r="23" spans="2:9" ht="43.5" customHeight="1">
      <c r="B23" s="18" t="s">
        <v>356</v>
      </c>
      <c r="C23" s="43" t="s">
        <v>362</v>
      </c>
      <c r="D23" s="48" t="s">
        <v>456</v>
      </c>
      <c r="E23" s="35" t="s">
        <v>441</v>
      </c>
      <c r="F23" s="35" t="s">
        <v>457</v>
      </c>
      <c r="G23" s="35" t="s">
        <v>443</v>
      </c>
      <c r="H23" s="50"/>
    </row>
    <row r="24" spans="2:9" ht="83.25" customHeight="1">
      <c r="B24" s="18" t="s">
        <v>358</v>
      </c>
      <c r="C24" s="43" t="s">
        <v>362</v>
      </c>
      <c r="D24" s="48" t="s">
        <v>456</v>
      </c>
      <c r="E24" s="35" t="s">
        <v>441</v>
      </c>
      <c r="F24" s="35" t="s">
        <v>457</v>
      </c>
      <c r="G24" s="35" t="s">
        <v>443</v>
      </c>
      <c r="H24" s="50"/>
    </row>
    <row r="25" spans="2:9" ht="81.75" customHeight="1">
      <c r="B25" s="18" t="s">
        <v>296</v>
      </c>
      <c r="C25" s="47" t="s">
        <v>352</v>
      </c>
      <c r="D25" s="48" t="s">
        <v>458</v>
      </c>
      <c r="E25" s="35" t="s">
        <v>448</v>
      </c>
      <c r="F25" s="35" t="s">
        <v>459</v>
      </c>
      <c r="G25" s="35" t="s">
        <v>460</v>
      </c>
      <c r="H25" s="35" t="s">
        <v>445</v>
      </c>
    </row>
    <row r="26" spans="2:9" ht="99" customHeight="1">
      <c r="B26" s="18" t="s">
        <v>311</v>
      </c>
      <c r="C26" s="47" t="s">
        <v>353</v>
      </c>
      <c r="D26" s="48" t="s">
        <v>458</v>
      </c>
      <c r="E26" s="35" t="s">
        <v>448</v>
      </c>
      <c r="F26" s="35" t="s">
        <v>459</v>
      </c>
      <c r="G26" s="35" t="s">
        <v>460</v>
      </c>
      <c r="H26" s="35" t="s">
        <v>445</v>
      </c>
    </row>
    <row r="27" spans="2:9" ht="120" customHeight="1">
      <c r="B27" s="18" t="s">
        <v>313</v>
      </c>
      <c r="C27" s="47" t="s">
        <v>354</v>
      </c>
      <c r="D27" s="48" t="s">
        <v>461</v>
      </c>
      <c r="E27" s="35" t="s">
        <v>427</v>
      </c>
      <c r="F27" s="35" t="s">
        <v>462</v>
      </c>
      <c r="G27" s="35" t="s">
        <v>463</v>
      </c>
      <c r="H27" s="35" t="s">
        <v>464</v>
      </c>
    </row>
    <row r="28" spans="2:9">
      <c r="D28" s="50"/>
      <c r="E28" s="50"/>
      <c r="F28" s="50"/>
      <c r="G28" s="50"/>
      <c r="H28" s="50"/>
    </row>
  </sheetData>
  <pageMargins left="0.7" right="0.7" top="0.75" bottom="0.75" header="0.3" footer="0.3"/>
  <pageSetup paperSize="9" orientation="portrait" horizontalDpi="0" verticalDpi="0"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16"/>
  <sheetViews>
    <sheetView showGridLines="0" tabSelected="1" view="pageBreakPreview" zoomScaleNormal="100" zoomScaleSheetLayoutView="100" workbookViewId="0">
      <selection activeCell="E10" sqref="E10"/>
    </sheetView>
  </sheetViews>
  <sheetFormatPr baseColWidth="10" defaultRowHeight="14.5"/>
  <cols>
    <col min="1" max="1" width="7.26953125" style="58" customWidth="1"/>
    <col min="2" max="2" width="7.6328125" style="58" customWidth="1"/>
    <col min="3" max="3" width="74.81640625" style="58" customWidth="1"/>
    <col min="4" max="4" width="38.453125" style="58" customWidth="1"/>
    <col min="5" max="5" width="38.26953125" style="58" customWidth="1"/>
    <col min="6" max="16384" width="10.90625" style="58"/>
  </cols>
  <sheetData>
    <row r="1" spans="1:5" ht="14.5" customHeight="1">
      <c r="A1" s="248"/>
      <c r="B1" s="249"/>
      <c r="C1" s="249"/>
      <c r="D1" s="250"/>
      <c r="E1" s="263" t="s">
        <v>506</v>
      </c>
    </row>
    <row r="2" spans="1:5" ht="15" customHeight="1" thickBot="1">
      <c r="A2" s="251"/>
      <c r="B2" s="252"/>
      <c r="C2" s="252"/>
      <c r="D2" s="253"/>
      <c r="E2" s="264"/>
    </row>
    <row r="3" spans="1:5" ht="14.5" customHeight="1">
      <c r="A3" s="251"/>
      <c r="B3" s="252"/>
      <c r="C3" s="252"/>
      <c r="D3" s="253"/>
      <c r="E3" s="240" t="s">
        <v>507</v>
      </c>
    </row>
    <row r="4" spans="1:5" ht="14.5" customHeight="1">
      <c r="A4" s="251"/>
      <c r="B4" s="252"/>
      <c r="C4" s="252"/>
      <c r="D4" s="253"/>
      <c r="E4" s="241" t="s">
        <v>515</v>
      </c>
    </row>
    <row r="5" spans="1:5" ht="14.5" customHeight="1">
      <c r="A5" s="251"/>
      <c r="B5" s="252"/>
      <c r="C5" s="252"/>
      <c r="D5" s="253"/>
      <c r="E5" s="265" t="s">
        <v>544</v>
      </c>
    </row>
    <row r="6" spans="1:5" ht="14.5" customHeight="1">
      <c r="A6" s="251"/>
      <c r="B6" s="252"/>
      <c r="C6" s="252"/>
      <c r="D6" s="253"/>
      <c r="E6" s="266"/>
    </row>
    <row r="7" spans="1:5" ht="14.5" customHeight="1">
      <c r="A7" s="251"/>
      <c r="B7" s="252"/>
      <c r="C7" s="252"/>
      <c r="D7" s="253"/>
      <c r="E7" s="242" t="s">
        <v>508</v>
      </c>
    </row>
    <row r="8" spans="1:5" ht="14.5" customHeight="1">
      <c r="A8" s="251"/>
      <c r="B8" s="252"/>
      <c r="C8" s="252"/>
      <c r="D8" s="253"/>
      <c r="E8" s="265" t="s">
        <v>543</v>
      </c>
    </row>
    <row r="9" spans="1:5" ht="14.5" customHeight="1" thickBot="1">
      <c r="A9" s="251"/>
      <c r="B9" s="252"/>
      <c r="C9" s="252"/>
      <c r="D9" s="253"/>
      <c r="E9" s="267"/>
    </row>
    <row r="10" spans="1:5" ht="32" customHeight="1">
      <c r="A10" s="251"/>
      <c r="B10" s="252"/>
      <c r="C10" s="252" t="s">
        <v>553</v>
      </c>
      <c r="D10" s="253"/>
      <c r="E10" s="243" t="s">
        <v>551</v>
      </c>
    </row>
    <row r="11" spans="1:5" ht="32" customHeight="1">
      <c r="A11" s="251"/>
      <c r="B11" s="252"/>
      <c r="C11" s="252"/>
      <c r="D11" s="253"/>
      <c r="E11" s="244" t="s">
        <v>509</v>
      </c>
    </row>
    <row r="12" spans="1:5" ht="32" customHeight="1" thickBot="1">
      <c r="A12" s="254"/>
      <c r="B12" s="255"/>
      <c r="C12" s="255"/>
      <c r="D12" s="256"/>
      <c r="E12" s="244" t="s">
        <v>550</v>
      </c>
    </row>
    <row r="13" spans="1:5" ht="47" customHeight="1">
      <c r="A13" s="268" t="s">
        <v>597</v>
      </c>
      <c r="B13" s="268"/>
      <c r="C13" s="268"/>
      <c r="D13" s="269"/>
      <c r="E13" s="244" t="s">
        <v>510</v>
      </c>
    </row>
    <row r="14" spans="1:5" ht="32" customHeight="1">
      <c r="A14" s="245"/>
      <c r="B14" s="262" t="s">
        <v>598</v>
      </c>
      <c r="C14" s="262"/>
      <c r="D14" s="239"/>
      <c r="E14" s="244" t="s">
        <v>511</v>
      </c>
    </row>
    <row r="15" spans="1:5" ht="39.5" customHeight="1">
      <c r="A15" s="246"/>
      <c r="B15" s="262" t="s">
        <v>599</v>
      </c>
      <c r="C15" s="262"/>
      <c r="D15" s="239"/>
      <c r="E15" s="244" t="s">
        <v>552</v>
      </c>
    </row>
    <row r="16" spans="1:5" ht="32" customHeight="1" thickBot="1">
      <c r="A16" s="239"/>
      <c r="B16" s="239"/>
      <c r="C16" s="239"/>
      <c r="D16" s="239"/>
      <c r="E16" s="247" t="s">
        <v>600</v>
      </c>
    </row>
  </sheetData>
  <sheetProtection algorithmName="SHA-512" hashValue="aPXBki8QPj6QkRxtGP4eTfkynC1TpHMnNkS2sZDDXpwlK1fvf8eJcq6Q45L8xiq/anfCgzUSADqdst9QjPyx7A==" saltValue="454hO55vluycrp10l84MUw==" spinCount="100000" sheet="1" objects="1" scenarios="1"/>
  <mergeCells count="6">
    <mergeCell ref="B15:C15"/>
    <mergeCell ref="E1:E2"/>
    <mergeCell ref="E5:E6"/>
    <mergeCell ref="E8:E9"/>
    <mergeCell ref="A13:D13"/>
    <mergeCell ref="B14:C14"/>
  </mergeCells>
  <pageMargins left="0.7" right="0.7" top="0.75" bottom="0.75" header="0.3" footer="0.3"/>
  <pageSetup paperSize="9"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47E65-7976-4CEB-87B1-93FFFA600C36}">
  <dimension ref="A1:A8"/>
  <sheetViews>
    <sheetView showGridLines="0" view="pageBreakPreview" zoomScale="80" zoomScaleNormal="70" zoomScaleSheetLayoutView="80" workbookViewId="0"/>
  </sheetViews>
  <sheetFormatPr baseColWidth="10" defaultRowHeight="14.5"/>
  <cols>
    <col min="1" max="1" width="160.36328125" style="257" customWidth="1"/>
    <col min="2" max="16384" width="10.90625" style="257"/>
  </cols>
  <sheetData>
    <row r="1" spans="1:1" ht="37" customHeight="1">
      <c r="A1" s="258" t="s">
        <v>601</v>
      </c>
    </row>
    <row r="2" spans="1:1" ht="26.5" customHeight="1">
      <c r="A2" s="259" t="s">
        <v>578</v>
      </c>
    </row>
    <row r="3" spans="1:1" ht="30" customHeight="1">
      <c r="A3" s="259" t="s">
        <v>594</v>
      </c>
    </row>
    <row r="4" spans="1:1" ht="64" customHeight="1">
      <c r="A4" s="260" t="s">
        <v>595</v>
      </c>
    </row>
    <row r="5" spans="1:1" ht="348.5" customHeight="1">
      <c r="A5" s="260" t="s">
        <v>596</v>
      </c>
    </row>
    <row r="6" spans="1:1" ht="249.5" customHeight="1">
      <c r="A6" s="261" t="s">
        <v>591</v>
      </c>
    </row>
    <row r="7" spans="1:1" ht="43.5">
      <c r="A7" s="260" t="s">
        <v>592</v>
      </c>
    </row>
    <row r="8" spans="1:1" ht="72.5">
      <c r="A8" s="260" t="s">
        <v>593</v>
      </c>
    </row>
  </sheetData>
  <sheetProtection algorithmName="SHA-512" hashValue="2OAl81mjx8QWRSPlxWyv3yEUSwQquWtQZdVBE8s59znkWEfoiHykyarkLqyRKoF7auRz9vguCUEZATm01My0bQ==" saltValue="txYD1u5XGsKH76Pz9UXKaA==" spinCount="100000" sheet="1" objects="1" scenarios="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4"/>
  <sheetViews>
    <sheetView showGridLines="0" view="pageBreakPreview" zoomScaleNormal="100" zoomScaleSheetLayoutView="100" workbookViewId="0">
      <selection sqref="A1:H44"/>
    </sheetView>
  </sheetViews>
  <sheetFormatPr baseColWidth="10" defaultRowHeight="14.5"/>
  <cols>
    <col min="8" max="8" width="18.6328125" customWidth="1"/>
  </cols>
  <sheetData>
    <row r="1" spans="1:8">
      <c r="A1" s="270" t="s">
        <v>576</v>
      </c>
      <c r="B1" s="270"/>
      <c r="C1" s="270"/>
      <c r="D1" s="270"/>
      <c r="E1" s="270"/>
      <c r="F1" s="270"/>
      <c r="G1" s="270"/>
      <c r="H1" s="270"/>
    </row>
    <row r="2" spans="1:8">
      <c r="A2" s="270"/>
      <c r="B2" s="270"/>
      <c r="C2" s="270"/>
      <c r="D2" s="270"/>
      <c r="E2" s="270"/>
      <c r="F2" s="270"/>
      <c r="G2" s="270"/>
      <c r="H2" s="270"/>
    </row>
    <row r="3" spans="1:8">
      <c r="A3" s="270"/>
      <c r="B3" s="270"/>
      <c r="C3" s="270"/>
      <c r="D3" s="270"/>
      <c r="E3" s="270"/>
      <c r="F3" s="270"/>
      <c r="G3" s="270"/>
      <c r="H3" s="270"/>
    </row>
    <row r="4" spans="1:8">
      <c r="A4" s="270"/>
      <c r="B4" s="270"/>
      <c r="C4" s="270"/>
      <c r="D4" s="270"/>
      <c r="E4" s="270"/>
      <c r="F4" s="270"/>
      <c r="G4" s="270"/>
      <c r="H4" s="270"/>
    </row>
    <row r="5" spans="1:8">
      <c r="A5" s="270"/>
      <c r="B5" s="270"/>
      <c r="C5" s="270"/>
      <c r="D5" s="270"/>
      <c r="E5" s="270"/>
      <c r="F5" s="270"/>
      <c r="G5" s="270"/>
      <c r="H5" s="270"/>
    </row>
    <row r="6" spans="1:8">
      <c r="A6" s="270"/>
      <c r="B6" s="270"/>
      <c r="C6" s="270"/>
      <c r="D6" s="270"/>
      <c r="E6" s="270"/>
      <c r="F6" s="270"/>
      <c r="G6" s="270"/>
      <c r="H6" s="270"/>
    </row>
    <row r="7" spans="1:8">
      <c r="A7" s="270"/>
      <c r="B7" s="270"/>
      <c r="C7" s="270"/>
      <c r="D7" s="270"/>
      <c r="E7" s="270"/>
      <c r="F7" s="270"/>
      <c r="G7" s="270"/>
      <c r="H7" s="270"/>
    </row>
    <row r="8" spans="1:8">
      <c r="A8" s="270"/>
      <c r="B8" s="270"/>
      <c r="C8" s="270"/>
      <c r="D8" s="270"/>
      <c r="E8" s="270"/>
      <c r="F8" s="270"/>
      <c r="G8" s="270"/>
      <c r="H8" s="270"/>
    </row>
    <row r="9" spans="1:8">
      <c r="A9" s="270"/>
      <c r="B9" s="270"/>
      <c r="C9" s="270"/>
      <c r="D9" s="270"/>
      <c r="E9" s="270"/>
      <c r="F9" s="270"/>
      <c r="G9" s="270"/>
      <c r="H9" s="270"/>
    </row>
    <row r="10" spans="1:8">
      <c r="A10" s="270"/>
      <c r="B10" s="270"/>
      <c r="C10" s="270"/>
      <c r="D10" s="270"/>
      <c r="E10" s="270"/>
      <c r="F10" s="270"/>
      <c r="G10" s="270"/>
      <c r="H10" s="270"/>
    </row>
    <row r="11" spans="1:8">
      <c r="A11" s="270"/>
      <c r="B11" s="270"/>
      <c r="C11" s="270"/>
      <c r="D11" s="270"/>
      <c r="E11" s="270"/>
      <c r="F11" s="270"/>
      <c r="G11" s="270"/>
      <c r="H11" s="270"/>
    </row>
    <row r="12" spans="1:8">
      <c r="A12" s="270"/>
      <c r="B12" s="270"/>
      <c r="C12" s="270"/>
      <c r="D12" s="270"/>
      <c r="E12" s="270"/>
      <c r="F12" s="270"/>
      <c r="G12" s="270"/>
      <c r="H12" s="270"/>
    </row>
    <row r="13" spans="1:8">
      <c r="A13" s="270"/>
      <c r="B13" s="270"/>
      <c r="C13" s="270"/>
      <c r="D13" s="270"/>
      <c r="E13" s="270"/>
      <c r="F13" s="270"/>
      <c r="G13" s="270"/>
      <c r="H13" s="270"/>
    </row>
    <row r="14" spans="1:8">
      <c r="A14" s="270"/>
      <c r="B14" s="270"/>
      <c r="C14" s="270"/>
      <c r="D14" s="270"/>
      <c r="E14" s="270"/>
      <c r="F14" s="270"/>
      <c r="G14" s="270"/>
      <c r="H14" s="270"/>
    </row>
    <row r="15" spans="1:8">
      <c r="A15" s="270"/>
      <c r="B15" s="270"/>
      <c r="C15" s="270"/>
      <c r="D15" s="270"/>
      <c r="E15" s="270"/>
      <c r="F15" s="270"/>
      <c r="G15" s="270"/>
      <c r="H15" s="270"/>
    </row>
    <row r="16" spans="1:8">
      <c r="A16" s="270"/>
      <c r="B16" s="270"/>
      <c r="C16" s="270"/>
      <c r="D16" s="270"/>
      <c r="E16" s="270"/>
      <c r="F16" s="270"/>
      <c r="G16" s="270"/>
      <c r="H16" s="270"/>
    </row>
    <row r="17" spans="1:8">
      <c r="A17" s="270"/>
      <c r="B17" s="270"/>
      <c r="C17" s="270"/>
      <c r="D17" s="270"/>
      <c r="E17" s="270"/>
      <c r="F17" s="270"/>
      <c r="G17" s="270"/>
      <c r="H17" s="270"/>
    </row>
    <row r="18" spans="1:8">
      <c r="A18" s="270"/>
      <c r="B18" s="270"/>
      <c r="C18" s="270"/>
      <c r="D18" s="270"/>
      <c r="E18" s="270"/>
      <c r="F18" s="270"/>
      <c r="G18" s="270"/>
      <c r="H18" s="270"/>
    </row>
    <row r="19" spans="1:8">
      <c r="A19" s="270"/>
      <c r="B19" s="270"/>
      <c r="C19" s="270"/>
      <c r="D19" s="270"/>
      <c r="E19" s="270"/>
      <c r="F19" s="270"/>
      <c r="G19" s="270"/>
      <c r="H19" s="270"/>
    </row>
    <row r="20" spans="1:8">
      <c r="A20" s="270"/>
      <c r="B20" s="270"/>
      <c r="C20" s="270"/>
      <c r="D20" s="270"/>
      <c r="E20" s="270"/>
      <c r="F20" s="270"/>
      <c r="G20" s="270"/>
      <c r="H20" s="270"/>
    </row>
    <row r="21" spans="1:8">
      <c r="A21" s="270"/>
      <c r="B21" s="270"/>
      <c r="C21" s="270"/>
      <c r="D21" s="270"/>
      <c r="E21" s="270"/>
      <c r="F21" s="270"/>
      <c r="G21" s="270"/>
      <c r="H21" s="270"/>
    </row>
    <row r="22" spans="1:8">
      <c r="A22" s="270"/>
      <c r="B22" s="270"/>
      <c r="C22" s="270"/>
      <c r="D22" s="270"/>
      <c r="E22" s="270"/>
      <c r="F22" s="270"/>
      <c r="G22" s="270"/>
      <c r="H22" s="270"/>
    </row>
    <row r="23" spans="1:8">
      <c r="A23" s="270"/>
      <c r="B23" s="270"/>
      <c r="C23" s="270"/>
      <c r="D23" s="270"/>
      <c r="E23" s="270"/>
      <c r="F23" s="270"/>
      <c r="G23" s="270"/>
      <c r="H23" s="270"/>
    </row>
    <row r="24" spans="1:8">
      <c r="A24" s="270"/>
      <c r="B24" s="270"/>
      <c r="C24" s="270"/>
      <c r="D24" s="270"/>
      <c r="E24" s="270"/>
      <c r="F24" s="270"/>
      <c r="G24" s="270"/>
      <c r="H24" s="270"/>
    </row>
    <row r="25" spans="1:8">
      <c r="A25" s="270"/>
      <c r="B25" s="270"/>
      <c r="C25" s="270"/>
      <c r="D25" s="270"/>
      <c r="E25" s="270"/>
      <c r="F25" s="270"/>
      <c r="G25" s="270"/>
      <c r="H25" s="270"/>
    </row>
    <row r="26" spans="1:8">
      <c r="A26" s="270"/>
      <c r="B26" s="270"/>
      <c r="C26" s="270"/>
      <c r="D26" s="270"/>
      <c r="E26" s="270"/>
      <c r="F26" s="270"/>
      <c r="G26" s="270"/>
      <c r="H26" s="270"/>
    </row>
    <row r="27" spans="1:8">
      <c r="A27" s="270"/>
      <c r="B27" s="270"/>
      <c r="C27" s="270"/>
      <c r="D27" s="270"/>
      <c r="E27" s="270"/>
      <c r="F27" s="270"/>
      <c r="G27" s="270"/>
      <c r="H27" s="270"/>
    </row>
    <row r="28" spans="1:8">
      <c r="A28" s="270"/>
      <c r="B28" s="270"/>
      <c r="C28" s="270"/>
      <c r="D28" s="270"/>
      <c r="E28" s="270"/>
      <c r="F28" s="270"/>
      <c r="G28" s="270"/>
      <c r="H28" s="270"/>
    </row>
    <row r="29" spans="1:8">
      <c r="A29" s="270"/>
      <c r="B29" s="270"/>
      <c r="C29" s="270"/>
      <c r="D29" s="270"/>
      <c r="E29" s="270"/>
      <c r="F29" s="270"/>
      <c r="G29" s="270"/>
      <c r="H29" s="270"/>
    </row>
    <row r="30" spans="1:8">
      <c r="A30" s="270"/>
      <c r="B30" s="270"/>
      <c r="C30" s="270"/>
      <c r="D30" s="270"/>
      <c r="E30" s="270"/>
      <c r="F30" s="270"/>
      <c r="G30" s="270"/>
      <c r="H30" s="270"/>
    </row>
    <row r="31" spans="1:8">
      <c r="A31" s="270"/>
      <c r="B31" s="270"/>
      <c r="C31" s="270"/>
      <c r="D31" s="270"/>
      <c r="E31" s="270"/>
      <c r="F31" s="270"/>
      <c r="G31" s="270"/>
      <c r="H31" s="270"/>
    </row>
    <row r="32" spans="1:8">
      <c r="A32" s="270"/>
      <c r="B32" s="270"/>
      <c r="C32" s="270"/>
      <c r="D32" s="270"/>
      <c r="E32" s="270"/>
      <c r="F32" s="270"/>
      <c r="G32" s="270"/>
      <c r="H32" s="270"/>
    </row>
    <row r="33" spans="1:8">
      <c r="A33" s="270"/>
      <c r="B33" s="270"/>
      <c r="C33" s="270"/>
      <c r="D33" s="270"/>
      <c r="E33" s="270"/>
      <c r="F33" s="270"/>
      <c r="G33" s="270"/>
      <c r="H33" s="270"/>
    </row>
    <row r="34" spans="1:8">
      <c r="A34" s="270"/>
      <c r="B34" s="270"/>
      <c r="C34" s="270"/>
      <c r="D34" s="270"/>
      <c r="E34" s="270"/>
      <c r="F34" s="270"/>
      <c r="G34" s="270"/>
      <c r="H34" s="270"/>
    </row>
    <row r="35" spans="1:8">
      <c r="A35" s="270"/>
      <c r="B35" s="270"/>
      <c r="C35" s="270"/>
      <c r="D35" s="270"/>
      <c r="E35" s="270"/>
      <c r="F35" s="270"/>
      <c r="G35" s="270"/>
      <c r="H35" s="270"/>
    </row>
    <row r="36" spans="1:8">
      <c r="A36" s="270"/>
      <c r="B36" s="270"/>
      <c r="C36" s="270"/>
      <c r="D36" s="270"/>
      <c r="E36" s="270"/>
      <c r="F36" s="270"/>
      <c r="G36" s="270"/>
      <c r="H36" s="270"/>
    </row>
    <row r="37" spans="1:8">
      <c r="A37" s="270"/>
      <c r="B37" s="270"/>
      <c r="C37" s="270"/>
      <c r="D37" s="270"/>
      <c r="E37" s="270"/>
      <c r="F37" s="270"/>
      <c r="G37" s="270"/>
      <c r="H37" s="270"/>
    </row>
    <row r="38" spans="1:8">
      <c r="A38" s="270"/>
      <c r="B38" s="270"/>
      <c r="C38" s="270"/>
      <c r="D38" s="270"/>
      <c r="E38" s="270"/>
      <c r="F38" s="270"/>
      <c r="G38" s="270"/>
      <c r="H38" s="270"/>
    </row>
    <row r="39" spans="1:8">
      <c r="A39" s="270"/>
      <c r="B39" s="270"/>
      <c r="C39" s="270"/>
      <c r="D39" s="270"/>
      <c r="E39" s="270"/>
      <c r="F39" s="270"/>
      <c r="G39" s="270"/>
      <c r="H39" s="270"/>
    </row>
    <row r="40" spans="1:8">
      <c r="A40" s="270"/>
      <c r="B40" s="270"/>
      <c r="C40" s="270"/>
      <c r="D40" s="270"/>
      <c r="E40" s="270"/>
      <c r="F40" s="270"/>
      <c r="G40" s="270"/>
      <c r="H40" s="270"/>
    </row>
    <row r="41" spans="1:8">
      <c r="A41" s="270"/>
      <c r="B41" s="270"/>
      <c r="C41" s="270"/>
      <c r="D41" s="270"/>
      <c r="E41" s="270"/>
      <c r="F41" s="270"/>
      <c r="G41" s="270"/>
      <c r="H41" s="270"/>
    </row>
    <row r="42" spans="1:8">
      <c r="A42" s="270"/>
      <c r="B42" s="270"/>
      <c r="C42" s="270"/>
      <c r="D42" s="270"/>
      <c r="E42" s="270"/>
      <c r="F42" s="270"/>
      <c r="G42" s="270"/>
      <c r="H42" s="270"/>
    </row>
    <row r="43" spans="1:8">
      <c r="A43" s="270"/>
      <c r="B43" s="270"/>
      <c r="C43" s="270"/>
      <c r="D43" s="270"/>
      <c r="E43" s="270"/>
      <c r="F43" s="270"/>
      <c r="G43" s="270"/>
      <c r="H43" s="270"/>
    </row>
    <row r="44" spans="1:8">
      <c r="A44" s="270"/>
      <c r="B44" s="270"/>
      <c r="C44" s="270"/>
      <c r="D44" s="270"/>
      <c r="E44" s="270"/>
      <c r="F44" s="270"/>
      <c r="G44" s="270"/>
      <c r="H44" s="270"/>
    </row>
  </sheetData>
  <mergeCells count="1">
    <mergeCell ref="A1:H44"/>
  </mergeCells>
  <pageMargins left="0.7" right="0.7" top="0.75" bottom="0.75" header="0.3" footer="0.3"/>
  <pageSetup paperSize="9" scale="9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1"/>
  <sheetViews>
    <sheetView view="pageBreakPreview" zoomScaleNormal="100" zoomScaleSheetLayoutView="100" workbookViewId="0">
      <selection activeCell="H8" sqref="H8"/>
    </sheetView>
  </sheetViews>
  <sheetFormatPr baseColWidth="10" defaultRowHeight="14.5"/>
  <cols>
    <col min="8" max="8" width="64.81640625" customWidth="1"/>
  </cols>
  <sheetData>
    <row r="1" spans="1:16">
      <c r="A1" s="271" t="s">
        <v>501</v>
      </c>
      <c r="B1" s="271"/>
      <c r="C1" s="271"/>
      <c r="D1" s="271"/>
      <c r="E1" s="271"/>
      <c r="F1" s="271"/>
      <c r="G1" s="271"/>
      <c r="H1" s="271"/>
    </row>
    <row r="2" spans="1:16">
      <c r="A2" s="57" t="s">
        <v>494</v>
      </c>
      <c r="B2" s="274" t="s">
        <v>493</v>
      </c>
      <c r="C2" s="274"/>
      <c r="D2" s="274"/>
      <c r="E2" s="274"/>
      <c r="F2" s="274"/>
      <c r="G2" s="274"/>
      <c r="H2" s="57" t="s">
        <v>602</v>
      </c>
    </row>
    <row r="3" spans="1:16">
      <c r="A3" s="273" t="s">
        <v>485</v>
      </c>
      <c r="B3" s="272"/>
      <c r="C3" s="272"/>
      <c r="D3" s="272"/>
      <c r="E3" s="272"/>
      <c r="F3" s="272"/>
      <c r="G3" s="272"/>
      <c r="H3" s="275" t="s">
        <v>603</v>
      </c>
    </row>
    <row r="4" spans="1:16">
      <c r="A4" s="273"/>
      <c r="B4" s="272"/>
      <c r="C4" s="272"/>
      <c r="D4" s="272"/>
      <c r="E4" s="272"/>
      <c r="F4" s="272"/>
      <c r="G4" s="272"/>
      <c r="H4" s="275"/>
    </row>
    <row r="5" spans="1:16" ht="28.5" customHeight="1">
      <c r="A5" s="273"/>
      <c r="B5" s="272"/>
      <c r="C5" s="272"/>
      <c r="D5" s="272"/>
      <c r="E5" s="272"/>
      <c r="F5" s="272"/>
      <c r="G5" s="272"/>
      <c r="H5" s="275"/>
    </row>
    <row r="6" spans="1:16" ht="58">
      <c r="A6" s="54" t="s">
        <v>486</v>
      </c>
      <c r="B6" s="272"/>
      <c r="C6" s="272"/>
      <c r="D6" s="272"/>
      <c r="E6" s="272"/>
      <c r="F6" s="272"/>
      <c r="G6" s="272"/>
      <c r="H6" s="55" t="s">
        <v>577</v>
      </c>
    </row>
    <row r="7" spans="1:16" ht="58" customHeight="1">
      <c r="A7" s="54" t="s">
        <v>487</v>
      </c>
      <c r="B7" s="272"/>
      <c r="C7" s="272"/>
      <c r="D7" s="272"/>
      <c r="E7" s="272"/>
      <c r="F7" s="272"/>
      <c r="G7" s="272"/>
      <c r="H7" s="238" t="s">
        <v>604</v>
      </c>
    </row>
    <row r="8" spans="1:16" ht="58" customHeight="1">
      <c r="A8" s="54" t="s">
        <v>488</v>
      </c>
      <c r="B8" s="272"/>
      <c r="C8" s="272"/>
      <c r="D8" s="272"/>
      <c r="E8" s="272"/>
      <c r="F8" s="272"/>
      <c r="G8" s="272"/>
      <c r="H8" s="56" t="s">
        <v>605</v>
      </c>
      <c r="I8" s="53"/>
      <c r="J8" s="53"/>
      <c r="K8" s="53"/>
      <c r="L8" s="53"/>
      <c r="M8" s="53"/>
      <c r="N8" s="53"/>
      <c r="O8" s="53"/>
      <c r="P8" s="53"/>
    </row>
    <row r="9" spans="1:16">
      <c r="H9" s="53"/>
      <c r="I9" s="53"/>
      <c r="J9" s="53"/>
      <c r="K9" s="53"/>
      <c r="L9" s="53"/>
      <c r="M9" s="53"/>
      <c r="N9" s="53"/>
      <c r="O9" s="53"/>
      <c r="P9" s="53"/>
    </row>
    <row r="10" spans="1:16">
      <c r="H10" s="53"/>
      <c r="I10" s="53"/>
      <c r="J10" s="53"/>
      <c r="K10" s="53"/>
      <c r="L10" s="53"/>
      <c r="M10" s="53"/>
      <c r="N10" s="53"/>
      <c r="O10" s="53"/>
      <c r="P10" s="53"/>
    </row>
    <row r="11" spans="1:16">
      <c r="H11" s="53"/>
      <c r="I11" s="53"/>
      <c r="J11" s="53"/>
      <c r="K11" s="53"/>
      <c r="L11" s="53"/>
      <c r="M11" s="53"/>
      <c r="N11" s="53"/>
      <c r="O11" s="53"/>
      <c r="P11" s="53"/>
    </row>
  </sheetData>
  <sheetProtection algorithmName="SHA-512" hashValue="mF0GvvreVoA1kR8h642oIaIrfpiVVNkt8/KwIiBEMDtFC5V8ceIbtTw5+LPHdxg2IFAG1yc22mculI7yXR+Myw==" saltValue="/Tl4vHccHCGVlPEXtATYJQ==" spinCount="100000" sheet="1" objects="1" scenarios="1"/>
  <mergeCells count="8">
    <mergeCell ref="A1:H1"/>
    <mergeCell ref="B7:G7"/>
    <mergeCell ref="B8:G8"/>
    <mergeCell ref="B3:G5"/>
    <mergeCell ref="A3:A5"/>
    <mergeCell ref="B2:G2"/>
    <mergeCell ref="B6:G6"/>
    <mergeCell ref="H3:H5"/>
  </mergeCells>
  <pageMargins left="0.7" right="0.7" top="0.75" bottom="0.75" header="0.3" footer="0.3"/>
  <pageSetup paperSize="9" scale="61"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22"/>
  <sheetViews>
    <sheetView view="pageBreakPreview" zoomScale="60" zoomScaleNormal="70" workbookViewId="0"/>
  </sheetViews>
  <sheetFormatPr baseColWidth="10" defaultRowHeight="14.5"/>
  <cols>
    <col min="1" max="1" width="14.453125" customWidth="1"/>
    <col min="2" max="2" width="18.453125" customWidth="1"/>
    <col min="3" max="3" width="20" customWidth="1"/>
    <col min="4" max="4" width="22.08984375" customWidth="1"/>
    <col min="5" max="5" width="24.7265625" customWidth="1"/>
    <col min="6" max="6" width="18.54296875" customWidth="1"/>
    <col min="7" max="7" width="41" customWidth="1"/>
    <col min="8" max="8" width="22.7265625" customWidth="1"/>
    <col min="9" max="9" width="25.7265625" customWidth="1"/>
    <col min="10" max="10" width="30.54296875" customWidth="1"/>
  </cols>
  <sheetData>
    <row r="1" spans="1:10" ht="28">
      <c r="A1" s="51" t="s">
        <v>2</v>
      </c>
      <c r="B1" s="51" t="s">
        <v>4</v>
      </c>
      <c r="C1" s="51" t="s">
        <v>0</v>
      </c>
      <c r="D1" s="51" t="s">
        <v>17</v>
      </c>
      <c r="E1" s="51" t="s">
        <v>31</v>
      </c>
      <c r="F1" s="51" t="s">
        <v>16</v>
      </c>
      <c r="G1" s="51" t="s">
        <v>1</v>
      </c>
      <c r="H1" s="51" t="s">
        <v>32</v>
      </c>
      <c r="I1" s="52" t="s">
        <v>489</v>
      </c>
      <c r="J1" s="52" t="s">
        <v>345</v>
      </c>
    </row>
    <row r="2" spans="1:10" ht="42">
      <c r="A2" s="6">
        <v>1</v>
      </c>
      <c r="B2" s="6" t="s">
        <v>6</v>
      </c>
      <c r="C2" s="6" t="s">
        <v>10</v>
      </c>
      <c r="D2" s="6" t="s">
        <v>554</v>
      </c>
      <c r="E2" s="6" t="s">
        <v>26</v>
      </c>
      <c r="F2" s="6" t="s">
        <v>20</v>
      </c>
      <c r="G2" s="85" t="s">
        <v>590</v>
      </c>
      <c r="H2" s="6" t="s">
        <v>12</v>
      </c>
      <c r="I2" s="6" t="s">
        <v>579</v>
      </c>
      <c r="J2" s="6" t="s">
        <v>580</v>
      </c>
    </row>
    <row r="3" spans="1:10" ht="84">
      <c r="A3" s="6">
        <v>2</v>
      </c>
      <c r="B3" s="6" t="s">
        <v>6</v>
      </c>
      <c r="C3" s="6" t="s">
        <v>10</v>
      </c>
      <c r="D3" s="6" t="s">
        <v>554</v>
      </c>
      <c r="E3" s="6" t="s">
        <v>26</v>
      </c>
      <c r="F3" s="6" t="s">
        <v>20</v>
      </c>
      <c r="G3" s="86" t="s">
        <v>555</v>
      </c>
      <c r="H3" s="6" t="s">
        <v>12</v>
      </c>
      <c r="I3" s="6" t="s">
        <v>579</v>
      </c>
      <c r="J3" s="6" t="s">
        <v>580</v>
      </c>
    </row>
    <row r="4" spans="1:10" ht="28">
      <c r="A4" s="6">
        <v>3</v>
      </c>
      <c r="B4" s="6" t="s">
        <v>6</v>
      </c>
      <c r="C4" s="6" t="s">
        <v>10</v>
      </c>
      <c r="D4" s="6" t="s">
        <v>554</v>
      </c>
      <c r="E4" s="6" t="s">
        <v>26</v>
      </c>
      <c r="F4" s="6" t="s">
        <v>20</v>
      </c>
      <c r="G4" s="87" t="s">
        <v>556</v>
      </c>
      <c r="H4" s="6" t="s">
        <v>12</v>
      </c>
      <c r="I4" s="6" t="s">
        <v>579</v>
      </c>
      <c r="J4" s="6" t="s">
        <v>580</v>
      </c>
    </row>
    <row r="5" spans="1:10" ht="28">
      <c r="A5" s="6">
        <v>4</v>
      </c>
      <c r="B5" s="6" t="s">
        <v>6</v>
      </c>
      <c r="C5" s="6" t="s">
        <v>10</v>
      </c>
      <c r="D5" s="6" t="s">
        <v>554</v>
      </c>
      <c r="E5" s="6" t="s">
        <v>26</v>
      </c>
      <c r="F5" s="6" t="s">
        <v>20</v>
      </c>
      <c r="G5" s="88" t="s">
        <v>557</v>
      </c>
      <c r="H5" s="6" t="s">
        <v>12</v>
      </c>
      <c r="I5" s="6" t="s">
        <v>579</v>
      </c>
      <c r="J5" s="6" t="s">
        <v>580</v>
      </c>
    </row>
    <row r="6" spans="1:10" ht="28">
      <c r="A6" s="6">
        <v>5</v>
      </c>
      <c r="B6" s="6" t="s">
        <v>6</v>
      </c>
      <c r="C6" s="6" t="s">
        <v>10</v>
      </c>
      <c r="D6" s="6" t="s">
        <v>554</v>
      </c>
      <c r="E6" s="6" t="s">
        <v>26</v>
      </c>
      <c r="F6" s="6" t="s">
        <v>20</v>
      </c>
      <c r="G6" s="87" t="s">
        <v>558</v>
      </c>
      <c r="H6" s="6" t="s">
        <v>12</v>
      </c>
      <c r="I6" s="6" t="s">
        <v>579</v>
      </c>
      <c r="J6" s="6" t="s">
        <v>580</v>
      </c>
    </row>
    <row r="7" spans="1:10" ht="28">
      <c r="A7" s="6">
        <v>6</v>
      </c>
      <c r="B7" s="6" t="s">
        <v>6</v>
      </c>
      <c r="C7" s="6" t="s">
        <v>10</v>
      </c>
      <c r="D7" s="6" t="s">
        <v>554</v>
      </c>
      <c r="E7" s="6" t="s">
        <v>26</v>
      </c>
      <c r="F7" s="6" t="s">
        <v>20</v>
      </c>
      <c r="G7" s="88" t="s">
        <v>559</v>
      </c>
      <c r="H7" s="6" t="s">
        <v>12</v>
      </c>
      <c r="I7" s="6" t="s">
        <v>579</v>
      </c>
      <c r="J7" s="6" t="s">
        <v>580</v>
      </c>
    </row>
    <row r="8" spans="1:10" ht="28">
      <c r="A8" s="6">
        <v>7</v>
      </c>
      <c r="B8" s="6" t="s">
        <v>6</v>
      </c>
      <c r="C8" s="6" t="s">
        <v>10</v>
      </c>
      <c r="D8" s="6" t="s">
        <v>554</v>
      </c>
      <c r="E8" s="6" t="s">
        <v>26</v>
      </c>
      <c r="F8" s="6" t="s">
        <v>20</v>
      </c>
      <c r="G8" s="87" t="s">
        <v>560</v>
      </c>
      <c r="H8" s="6" t="s">
        <v>12</v>
      </c>
      <c r="I8" s="6" t="s">
        <v>579</v>
      </c>
      <c r="J8" s="6" t="s">
        <v>580</v>
      </c>
    </row>
    <row r="9" spans="1:10" ht="42">
      <c r="A9" s="6">
        <v>8</v>
      </c>
      <c r="B9" s="6" t="s">
        <v>6</v>
      </c>
      <c r="C9" s="6" t="s">
        <v>10</v>
      </c>
      <c r="D9" s="6" t="s">
        <v>554</v>
      </c>
      <c r="E9" s="6" t="s">
        <v>26</v>
      </c>
      <c r="F9" s="6" t="s">
        <v>20</v>
      </c>
      <c r="G9" s="88" t="s">
        <v>581</v>
      </c>
      <c r="H9" s="6" t="s">
        <v>12</v>
      </c>
      <c r="I9" s="6" t="s">
        <v>579</v>
      </c>
      <c r="J9" s="6" t="s">
        <v>580</v>
      </c>
    </row>
    <row r="10" spans="1:10" ht="28">
      <c r="A10" s="6">
        <v>9</v>
      </c>
      <c r="B10" s="6" t="s">
        <v>6</v>
      </c>
      <c r="C10" s="6" t="s">
        <v>10</v>
      </c>
      <c r="D10" s="6" t="s">
        <v>554</v>
      </c>
      <c r="E10" s="6" t="s">
        <v>26</v>
      </c>
      <c r="F10" s="6" t="s">
        <v>20</v>
      </c>
      <c r="G10" s="88" t="s">
        <v>561</v>
      </c>
      <c r="H10" s="6" t="s">
        <v>12</v>
      </c>
      <c r="I10" s="6" t="s">
        <v>579</v>
      </c>
      <c r="J10" s="6" t="s">
        <v>580</v>
      </c>
    </row>
    <row r="11" spans="1:10" ht="42">
      <c r="A11" s="6">
        <v>10</v>
      </c>
      <c r="B11" s="6" t="s">
        <v>6</v>
      </c>
      <c r="C11" s="6" t="s">
        <v>10</v>
      </c>
      <c r="D11" s="6" t="s">
        <v>554</v>
      </c>
      <c r="E11" s="6" t="s">
        <v>26</v>
      </c>
      <c r="F11" s="6" t="s">
        <v>20</v>
      </c>
      <c r="G11" s="87" t="s">
        <v>400</v>
      </c>
      <c r="H11" s="6" t="s">
        <v>12</v>
      </c>
      <c r="I11" s="6" t="s">
        <v>579</v>
      </c>
      <c r="J11" s="6" t="s">
        <v>580</v>
      </c>
    </row>
    <row r="12" spans="1:10" ht="42">
      <c r="A12" s="6">
        <v>11</v>
      </c>
      <c r="B12" s="6" t="s">
        <v>6</v>
      </c>
      <c r="C12" s="6" t="s">
        <v>10</v>
      </c>
      <c r="D12" s="6" t="s">
        <v>554</v>
      </c>
      <c r="E12" s="6" t="s">
        <v>26</v>
      </c>
      <c r="F12" s="6" t="s">
        <v>20</v>
      </c>
      <c r="G12" s="85" t="s">
        <v>582</v>
      </c>
      <c r="H12" s="6" t="s">
        <v>12</v>
      </c>
      <c r="I12" s="6" t="s">
        <v>579</v>
      </c>
      <c r="J12" s="6" t="s">
        <v>580</v>
      </c>
    </row>
    <row r="13" spans="1:10" ht="56">
      <c r="A13" s="6">
        <v>12</v>
      </c>
      <c r="B13" s="6" t="s">
        <v>6</v>
      </c>
      <c r="C13" s="6" t="s">
        <v>10</v>
      </c>
      <c r="D13" s="6" t="s">
        <v>562</v>
      </c>
      <c r="E13" s="6" t="s">
        <v>364</v>
      </c>
      <c r="F13" s="6" t="s">
        <v>20</v>
      </c>
      <c r="G13" s="85" t="s">
        <v>563</v>
      </c>
      <c r="H13" s="6" t="s">
        <v>12</v>
      </c>
      <c r="I13" s="6" t="s">
        <v>583</v>
      </c>
      <c r="J13" s="6" t="s">
        <v>580</v>
      </c>
    </row>
    <row r="14" spans="1:10" ht="28">
      <c r="A14" s="6">
        <v>14</v>
      </c>
      <c r="B14" s="6" t="s">
        <v>220</v>
      </c>
      <c r="C14" s="6" t="s">
        <v>10</v>
      </c>
      <c r="D14" s="6" t="s">
        <v>564</v>
      </c>
      <c r="E14" s="6" t="s">
        <v>315</v>
      </c>
      <c r="F14" s="6" t="s">
        <v>18</v>
      </c>
      <c r="G14" s="85" t="s">
        <v>584</v>
      </c>
      <c r="H14" s="6" t="s">
        <v>12</v>
      </c>
      <c r="I14" s="6" t="s">
        <v>583</v>
      </c>
      <c r="J14" s="6" t="s">
        <v>580</v>
      </c>
    </row>
    <row r="15" spans="1:10" ht="28">
      <c r="A15" s="6">
        <v>15</v>
      </c>
      <c r="B15" s="6" t="s">
        <v>6</v>
      </c>
      <c r="C15" s="6" t="s">
        <v>10</v>
      </c>
      <c r="D15" s="6" t="s">
        <v>564</v>
      </c>
      <c r="E15" s="6" t="s">
        <v>360</v>
      </c>
      <c r="F15" s="6" t="s">
        <v>18</v>
      </c>
      <c r="G15" s="85" t="s">
        <v>565</v>
      </c>
      <c r="H15" s="6" t="s">
        <v>12</v>
      </c>
      <c r="I15" s="6" t="s">
        <v>583</v>
      </c>
      <c r="J15" s="6" t="s">
        <v>580</v>
      </c>
    </row>
    <row r="16" spans="1:10" ht="28">
      <c r="A16" s="6">
        <v>16</v>
      </c>
      <c r="B16" s="6" t="s">
        <v>6</v>
      </c>
      <c r="C16" s="6" t="s">
        <v>10</v>
      </c>
      <c r="D16" s="6" t="s">
        <v>564</v>
      </c>
      <c r="E16" s="6" t="s">
        <v>360</v>
      </c>
      <c r="F16" s="6" t="s">
        <v>18</v>
      </c>
      <c r="G16" s="85" t="s">
        <v>585</v>
      </c>
      <c r="H16" s="6" t="s">
        <v>12</v>
      </c>
      <c r="I16" s="6" t="s">
        <v>583</v>
      </c>
      <c r="J16" s="6" t="s">
        <v>580</v>
      </c>
    </row>
    <row r="17" spans="1:10" ht="28">
      <c r="A17" s="6">
        <v>17</v>
      </c>
      <c r="B17" s="6" t="s">
        <v>220</v>
      </c>
      <c r="C17" s="6" t="s">
        <v>10</v>
      </c>
      <c r="D17" s="6" t="s">
        <v>564</v>
      </c>
      <c r="E17" s="6" t="s">
        <v>315</v>
      </c>
      <c r="F17" s="6" t="s">
        <v>21</v>
      </c>
      <c r="G17" s="85" t="s">
        <v>412</v>
      </c>
      <c r="H17" s="6" t="s">
        <v>12</v>
      </c>
      <c r="I17" s="6" t="s">
        <v>583</v>
      </c>
      <c r="J17" s="6" t="s">
        <v>580</v>
      </c>
    </row>
    <row r="18" spans="1:10" ht="28">
      <c r="A18" s="6">
        <v>19</v>
      </c>
      <c r="B18" s="6" t="s">
        <v>361</v>
      </c>
      <c r="C18" s="6" t="s">
        <v>10</v>
      </c>
      <c r="D18" s="6" t="s">
        <v>564</v>
      </c>
      <c r="E18" s="6" t="s">
        <v>360</v>
      </c>
      <c r="F18" s="6" t="s">
        <v>23</v>
      </c>
      <c r="G18" s="85" t="s">
        <v>416</v>
      </c>
      <c r="H18" s="6" t="s">
        <v>12</v>
      </c>
      <c r="I18" s="6" t="s">
        <v>583</v>
      </c>
      <c r="J18" s="6" t="s">
        <v>580</v>
      </c>
    </row>
    <row r="19" spans="1:10" ht="28">
      <c r="A19" s="6">
        <v>20</v>
      </c>
      <c r="B19" s="6" t="s">
        <v>6</v>
      </c>
      <c r="C19" s="6" t="s">
        <v>10</v>
      </c>
      <c r="D19" s="6" t="s">
        <v>564</v>
      </c>
      <c r="E19" s="6" t="s">
        <v>360</v>
      </c>
      <c r="F19" s="6" t="s">
        <v>23</v>
      </c>
      <c r="G19" s="85" t="s">
        <v>566</v>
      </c>
      <c r="H19" s="6" t="s">
        <v>12</v>
      </c>
      <c r="I19" s="6" t="s">
        <v>583</v>
      </c>
      <c r="J19" s="6" t="s">
        <v>580</v>
      </c>
    </row>
    <row r="20" spans="1:10" ht="56">
      <c r="A20" s="6">
        <v>21</v>
      </c>
      <c r="B20" s="6" t="s">
        <v>23</v>
      </c>
      <c r="C20" s="6" t="s">
        <v>10</v>
      </c>
      <c r="D20" s="6" t="s">
        <v>562</v>
      </c>
      <c r="E20" s="6" t="s">
        <v>567</v>
      </c>
      <c r="F20" s="6" t="s">
        <v>23</v>
      </c>
      <c r="G20" s="85" t="s">
        <v>586</v>
      </c>
      <c r="H20" s="6" t="s">
        <v>12</v>
      </c>
      <c r="I20" s="6" t="s">
        <v>583</v>
      </c>
      <c r="J20" s="6" t="s">
        <v>580</v>
      </c>
    </row>
    <row r="21" spans="1:10" ht="42">
      <c r="A21" s="6">
        <v>22</v>
      </c>
      <c r="B21" s="6" t="s">
        <v>23</v>
      </c>
      <c r="C21" s="6" t="s">
        <v>10</v>
      </c>
      <c r="D21" s="6" t="s">
        <v>564</v>
      </c>
      <c r="E21" s="6" t="s">
        <v>138</v>
      </c>
      <c r="F21" s="6" t="s">
        <v>23</v>
      </c>
      <c r="G21" s="85" t="s">
        <v>587</v>
      </c>
      <c r="H21" s="6" t="s">
        <v>14</v>
      </c>
      <c r="I21" s="6" t="s">
        <v>583</v>
      </c>
      <c r="J21" s="6" t="s">
        <v>580</v>
      </c>
    </row>
    <row r="22" spans="1:10" ht="34.5">
      <c r="A22" s="6">
        <v>23</v>
      </c>
      <c r="B22" s="6" t="s">
        <v>312</v>
      </c>
      <c r="C22" s="6" t="s">
        <v>8</v>
      </c>
      <c r="D22" s="31" t="s">
        <v>588</v>
      </c>
      <c r="E22" s="31" t="s">
        <v>588</v>
      </c>
      <c r="F22" s="6" t="s">
        <v>22</v>
      </c>
      <c r="G22" s="85" t="s">
        <v>589</v>
      </c>
      <c r="H22" s="6" t="s">
        <v>12</v>
      </c>
      <c r="I22" s="6" t="s">
        <v>583</v>
      </c>
      <c r="J22" s="6" t="s">
        <v>580</v>
      </c>
    </row>
  </sheetData>
  <pageMargins left="0.7" right="0.7" top="0.75" bottom="0.75" header="0.3" footer="0.3"/>
  <pageSetup paperSize="9" scale="36"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101"/>
  <sheetViews>
    <sheetView view="pageBreakPreview" zoomScale="60" zoomScaleNormal="70" workbookViewId="0">
      <pane xSplit="3" ySplit="1" topLeftCell="K2" activePane="bottomRight" state="frozen"/>
      <selection pane="topRight" activeCell="D1" sqref="D1"/>
      <selection pane="bottomLeft" activeCell="A2" sqref="A2"/>
      <selection pane="bottomRight" activeCell="K2" sqref="K2:K5"/>
    </sheetView>
  </sheetViews>
  <sheetFormatPr baseColWidth="10" defaultColWidth="10.81640625" defaultRowHeight="14.5"/>
  <cols>
    <col min="1" max="1" width="62.54296875" style="58" customWidth="1"/>
    <col min="2" max="2" width="23.81640625" style="95" customWidth="1"/>
    <col min="3" max="3" width="44.1796875" style="96" customWidth="1"/>
    <col min="4" max="4" width="23.1796875" style="106" customWidth="1"/>
    <col min="5" max="5" width="12.90625" style="59" customWidth="1"/>
    <col min="6" max="6" width="18" style="116" customWidth="1"/>
    <col min="7" max="7" width="15.08984375" style="76" customWidth="1"/>
    <col min="8" max="8" width="22.08984375" style="78" customWidth="1"/>
    <col min="9" max="9" width="17.08984375" style="59" customWidth="1"/>
    <col min="10" max="10" width="21.08984375" style="59" bestFit="1" customWidth="1"/>
    <col min="11" max="11" width="39.26953125" style="59" customWidth="1"/>
    <col min="12" max="13" width="21.1796875" style="59" customWidth="1"/>
    <col min="14" max="14" width="20.453125" style="97" customWidth="1"/>
    <col min="15" max="15" width="27.81640625" style="59" customWidth="1"/>
    <col min="16" max="16" width="22" style="98" customWidth="1"/>
    <col min="17" max="17" width="19.54296875" style="59" customWidth="1"/>
    <col min="18" max="18" width="15.54296875" style="58" customWidth="1"/>
    <col min="19" max="19" width="10.81640625" style="58"/>
    <col min="20" max="20" width="24" style="58" customWidth="1"/>
    <col min="21" max="16384" width="10.81640625" style="58"/>
  </cols>
  <sheetData>
    <row r="1" spans="1:22" ht="60.75" customHeight="1" thickBot="1">
      <c r="A1" s="89" t="s">
        <v>465</v>
      </c>
      <c r="B1" s="90" t="s">
        <v>470</v>
      </c>
      <c r="C1" s="90" t="s">
        <v>466</v>
      </c>
      <c r="D1" s="99" t="s">
        <v>425</v>
      </c>
      <c r="E1" s="77" t="s">
        <v>513</v>
      </c>
      <c r="F1" s="107" t="s">
        <v>629</v>
      </c>
      <c r="G1" s="75" t="s">
        <v>514</v>
      </c>
      <c r="H1" s="83" t="s">
        <v>630</v>
      </c>
      <c r="I1" s="84" t="s">
        <v>631</v>
      </c>
      <c r="J1" s="77" t="s">
        <v>512</v>
      </c>
      <c r="K1" s="90" t="s">
        <v>632</v>
      </c>
      <c r="L1" s="119" t="s">
        <v>476</v>
      </c>
      <c r="M1" s="91" t="s">
        <v>492</v>
      </c>
      <c r="N1" s="92" t="s">
        <v>472</v>
      </c>
      <c r="O1" s="120" t="s">
        <v>477</v>
      </c>
      <c r="P1" s="91" t="s">
        <v>491</v>
      </c>
      <c r="Q1" s="93" t="s">
        <v>475</v>
      </c>
      <c r="R1" s="94" t="s">
        <v>478</v>
      </c>
    </row>
    <row r="2" spans="1:22" ht="16.5">
      <c r="A2" s="335" t="str">
        <f>Variables!G2</f>
        <v>Tiempo promedio de espera para la asignación de las citas por primera vez - Medicina General</v>
      </c>
      <c r="B2" s="321" t="s">
        <v>468</v>
      </c>
      <c r="C2" s="121" t="s">
        <v>518</v>
      </c>
      <c r="D2" s="122"/>
      <c r="E2" s="143">
        <f>D2/2496</f>
        <v>0</v>
      </c>
      <c r="F2" s="117"/>
      <c r="G2" s="158" t="e">
        <f>60/F2</f>
        <v>#DIV/0!</v>
      </c>
      <c r="H2" s="159">
        <f>F2/60</f>
        <v>0</v>
      </c>
      <c r="I2" s="143" t="e">
        <f>E2/G2</f>
        <v>#DIV/0!</v>
      </c>
      <c r="J2" s="143" t="e">
        <f>I2*R2</f>
        <v>#DIV/0!</v>
      </c>
      <c r="K2" s="306" t="e">
        <f>J2+J3+J4+J5</f>
        <v>#DIV/0!</v>
      </c>
      <c r="L2" s="309"/>
      <c r="M2" s="276" t="e">
        <f>(K2*N2)/100</f>
        <v>#DIV/0!</v>
      </c>
      <c r="N2" s="318" t="e">
        <f>(L2*100)/R2</f>
        <v>#DIV/0!</v>
      </c>
      <c r="O2" s="309"/>
      <c r="P2" s="276" t="e">
        <f>(K2*Q2)/100</f>
        <v>#DIV/0!</v>
      </c>
      <c r="Q2" s="312" t="e">
        <f>(O2*100)/R2</f>
        <v>#DIV/0!</v>
      </c>
      <c r="R2" s="288">
        <f>L2+O2</f>
        <v>0</v>
      </c>
    </row>
    <row r="3" spans="1:22" ht="16.5">
      <c r="A3" s="336"/>
      <c r="B3" s="322"/>
      <c r="C3" s="123" t="s">
        <v>519</v>
      </c>
      <c r="D3" s="100"/>
      <c r="E3" s="144">
        <f>D3/2496</f>
        <v>0</v>
      </c>
      <c r="F3" s="109"/>
      <c r="G3" s="160" t="e">
        <f>60/F3</f>
        <v>#DIV/0!</v>
      </c>
      <c r="H3" s="161">
        <f>F3/60</f>
        <v>0</v>
      </c>
      <c r="I3" s="144" t="e">
        <f>E3/G3</f>
        <v>#DIV/0!</v>
      </c>
      <c r="J3" s="144" t="e">
        <f>I3*R2</f>
        <v>#DIV/0!</v>
      </c>
      <c r="K3" s="307"/>
      <c r="L3" s="310"/>
      <c r="M3" s="277"/>
      <c r="N3" s="319"/>
      <c r="O3" s="310"/>
      <c r="P3" s="277"/>
      <c r="Q3" s="313"/>
      <c r="R3" s="289"/>
      <c r="V3" s="74"/>
    </row>
    <row r="4" spans="1:22" ht="16.5">
      <c r="A4" s="336"/>
      <c r="B4" s="235" t="s">
        <v>469</v>
      </c>
      <c r="C4" s="123" t="s">
        <v>474</v>
      </c>
      <c r="D4" s="100"/>
      <c r="E4" s="144"/>
      <c r="F4" s="109"/>
      <c r="G4" s="160"/>
      <c r="H4" s="161"/>
      <c r="I4" s="144"/>
      <c r="J4" s="147">
        <f>D4</f>
        <v>0</v>
      </c>
      <c r="K4" s="307"/>
      <c r="L4" s="310"/>
      <c r="M4" s="277"/>
      <c r="N4" s="319"/>
      <c r="O4" s="310"/>
      <c r="P4" s="277"/>
      <c r="Q4" s="313"/>
      <c r="R4" s="289"/>
      <c r="V4" s="74"/>
    </row>
    <row r="5" spans="1:22" ht="17" thickBot="1">
      <c r="A5" s="337"/>
      <c r="B5" s="236" t="s">
        <v>467</v>
      </c>
      <c r="C5" s="124" t="s">
        <v>606</v>
      </c>
      <c r="D5" s="125"/>
      <c r="E5" s="145"/>
      <c r="F5" s="118"/>
      <c r="G5" s="162"/>
      <c r="H5" s="163"/>
      <c r="I5" s="145"/>
      <c r="J5" s="148">
        <f>D5</f>
        <v>0</v>
      </c>
      <c r="K5" s="308"/>
      <c r="L5" s="311"/>
      <c r="M5" s="278"/>
      <c r="N5" s="320"/>
      <c r="O5" s="311"/>
      <c r="P5" s="278"/>
      <c r="Q5" s="314"/>
      <c r="R5" s="290"/>
    </row>
    <row r="6" spans="1:22" ht="15" customHeight="1">
      <c r="A6" s="335" t="str">
        <f>Variables!G3</f>
        <v>Tiempo promedio de espera para la asignación de cita Promoción y detección (Cardiología, dermatología, enfermería general, gastroenterología, endoscopia, higiene oral, nutrición, optometría y terapias respiratorias)</v>
      </c>
      <c r="B6" s="321" t="s">
        <v>468</v>
      </c>
      <c r="C6" s="121" t="s">
        <v>518</v>
      </c>
      <c r="D6" s="122"/>
      <c r="E6" s="146">
        <f>D6/2496</f>
        <v>0</v>
      </c>
      <c r="F6" s="117"/>
      <c r="G6" s="158" t="e">
        <f>60/F6</f>
        <v>#DIV/0!</v>
      </c>
      <c r="H6" s="159">
        <f>F6/60</f>
        <v>0</v>
      </c>
      <c r="I6" s="143" t="e">
        <f>E6/G6</f>
        <v>#DIV/0!</v>
      </c>
      <c r="J6" s="146" t="e">
        <f>I6*R6</f>
        <v>#DIV/0!</v>
      </c>
      <c r="K6" s="306" t="e">
        <f>J6+J7+J8+J9</f>
        <v>#DIV/0!</v>
      </c>
      <c r="L6" s="315"/>
      <c r="M6" s="276" t="e">
        <f>(K6*N6)/100</f>
        <v>#DIV/0!</v>
      </c>
      <c r="N6" s="318" t="e">
        <f>(L6*100)/R6</f>
        <v>#DIV/0!</v>
      </c>
      <c r="O6" s="285"/>
      <c r="P6" s="276" t="e">
        <f>(K6*Q6)/100</f>
        <v>#DIV/0!</v>
      </c>
      <c r="Q6" s="312" t="e">
        <f>(O6*100)/R6</f>
        <v>#DIV/0!</v>
      </c>
      <c r="R6" s="288">
        <f>L6+O6</f>
        <v>0</v>
      </c>
    </row>
    <row r="7" spans="1:22" ht="16.5">
      <c r="A7" s="336"/>
      <c r="B7" s="322"/>
      <c r="C7" s="123" t="s">
        <v>519</v>
      </c>
      <c r="D7" s="100"/>
      <c r="E7" s="147">
        <f>D7/2496</f>
        <v>0</v>
      </c>
      <c r="F7" s="109"/>
      <c r="G7" s="160" t="e">
        <f>60/F7</f>
        <v>#DIV/0!</v>
      </c>
      <c r="H7" s="161">
        <f>F7/60</f>
        <v>0</v>
      </c>
      <c r="I7" s="144" t="e">
        <f>E7/G7</f>
        <v>#DIV/0!</v>
      </c>
      <c r="J7" s="147" t="e">
        <f>I7*R6</f>
        <v>#DIV/0!</v>
      </c>
      <c r="K7" s="307"/>
      <c r="L7" s="316"/>
      <c r="M7" s="277"/>
      <c r="N7" s="319"/>
      <c r="O7" s="316"/>
      <c r="P7" s="277"/>
      <c r="Q7" s="313"/>
      <c r="R7" s="289"/>
    </row>
    <row r="8" spans="1:22" ht="16.5">
      <c r="A8" s="336"/>
      <c r="B8" s="235" t="s">
        <v>469</v>
      </c>
      <c r="C8" s="123" t="s">
        <v>474</v>
      </c>
      <c r="D8" s="100"/>
      <c r="E8" s="147"/>
      <c r="F8" s="110"/>
      <c r="G8" s="164"/>
      <c r="H8" s="165"/>
      <c r="I8" s="147"/>
      <c r="J8" s="147">
        <f>D8</f>
        <v>0</v>
      </c>
      <c r="K8" s="307"/>
      <c r="L8" s="316"/>
      <c r="M8" s="277"/>
      <c r="N8" s="319"/>
      <c r="O8" s="316"/>
      <c r="P8" s="277"/>
      <c r="Q8" s="313"/>
      <c r="R8" s="289"/>
    </row>
    <row r="9" spans="1:22" ht="23.5" customHeight="1" thickBot="1">
      <c r="A9" s="337"/>
      <c r="B9" s="236" t="s">
        <v>467</v>
      </c>
      <c r="C9" s="124" t="s">
        <v>606</v>
      </c>
      <c r="D9" s="125"/>
      <c r="E9" s="148"/>
      <c r="F9" s="115"/>
      <c r="G9" s="166"/>
      <c r="H9" s="167"/>
      <c r="I9" s="148"/>
      <c r="J9" s="148">
        <f>D9</f>
        <v>0</v>
      </c>
      <c r="K9" s="308"/>
      <c r="L9" s="317"/>
      <c r="M9" s="278"/>
      <c r="N9" s="320"/>
      <c r="O9" s="317"/>
      <c r="P9" s="278"/>
      <c r="Q9" s="314"/>
      <c r="R9" s="290"/>
    </row>
    <row r="10" spans="1:22" ht="16.5">
      <c r="A10" s="335" t="str">
        <f>Variables!G4</f>
        <v>Tiempo promedio de espera para la asignación de cita de Ortopedia</v>
      </c>
      <c r="B10" s="321" t="s">
        <v>468</v>
      </c>
      <c r="C10" s="121" t="s">
        <v>518</v>
      </c>
      <c r="D10" s="122"/>
      <c r="E10" s="146">
        <f>D10/2496</f>
        <v>0</v>
      </c>
      <c r="F10" s="117"/>
      <c r="G10" s="158" t="e">
        <f>60/F10</f>
        <v>#DIV/0!</v>
      </c>
      <c r="H10" s="159">
        <f>F10/60</f>
        <v>0</v>
      </c>
      <c r="I10" s="143" t="e">
        <f>E10/G10</f>
        <v>#DIV/0!</v>
      </c>
      <c r="J10" s="146" t="e">
        <f>I10*R10</f>
        <v>#DIV/0!</v>
      </c>
      <c r="K10" s="306" t="e">
        <f>J10+J11+J12+J13</f>
        <v>#DIV/0!</v>
      </c>
      <c r="L10" s="315"/>
      <c r="M10" s="276" t="e">
        <f>(K10*N10)/100</f>
        <v>#DIV/0!</v>
      </c>
      <c r="N10" s="318" t="e">
        <f>(L10*100)/R10</f>
        <v>#DIV/0!</v>
      </c>
      <c r="O10" s="315"/>
      <c r="P10" s="276" t="e">
        <f>(K10*Q10)/100</f>
        <v>#DIV/0!</v>
      </c>
      <c r="Q10" s="282" t="e">
        <f>(O10*100)/R10</f>
        <v>#DIV/0!</v>
      </c>
      <c r="R10" s="288">
        <f>L10+O10</f>
        <v>0</v>
      </c>
    </row>
    <row r="11" spans="1:22" ht="16.5">
      <c r="A11" s="336"/>
      <c r="B11" s="322"/>
      <c r="C11" s="126" t="s">
        <v>520</v>
      </c>
      <c r="D11" s="101"/>
      <c r="E11" s="147">
        <f>D11/2496</f>
        <v>0</v>
      </c>
      <c r="F11" s="109"/>
      <c r="G11" s="160" t="e">
        <f>60/F11</f>
        <v>#DIV/0!</v>
      </c>
      <c r="H11" s="161">
        <f>F11/60</f>
        <v>0</v>
      </c>
      <c r="I11" s="144" t="e">
        <f>E11/G11</f>
        <v>#DIV/0!</v>
      </c>
      <c r="J11" s="147" t="e">
        <f>I11*R10</f>
        <v>#DIV/0!</v>
      </c>
      <c r="K11" s="307"/>
      <c r="L11" s="316"/>
      <c r="M11" s="277"/>
      <c r="N11" s="319"/>
      <c r="O11" s="316"/>
      <c r="P11" s="277"/>
      <c r="Q11" s="283"/>
      <c r="R11" s="289"/>
    </row>
    <row r="12" spans="1:22" ht="16.5">
      <c r="A12" s="336"/>
      <c r="B12" s="235" t="s">
        <v>469</v>
      </c>
      <c r="C12" s="126" t="s">
        <v>474</v>
      </c>
      <c r="D12" s="101"/>
      <c r="E12" s="149"/>
      <c r="F12" s="109"/>
      <c r="G12" s="160"/>
      <c r="H12" s="161"/>
      <c r="I12" s="149"/>
      <c r="J12" s="147">
        <f>D12</f>
        <v>0</v>
      </c>
      <c r="K12" s="307"/>
      <c r="L12" s="316"/>
      <c r="M12" s="277"/>
      <c r="N12" s="319"/>
      <c r="O12" s="316"/>
      <c r="P12" s="277"/>
      <c r="Q12" s="283"/>
      <c r="R12" s="289"/>
    </row>
    <row r="13" spans="1:22" ht="17" thickBot="1">
      <c r="A13" s="337"/>
      <c r="B13" s="236" t="s">
        <v>467</v>
      </c>
      <c r="C13" s="127" t="s">
        <v>606</v>
      </c>
      <c r="D13" s="128"/>
      <c r="E13" s="150"/>
      <c r="F13" s="118"/>
      <c r="G13" s="162"/>
      <c r="H13" s="163"/>
      <c r="I13" s="150"/>
      <c r="J13" s="148">
        <f>D13</f>
        <v>0</v>
      </c>
      <c r="K13" s="308"/>
      <c r="L13" s="317"/>
      <c r="M13" s="278"/>
      <c r="N13" s="320"/>
      <c r="O13" s="317"/>
      <c r="P13" s="278"/>
      <c r="Q13" s="284"/>
      <c r="R13" s="290"/>
    </row>
    <row r="14" spans="1:22" ht="16.5">
      <c r="A14" s="335" t="str">
        <f>Variables!G5</f>
        <v>Tiempo promedio de espera para la asignación de cita de Medicina Familiar</v>
      </c>
      <c r="B14" s="321" t="s">
        <v>468</v>
      </c>
      <c r="C14" s="121" t="s">
        <v>518</v>
      </c>
      <c r="D14" s="122"/>
      <c r="E14" s="146">
        <f>D14/2496</f>
        <v>0</v>
      </c>
      <c r="F14" s="117"/>
      <c r="G14" s="158" t="e">
        <f>60/F14</f>
        <v>#DIV/0!</v>
      </c>
      <c r="H14" s="159">
        <f>F14/60</f>
        <v>0</v>
      </c>
      <c r="I14" s="143" t="e">
        <f>E14/G14</f>
        <v>#DIV/0!</v>
      </c>
      <c r="J14" s="146" t="e">
        <f>I14*R14</f>
        <v>#DIV/0!</v>
      </c>
      <c r="K14" s="306" t="e">
        <f>J14+J15+J16+J17</f>
        <v>#DIV/0!</v>
      </c>
      <c r="L14" s="315"/>
      <c r="M14" s="276" t="e">
        <f>(K14*N14)/100</f>
        <v>#DIV/0!</v>
      </c>
      <c r="N14" s="318" t="e">
        <f>(L14*100)/R14</f>
        <v>#DIV/0!</v>
      </c>
      <c r="O14" s="315"/>
      <c r="P14" s="276" t="e">
        <f>(K14*Q14)/100</f>
        <v>#DIV/0!</v>
      </c>
      <c r="Q14" s="282" t="e">
        <f>(O14*100)/R14</f>
        <v>#DIV/0!</v>
      </c>
      <c r="R14" s="288">
        <f>L14+O14</f>
        <v>0</v>
      </c>
    </row>
    <row r="15" spans="1:22" ht="16.5">
      <c r="A15" s="336"/>
      <c r="B15" s="322"/>
      <c r="C15" s="126" t="s">
        <v>521</v>
      </c>
      <c r="D15" s="101"/>
      <c r="E15" s="147">
        <f>D15/2496</f>
        <v>0</v>
      </c>
      <c r="F15" s="109"/>
      <c r="G15" s="160" t="e">
        <f>60/F15</f>
        <v>#DIV/0!</v>
      </c>
      <c r="H15" s="161">
        <f>F15/60</f>
        <v>0</v>
      </c>
      <c r="I15" s="144" t="e">
        <f>E15/G15</f>
        <v>#DIV/0!</v>
      </c>
      <c r="J15" s="147" t="e">
        <f>I15*R14</f>
        <v>#DIV/0!</v>
      </c>
      <c r="K15" s="307"/>
      <c r="L15" s="316"/>
      <c r="M15" s="277"/>
      <c r="N15" s="319"/>
      <c r="O15" s="316"/>
      <c r="P15" s="277"/>
      <c r="Q15" s="283"/>
      <c r="R15" s="289"/>
    </row>
    <row r="16" spans="1:22" ht="16.5">
      <c r="A16" s="336"/>
      <c r="B16" s="235" t="s">
        <v>469</v>
      </c>
      <c r="C16" s="126" t="s">
        <v>474</v>
      </c>
      <c r="D16" s="101"/>
      <c r="E16" s="149"/>
      <c r="F16" s="109"/>
      <c r="G16" s="160"/>
      <c r="H16" s="161"/>
      <c r="I16" s="149"/>
      <c r="J16" s="147">
        <f>D16</f>
        <v>0</v>
      </c>
      <c r="K16" s="307"/>
      <c r="L16" s="316"/>
      <c r="M16" s="277"/>
      <c r="N16" s="319"/>
      <c r="O16" s="316"/>
      <c r="P16" s="277"/>
      <c r="Q16" s="283"/>
      <c r="R16" s="289"/>
    </row>
    <row r="17" spans="1:18" ht="17" thickBot="1">
      <c r="A17" s="337"/>
      <c r="B17" s="236" t="s">
        <v>467</v>
      </c>
      <c r="C17" s="127" t="s">
        <v>606</v>
      </c>
      <c r="D17" s="128"/>
      <c r="E17" s="150"/>
      <c r="F17" s="118"/>
      <c r="G17" s="162"/>
      <c r="H17" s="163"/>
      <c r="I17" s="150"/>
      <c r="J17" s="148">
        <f>D17</f>
        <v>0</v>
      </c>
      <c r="K17" s="308"/>
      <c r="L17" s="317"/>
      <c r="M17" s="278"/>
      <c r="N17" s="320"/>
      <c r="O17" s="317"/>
      <c r="P17" s="278"/>
      <c r="Q17" s="284"/>
      <c r="R17" s="290"/>
    </row>
    <row r="18" spans="1:18" ht="16.5">
      <c r="A18" s="335" t="str">
        <f>Variables!G6</f>
        <v>Tiempo promedio de espera para la toma de Ecografía</v>
      </c>
      <c r="B18" s="321" t="s">
        <v>468</v>
      </c>
      <c r="C18" s="121" t="s">
        <v>518</v>
      </c>
      <c r="D18" s="122"/>
      <c r="E18" s="146">
        <f>D18/2496</f>
        <v>0</v>
      </c>
      <c r="F18" s="117"/>
      <c r="G18" s="158" t="e">
        <f>60/F18</f>
        <v>#DIV/0!</v>
      </c>
      <c r="H18" s="159">
        <f>F18/60</f>
        <v>0</v>
      </c>
      <c r="I18" s="143" t="e">
        <f>E18/G18</f>
        <v>#DIV/0!</v>
      </c>
      <c r="J18" s="146" t="e">
        <f>I18*R18</f>
        <v>#DIV/0!</v>
      </c>
      <c r="K18" s="306" t="e">
        <f>J18+J19+J20+J21+D22</f>
        <v>#DIV/0!</v>
      </c>
      <c r="L18" s="315"/>
      <c r="M18" s="276" t="e">
        <f>(K18*N18)/100</f>
        <v>#DIV/0!</v>
      </c>
      <c r="N18" s="282" t="e">
        <f>(L18*100)/R18</f>
        <v>#DIV/0!</v>
      </c>
      <c r="O18" s="315"/>
      <c r="P18" s="276" t="e">
        <f>(K18*Q18)/100</f>
        <v>#DIV/0!</v>
      </c>
      <c r="Q18" s="282" t="e">
        <f>(O18*100)/R18</f>
        <v>#DIV/0!</v>
      </c>
      <c r="R18" s="288">
        <f>L18+O18</f>
        <v>0</v>
      </c>
    </row>
    <row r="19" spans="1:18" ht="16.5">
      <c r="A19" s="336"/>
      <c r="B19" s="322"/>
      <c r="C19" s="126" t="s">
        <v>522</v>
      </c>
      <c r="D19" s="101"/>
      <c r="E19" s="147">
        <f>D19/2496</f>
        <v>0</v>
      </c>
      <c r="F19" s="109"/>
      <c r="G19" s="160" t="e">
        <f>60/F19</f>
        <v>#DIV/0!</v>
      </c>
      <c r="H19" s="161">
        <f>F19/60</f>
        <v>0</v>
      </c>
      <c r="I19" s="144" t="e">
        <f>E19/G19</f>
        <v>#DIV/0!</v>
      </c>
      <c r="J19" s="147" t="e">
        <f>I19*R18</f>
        <v>#DIV/0!</v>
      </c>
      <c r="K19" s="307"/>
      <c r="L19" s="316"/>
      <c r="M19" s="277"/>
      <c r="N19" s="283"/>
      <c r="O19" s="316"/>
      <c r="P19" s="277"/>
      <c r="Q19" s="283"/>
      <c r="R19" s="289"/>
    </row>
    <row r="20" spans="1:18" ht="16.5">
      <c r="A20" s="336"/>
      <c r="B20" s="235" t="s">
        <v>469</v>
      </c>
      <c r="C20" s="126" t="s">
        <v>474</v>
      </c>
      <c r="D20" s="101"/>
      <c r="E20" s="149"/>
      <c r="F20" s="109"/>
      <c r="G20" s="160"/>
      <c r="H20" s="161"/>
      <c r="I20" s="149"/>
      <c r="J20" s="147">
        <f>D20</f>
        <v>0</v>
      </c>
      <c r="K20" s="307"/>
      <c r="L20" s="316"/>
      <c r="M20" s="277"/>
      <c r="N20" s="283"/>
      <c r="O20" s="316"/>
      <c r="P20" s="277"/>
      <c r="Q20" s="283"/>
      <c r="R20" s="289"/>
    </row>
    <row r="21" spans="1:18" ht="33">
      <c r="A21" s="336"/>
      <c r="B21" s="322" t="s">
        <v>467</v>
      </c>
      <c r="C21" s="126" t="s">
        <v>607</v>
      </c>
      <c r="D21" s="101"/>
      <c r="E21" s="149"/>
      <c r="F21" s="109"/>
      <c r="G21" s="160"/>
      <c r="H21" s="161"/>
      <c r="I21" s="149"/>
      <c r="J21" s="147">
        <f>D21</f>
        <v>0</v>
      </c>
      <c r="K21" s="307"/>
      <c r="L21" s="316"/>
      <c r="M21" s="277"/>
      <c r="N21" s="283"/>
      <c r="O21" s="316"/>
      <c r="P21" s="277"/>
      <c r="Q21" s="283"/>
      <c r="R21" s="289"/>
    </row>
    <row r="22" spans="1:18" ht="17" thickBot="1">
      <c r="A22" s="337"/>
      <c r="B22" s="323"/>
      <c r="C22" s="127" t="s">
        <v>606</v>
      </c>
      <c r="D22" s="128"/>
      <c r="E22" s="150"/>
      <c r="F22" s="118"/>
      <c r="G22" s="162"/>
      <c r="H22" s="163"/>
      <c r="I22" s="150"/>
      <c r="J22" s="150"/>
      <c r="K22" s="308"/>
      <c r="L22" s="317"/>
      <c r="M22" s="278"/>
      <c r="N22" s="284"/>
      <c r="O22" s="317"/>
      <c r="P22" s="278"/>
      <c r="Q22" s="284"/>
      <c r="R22" s="290"/>
    </row>
    <row r="23" spans="1:18" ht="16.5">
      <c r="A23" s="335" t="str">
        <f>Variables!G7</f>
        <v>Tiempo promedio de espera para la asignación de cita de Cirugía General</v>
      </c>
      <c r="B23" s="321" t="s">
        <v>468</v>
      </c>
      <c r="C23" s="121" t="s">
        <v>518</v>
      </c>
      <c r="D23" s="122"/>
      <c r="E23" s="146">
        <f>D23/2496</f>
        <v>0</v>
      </c>
      <c r="F23" s="117"/>
      <c r="G23" s="158" t="e">
        <f>60/F23</f>
        <v>#DIV/0!</v>
      </c>
      <c r="H23" s="159">
        <f>F23/60</f>
        <v>0</v>
      </c>
      <c r="I23" s="143" t="e">
        <f>E23/G23</f>
        <v>#DIV/0!</v>
      </c>
      <c r="J23" s="146" t="e">
        <f>I23*R23</f>
        <v>#DIV/0!</v>
      </c>
      <c r="K23" s="306" t="e">
        <f>J23+J24+J25+J26</f>
        <v>#DIV/0!</v>
      </c>
      <c r="L23" s="315"/>
      <c r="M23" s="276" t="e">
        <f>(K23*N23)/100</f>
        <v>#DIV/0!</v>
      </c>
      <c r="N23" s="282" t="e">
        <f>(L23*100)/R23</f>
        <v>#DIV/0!</v>
      </c>
      <c r="O23" s="315"/>
      <c r="P23" s="276" t="e">
        <f>(K23*Q23)/100</f>
        <v>#DIV/0!</v>
      </c>
      <c r="Q23" s="282" t="e">
        <f>(O23*100)/R23</f>
        <v>#DIV/0!</v>
      </c>
      <c r="R23" s="288">
        <f>L23+O23</f>
        <v>0</v>
      </c>
    </row>
    <row r="24" spans="1:18" ht="16.5">
      <c r="A24" s="336"/>
      <c r="B24" s="322"/>
      <c r="C24" s="126" t="s">
        <v>523</v>
      </c>
      <c r="D24" s="101"/>
      <c r="E24" s="147">
        <f>D24/2496</f>
        <v>0</v>
      </c>
      <c r="F24" s="109"/>
      <c r="G24" s="160" t="e">
        <f>60/F24</f>
        <v>#DIV/0!</v>
      </c>
      <c r="H24" s="161">
        <f>F24/60</f>
        <v>0</v>
      </c>
      <c r="I24" s="144" t="e">
        <f>E24/G24</f>
        <v>#DIV/0!</v>
      </c>
      <c r="J24" s="147" t="e">
        <f>I24*R23</f>
        <v>#DIV/0!</v>
      </c>
      <c r="K24" s="307"/>
      <c r="L24" s="316"/>
      <c r="M24" s="277"/>
      <c r="N24" s="283"/>
      <c r="O24" s="316"/>
      <c r="P24" s="277"/>
      <c r="Q24" s="283"/>
      <c r="R24" s="289"/>
    </row>
    <row r="25" spans="1:18" ht="16.5">
      <c r="A25" s="336"/>
      <c r="B25" s="235" t="s">
        <v>469</v>
      </c>
      <c r="C25" s="126" t="s">
        <v>474</v>
      </c>
      <c r="D25" s="101"/>
      <c r="E25" s="149"/>
      <c r="F25" s="109"/>
      <c r="G25" s="160"/>
      <c r="H25" s="161"/>
      <c r="I25" s="149"/>
      <c r="J25" s="149">
        <f>D25</f>
        <v>0</v>
      </c>
      <c r="K25" s="307"/>
      <c r="L25" s="316"/>
      <c r="M25" s="277"/>
      <c r="N25" s="283"/>
      <c r="O25" s="316"/>
      <c r="P25" s="277"/>
      <c r="Q25" s="283"/>
      <c r="R25" s="289"/>
    </row>
    <row r="26" spans="1:18" ht="17" thickBot="1">
      <c r="A26" s="337"/>
      <c r="B26" s="236" t="s">
        <v>467</v>
      </c>
      <c r="C26" s="127" t="s">
        <v>606</v>
      </c>
      <c r="D26" s="128"/>
      <c r="E26" s="150"/>
      <c r="F26" s="118"/>
      <c r="G26" s="162"/>
      <c r="H26" s="163"/>
      <c r="I26" s="150"/>
      <c r="J26" s="150">
        <f>D26</f>
        <v>0</v>
      </c>
      <c r="K26" s="308"/>
      <c r="L26" s="317"/>
      <c r="M26" s="278"/>
      <c r="N26" s="284"/>
      <c r="O26" s="317"/>
      <c r="P26" s="278"/>
      <c r="Q26" s="284"/>
      <c r="R26" s="290"/>
    </row>
    <row r="27" spans="1:18" ht="16.5">
      <c r="A27" s="335" t="str">
        <f>Variables!G8</f>
        <v>Tiempo promedio de espera para la asignación de cita de pediatría</v>
      </c>
      <c r="B27" s="321" t="s">
        <v>468</v>
      </c>
      <c r="C27" s="121" t="s">
        <v>518</v>
      </c>
      <c r="D27" s="122"/>
      <c r="E27" s="146">
        <f>D27/2496</f>
        <v>0</v>
      </c>
      <c r="F27" s="117"/>
      <c r="G27" s="158" t="e">
        <f>60/F27</f>
        <v>#DIV/0!</v>
      </c>
      <c r="H27" s="159">
        <f>F27/60</f>
        <v>0</v>
      </c>
      <c r="I27" s="143" t="e">
        <f>E27/G27</f>
        <v>#DIV/0!</v>
      </c>
      <c r="J27" s="146" t="e">
        <f>I27*R27</f>
        <v>#DIV/0!</v>
      </c>
      <c r="K27" s="306" t="e">
        <f>J27+J28+J29+J30</f>
        <v>#DIV/0!</v>
      </c>
      <c r="L27" s="315"/>
      <c r="M27" s="276" t="e">
        <f>(K27*N27)/100</f>
        <v>#DIV/0!</v>
      </c>
      <c r="N27" s="282" t="e">
        <f>(L27*100)/R27</f>
        <v>#DIV/0!</v>
      </c>
      <c r="O27" s="315"/>
      <c r="P27" s="276" t="e">
        <f>(K27*Q27)/100</f>
        <v>#DIV/0!</v>
      </c>
      <c r="Q27" s="282" t="e">
        <f>(O27*100)/R27</f>
        <v>#DIV/0!</v>
      </c>
      <c r="R27" s="288">
        <f>L27+O27</f>
        <v>0</v>
      </c>
    </row>
    <row r="28" spans="1:18" ht="16.5">
      <c r="A28" s="336"/>
      <c r="B28" s="322"/>
      <c r="C28" s="126" t="s">
        <v>524</v>
      </c>
      <c r="D28" s="101"/>
      <c r="E28" s="147">
        <f>D28/2496</f>
        <v>0</v>
      </c>
      <c r="F28" s="109"/>
      <c r="G28" s="160" t="e">
        <f>60/F28</f>
        <v>#DIV/0!</v>
      </c>
      <c r="H28" s="161">
        <f>F28/60</f>
        <v>0</v>
      </c>
      <c r="I28" s="144" t="e">
        <f>E28/G28</f>
        <v>#DIV/0!</v>
      </c>
      <c r="J28" s="147" t="e">
        <f>I28*R27</f>
        <v>#DIV/0!</v>
      </c>
      <c r="K28" s="307"/>
      <c r="L28" s="316"/>
      <c r="M28" s="277"/>
      <c r="N28" s="283"/>
      <c r="O28" s="316"/>
      <c r="P28" s="277"/>
      <c r="Q28" s="283"/>
      <c r="R28" s="289"/>
    </row>
    <row r="29" spans="1:18" ht="16.5">
      <c r="A29" s="336"/>
      <c r="B29" s="235" t="s">
        <v>469</v>
      </c>
      <c r="C29" s="126" t="s">
        <v>474</v>
      </c>
      <c r="D29" s="101"/>
      <c r="E29" s="149"/>
      <c r="F29" s="109"/>
      <c r="G29" s="160"/>
      <c r="H29" s="161"/>
      <c r="I29" s="149"/>
      <c r="J29" s="149">
        <f>D29</f>
        <v>0</v>
      </c>
      <c r="K29" s="307"/>
      <c r="L29" s="316"/>
      <c r="M29" s="277"/>
      <c r="N29" s="283"/>
      <c r="O29" s="316"/>
      <c r="P29" s="277"/>
      <c r="Q29" s="283"/>
      <c r="R29" s="289"/>
    </row>
    <row r="30" spans="1:18" ht="17" thickBot="1">
      <c r="A30" s="337"/>
      <c r="B30" s="236" t="s">
        <v>467</v>
      </c>
      <c r="C30" s="127" t="s">
        <v>606</v>
      </c>
      <c r="D30" s="128"/>
      <c r="E30" s="150"/>
      <c r="F30" s="118"/>
      <c r="G30" s="162"/>
      <c r="H30" s="163"/>
      <c r="I30" s="150"/>
      <c r="J30" s="150">
        <f>D30</f>
        <v>0</v>
      </c>
      <c r="K30" s="308"/>
      <c r="L30" s="317"/>
      <c r="M30" s="278"/>
      <c r="N30" s="284"/>
      <c r="O30" s="317"/>
      <c r="P30" s="278"/>
      <c r="Q30" s="284"/>
      <c r="R30" s="290"/>
    </row>
    <row r="31" spans="1:18" ht="16.5">
      <c r="A31" s="335" t="str">
        <f>Variables!G9</f>
        <v>Tiempo promedio de espera para la asignación de cita de Ginecología y obstetricia</v>
      </c>
      <c r="B31" s="321" t="s">
        <v>468</v>
      </c>
      <c r="C31" s="121" t="s">
        <v>518</v>
      </c>
      <c r="D31" s="122"/>
      <c r="E31" s="146">
        <f>D31/2496</f>
        <v>0</v>
      </c>
      <c r="F31" s="117"/>
      <c r="G31" s="158" t="e">
        <f>60/F31</f>
        <v>#DIV/0!</v>
      </c>
      <c r="H31" s="159">
        <f>F31/60</f>
        <v>0</v>
      </c>
      <c r="I31" s="143" t="e">
        <f>E31/G31</f>
        <v>#DIV/0!</v>
      </c>
      <c r="J31" s="146" t="e">
        <f>I31*R31</f>
        <v>#DIV/0!</v>
      </c>
      <c r="K31" s="306" t="e">
        <f>J31+J32+J33+J34</f>
        <v>#DIV/0!</v>
      </c>
      <c r="L31" s="315"/>
      <c r="M31" s="276" t="e">
        <f>(K31*N31)/100</f>
        <v>#DIV/0!</v>
      </c>
      <c r="N31" s="282" t="e">
        <f>(L31*100)/R31</f>
        <v>#DIV/0!</v>
      </c>
      <c r="O31" s="315"/>
      <c r="P31" s="276" t="e">
        <f>(K31*Q31)/100</f>
        <v>#DIV/0!</v>
      </c>
      <c r="Q31" s="282" t="e">
        <f>(O31*100)/R31</f>
        <v>#DIV/0!</v>
      </c>
      <c r="R31" s="288">
        <f>L31+O31</f>
        <v>0</v>
      </c>
    </row>
    <row r="32" spans="1:18" ht="16.5">
      <c r="A32" s="336"/>
      <c r="B32" s="322"/>
      <c r="C32" s="126" t="s">
        <v>525</v>
      </c>
      <c r="D32" s="101"/>
      <c r="E32" s="147">
        <f>D32/2496</f>
        <v>0</v>
      </c>
      <c r="F32" s="109"/>
      <c r="G32" s="160" t="e">
        <f>60/F32</f>
        <v>#DIV/0!</v>
      </c>
      <c r="H32" s="161">
        <f>F32/60</f>
        <v>0</v>
      </c>
      <c r="I32" s="144" t="e">
        <f>E32/G32</f>
        <v>#DIV/0!</v>
      </c>
      <c r="J32" s="147" t="e">
        <f>I32*R31</f>
        <v>#DIV/0!</v>
      </c>
      <c r="K32" s="307"/>
      <c r="L32" s="316"/>
      <c r="M32" s="277"/>
      <c r="N32" s="283"/>
      <c r="O32" s="316"/>
      <c r="P32" s="277"/>
      <c r="Q32" s="283"/>
      <c r="R32" s="289"/>
    </row>
    <row r="33" spans="1:18" ht="16.5">
      <c r="A33" s="336"/>
      <c r="B33" s="235" t="s">
        <v>469</v>
      </c>
      <c r="C33" s="126" t="s">
        <v>474</v>
      </c>
      <c r="D33" s="101"/>
      <c r="E33" s="149"/>
      <c r="F33" s="109"/>
      <c r="G33" s="160"/>
      <c r="H33" s="161"/>
      <c r="I33" s="149"/>
      <c r="J33" s="149">
        <f>D33</f>
        <v>0</v>
      </c>
      <c r="K33" s="307"/>
      <c r="L33" s="316"/>
      <c r="M33" s="277"/>
      <c r="N33" s="283"/>
      <c r="O33" s="316"/>
      <c r="P33" s="277"/>
      <c r="Q33" s="283"/>
      <c r="R33" s="289"/>
    </row>
    <row r="34" spans="1:18" ht="17" thickBot="1">
      <c r="A34" s="337"/>
      <c r="B34" s="236" t="s">
        <v>467</v>
      </c>
      <c r="C34" s="127" t="s">
        <v>606</v>
      </c>
      <c r="D34" s="128"/>
      <c r="E34" s="150"/>
      <c r="F34" s="118"/>
      <c r="G34" s="162"/>
      <c r="H34" s="163"/>
      <c r="I34" s="150"/>
      <c r="J34" s="150">
        <f>D34</f>
        <v>0</v>
      </c>
      <c r="K34" s="308"/>
      <c r="L34" s="317"/>
      <c r="M34" s="278"/>
      <c r="N34" s="284"/>
      <c r="O34" s="317"/>
      <c r="P34" s="278"/>
      <c r="Q34" s="284"/>
      <c r="R34" s="290"/>
    </row>
    <row r="35" spans="1:18" ht="16.5">
      <c r="A35" s="335" t="str">
        <f>Variables!G10</f>
        <v>Tiempo promedio de espera para la asignación de cita de Medicina Interna</v>
      </c>
      <c r="B35" s="321" t="s">
        <v>468</v>
      </c>
      <c r="C35" s="121" t="s">
        <v>518</v>
      </c>
      <c r="D35" s="122"/>
      <c r="E35" s="146">
        <f>D35/2496</f>
        <v>0</v>
      </c>
      <c r="F35" s="117"/>
      <c r="G35" s="158" t="e">
        <f>60/F35</f>
        <v>#DIV/0!</v>
      </c>
      <c r="H35" s="159">
        <f>F35/60</f>
        <v>0</v>
      </c>
      <c r="I35" s="143" t="e">
        <f>E35/G35</f>
        <v>#DIV/0!</v>
      </c>
      <c r="J35" s="146" t="e">
        <f>I35*R35</f>
        <v>#DIV/0!</v>
      </c>
      <c r="K35" s="306" t="e">
        <f>J35+J36+J37+J38</f>
        <v>#DIV/0!</v>
      </c>
      <c r="L35" s="315"/>
      <c r="M35" s="276" t="e">
        <f>(K35*N35)/100</f>
        <v>#DIV/0!</v>
      </c>
      <c r="N35" s="282" t="e">
        <f>(L35*100/R35)</f>
        <v>#DIV/0!</v>
      </c>
      <c r="O35" s="315"/>
      <c r="P35" s="276" t="e">
        <f>(K35*Q35)/100</f>
        <v>#DIV/0!</v>
      </c>
      <c r="Q35" s="282" t="e">
        <f>(O35*100)/R35</f>
        <v>#DIV/0!</v>
      </c>
      <c r="R35" s="288">
        <f>L35+O35</f>
        <v>0</v>
      </c>
    </row>
    <row r="36" spans="1:18" ht="33">
      <c r="A36" s="336"/>
      <c r="B36" s="322"/>
      <c r="C36" s="126" t="s">
        <v>526</v>
      </c>
      <c r="D36" s="101"/>
      <c r="E36" s="147">
        <f>D36/2496</f>
        <v>0</v>
      </c>
      <c r="F36" s="109"/>
      <c r="G36" s="160" t="e">
        <f>60/F36</f>
        <v>#DIV/0!</v>
      </c>
      <c r="H36" s="161">
        <f>F36/60</f>
        <v>0</v>
      </c>
      <c r="I36" s="144" t="e">
        <f>E36/G36</f>
        <v>#DIV/0!</v>
      </c>
      <c r="J36" s="147" t="e">
        <f>I36*R35</f>
        <v>#DIV/0!</v>
      </c>
      <c r="K36" s="307"/>
      <c r="L36" s="316"/>
      <c r="M36" s="277"/>
      <c r="N36" s="283"/>
      <c r="O36" s="316"/>
      <c r="P36" s="277"/>
      <c r="Q36" s="283"/>
      <c r="R36" s="289"/>
    </row>
    <row r="37" spans="1:18" ht="16.5">
      <c r="A37" s="336"/>
      <c r="B37" s="235" t="s">
        <v>469</v>
      </c>
      <c r="C37" s="126" t="s">
        <v>474</v>
      </c>
      <c r="D37" s="101"/>
      <c r="E37" s="149"/>
      <c r="F37" s="109"/>
      <c r="G37" s="160"/>
      <c r="H37" s="161"/>
      <c r="I37" s="149"/>
      <c r="J37" s="149">
        <f>D37</f>
        <v>0</v>
      </c>
      <c r="K37" s="307"/>
      <c r="L37" s="316"/>
      <c r="M37" s="277"/>
      <c r="N37" s="283"/>
      <c r="O37" s="316"/>
      <c r="P37" s="277"/>
      <c r="Q37" s="283"/>
      <c r="R37" s="289"/>
    </row>
    <row r="38" spans="1:18" ht="17" thickBot="1">
      <c r="A38" s="337"/>
      <c r="B38" s="236" t="s">
        <v>467</v>
      </c>
      <c r="C38" s="127" t="s">
        <v>606</v>
      </c>
      <c r="D38" s="128"/>
      <c r="E38" s="150"/>
      <c r="F38" s="118"/>
      <c r="G38" s="162"/>
      <c r="H38" s="163"/>
      <c r="I38" s="150"/>
      <c r="J38" s="150">
        <f>D38</f>
        <v>0</v>
      </c>
      <c r="K38" s="308"/>
      <c r="L38" s="317"/>
      <c r="M38" s="278"/>
      <c r="N38" s="284"/>
      <c r="O38" s="317"/>
      <c r="P38" s="278"/>
      <c r="Q38" s="284"/>
      <c r="R38" s="290"/>
    </row>
    <row r="39" spans="1:18" ht="16.5">
      <c r="A39" s="335" t="str">
        <f>Variables!G11</f>
        <v>Proporción de gestantes con consulta de control prenatal de primera vez antes de las 12 semanas de gestación</v>
      </c>
      <c r="B39" s="321" t="s">
        <v>468</v>
      </c>
      <c r="C39" s="121" t="s">
        <v>518</v>
      </c>
      <c r="D39" s="122"/>
      <c r="E39" s="146">
        <f>D39/2496</f>
        <v>0</v>
      </c>
      <c r="F39" s="117"/>
      <c r="G39" s="158" t="e">
        <f>60/F39</f>
        <v>#DIV/0!</v>
      </c>
      <c r="H39" s="159">
        <f>F39/60</f>
        <v>0</v>
      </c>
      <c r="I39" s="143" t="e">
        <f>E39/G39</f>
        <v>#DIV/0!</v>
      </c>
      <c r="J39" s="146" t="e">
        <f>I39*R39</f>
        <v>#DIV/0!</v>
      </c>
      <c r="K39" s="306" t="e">
        <f>J39+J40+J41+J42</f>
        <v>#DIV/0!</v>
      </c>
      <c r="L39" s="332"/>
      <c r="M39" s="276" t="e">
        <f>(K39*N39)/100</f>
        <v>#DIV/0!</v>
      </c>
      <c r="N39" s="282" t="e">
        <f>(L39*100/R39)</f>
        <v>#DIV/0!</v>
      </c>
      <c r="O39" s="332"/>
      <c r="P39" s="276" t="e">
        <f>(K39*Q39)/100</f>
        <v>#DIV/0!</v>
      </c>
      <c r="Q39" s="282" t="e">
        <f>(O39*100)/R39</f>
        <v>#DIV/0!</v>
      </c>
      <c r="R39" s="288">
        <f>L39+O39</f>
        <v>0</v>
      </c>
    </row>
    <row r="40" spans="1:18" ht="16.5">
      <c r="A40" s="336"/>
      <c r="B40" s="322"/>
      <c r="C40" s="126" t="s">
        <v>519</v>
      </c>
      <c r="D40" s="100"/>
      <c r="E40" s="147">
        <f>D40/2496</f>
        <v>0</v>
      </c>
      <c r="F40" s="109"/>
      <c r="G40" s="160" t="e">
        <f>60/F40</f>
        <v>#DIV/0!</v>
      </c>
      <c r="H40" s="161">
        <f>F40/60</f>
        <v>0</v>
      </c>
      <c r="I40" s="144" t="e">
        <f>E40/G40</f>
        <v>#DIV/0!</v>
      </c>
      <c r="J40" s="147" t="e">
        <f>I40*R39</f>
        <v>#DIV/0!</v>
      </c>
      <c r="K40" s="307"/>
      <c r="L40" s="333"/>
      <c r="M40" s="277"/>
      <c r="N40" s="283"/>
      <c r="O40" s="333"/>
      <c r="P40" s="277"/>
      <c r="Q40" s="283"/>
      <c r="R40" s="289"/>
    </row>
    <row r="41" spans="1:18" ht="16.5">
      <c r="A41" s="336"/>
      <c r="B41" s="235" t="s">
        <v>469</v>
      </c>
      <c r="C41" s="126" t="s">
        <v>474</v>
      </c>
      <c r="D41" s="101"/>
      <c r="E41" s="149"/>
      <c r="F41" s="109"/>
      <c r="G41" s="160"/>
      <c r="H41" s="161"/>
      <c r="I41" s="149"/>
      <c r="J41" s="149">
        <f>D41</f>
        <v>0</v>
      </c>
      <c r="K41" s="307"/>
      <c r="L41" s="333"/>
      <c r="M41" s="277"/>
      <c r="N41" s="283"/>
      <c r="O41" s="333"/>
      <c r="P41" s="277"/>
      <c r="Q41" s="283"/>
      <c r="R41" s="289"/>
    </row>
    <row r="42" spans="1:18" ht="17" thickBot="1">
      <c r="A42" s="337"/>
      <c r="B42" s="236" t="s">
        <v>467</v>
      </c>
      <c r="C42" s="127" t="s">
        <v>606</v>
      </c>
      <c r="D42" s="128"/>
      <c r="E42" s="150"/>
      <c r="F42" s="118"/>
      <c r="G42" s="162"/>
      <c r="H42" s="163"/>
      <c r="I42" s="150"/>
      <c r="J42" s="150">
        <f>D42</f>
        <v>0</v>
      </c>
      <c r="K42" s="308"/>
      <c r="L42" s="334"/>
      <c r="M42" s="278"/>
      <c r="N42" s="284"/>
      <c r="O42" s="334"/>
      <c r="P42" s="278"/>
      <c r="Q42" s="284"/>
      <c r="R42" s="290"/>
    </row>
    <row r="43" spans="1:18" ht="16.5">
      <c r="A43" s="335" t="str">
        <f>Variables!G12</f>
        <v>Tiempo promedio de espera para la asignación de las citas por primera vez - Odontología General</v>
      </c>
      <c r="B43" s="321" t="s">
        <v>468</v>
      </c>
      <c r="C43" s="121" t="s">
        <v>518</v>
      </c>
      <c r="D43" s="122"/>
      <c r="E43" s="146">
        <f>D43/2496</f>
        <v>0</v>
      </c>
      <c r="F43" s="117"/>
      <c r="G43" s="158" t="e">
        <f>60/F43</f>
        <v>#DIV/0!</v>
      </c>
      <c r="H43" s="159">
        <f>F43/60</f>
        <v>0</v>
      </c>
      <c r="I43" s="143" t="e">
        <f>E43/G43</f>
        <v>#DIV/0!</v>
      </c>
      <c r="J43" s="146" t="e">
        <f>I43*R43</f>
        <v>#DIV/0!</v>
      </c>
      <c r="K43" s="306" t="e">
        <f>J43+J44+J45+J46</f>
        <v>#DIV/0!</v>
      </c>
      <c r="L43" s="315"/>
      <c r="M43" s="276" t="e">
        <f>(K43*N43)/100</f>
        <v>#DIV/0!</v>
      </c>
      <c r="N43" s="282" t="e">
        <f>(L43*100)/R43</f>
        <v>#DIV/0!</v>
      </c>
      <c r="O43" s="315"/>
      <c r="P43" s="276" t="e">
        <f>(K43*Q43)/100</f>
        <v>#DIV/0!</v>
      </c>
      <c r="Q43" s="282" t="e">
        <f>(O43*100)/R43</f>
        <v>#DIV/0!</v>
      </c>
      <c r="R43" s="288">
        <f>L43+O43</f>
        <v>0</v>
      </c>
    </row>
    <row r="44" spans="1:18" ht="16.5">
      <c r="A44" s="336"/>
      <c r="B44" s="322"/>
      <c r="C44" s="126" t="s">
        <v>608</v>
      </c>
      <c r="D44" s="101"/>
      <c r="E44" s="147">
        <f>D44/2496</f>
        <v>0</v>
      </c>
      <c r="F44" s="109"/>
      <c r="G44" s="160" t="e">
        <f>60/F44</f>
        <v>#DIV/0!</v>
      </c>
      <c r="H44" s="161">
        <f>F44/60</f>
        <v>0</v>
      </c>
      <c r="I44" s="144" t="e">
        <f>E44/G44</f>
        <v>#DIV/0!</v>
      </c>
      <c r="J44" s="147" t="e">
        <f>I44*R43</f>
        <v>#DIV/0!</v>
      </c>
      <c r="K44" s="307"/>
      <c r="L44" s="316"/>
      <c r="M44" s="277"/>
      <c r="N44" s="283"/>
      <c r="O44" s="316"/>
      <c r="P44" s="277"/>
      <c r="Q44" s="283"/>
      <c r="R44" s="289"/>
    </row>
    <row r="45" spans="1:18" ht="16.5">
      <c r="A45" s="336"/>
      <c r="B45" s="235" t="s">
        <v>469</v>
      </c>
      <c r="C45" s="126" t="s">
        <v>474</v>
      </c>
      <c r="D45" s="101"/>
      <c r="E45" s="149"/>
      <c r="F45" s="109"/>
      <c r="G45" s="160"/>
      <c r="H45" s="161"/>
      <c r="I45" s="149"/>
      <c r="J45" s="149">
        <f>D45</f>
        <v>0</v>
      </c>
      <c r="K45" s="307"/>
      <c r="L45" s="316"/>
      <c r="M45" s="277"/>
      <c r="N45" s="283"/>
      <c r="O45" s="316"/>
      <c r="P45" s="277"/>
      <c r="Q45" s="283"/>
      <c r="R45" s="289"/>
    </row>
    <row r="46" spans="1:18" ht="17" thickBot="1">
      <c r="A46" s="337"/>
      <c r="B46" s="236" t="s">
        <v>467</v>
      </c>
      <c r="C46" s="127" t="s">
        <v>606</v>
      </c>
      <c r="D46" s="128"/>
      <c r="E46" s="150"/>
      <c r="F46" s="118"/>
      <c r="G46" s="162"/>
      <c r="H46" s="163"/>
      <c r="I46" s="150"/>
      <c r="J46" s="150">
        <f>D46</f>
        <v>0</v>
      </c>
      <c r="K46" s="308"/>
      <c r="L46" s="317"/>
      <c r="M46" s="278"/>
      <c r="N46" s="284"/>
      <c r="O46" s="317"/>
      <c r="P46" s="278"/>
      <c r="Q46" s="284"/>
      <c r="R46" s="290"/>
    </row>
    <row r="47" spans="1:18" ht="16.5">
      <c r="A47" s="335" t="str">
        <f>Variables!G13</f>
        <v xml:space="preserve">Tiempo promedio de espera para la entrega de resultados Imágenes Diagnosticas	</v>
      </c>
      <c r="B47" s="338" t="s">
        <v>468</v>
      </c>
      <c r="C47" s="121" t="s">
        <v>609</v>
      </c>
      <c r="D47" s="132"/>
      <c r="E47" s="146">
        <f>D47/2496</f>
        <v>0</v>
      </c>
      <c r="F47" s="133"/>
      <c r="G47" s="158" t="e">
        <f>60/F47</f>
        <v>#DIV/0!</v>
      </c>
      <c r="H47" s="159">
        <f>F47/60</f>
        <v>0</v>
      </c>
      <c r="I47" s="143" t="e">
        <f>E47/G47</f>
        <v>#DIV/0!</v>
      </c>
      <c r="J47" s="146" t="e">
        <f>I47*R47</f>
        <v>#DIV/0!</v>
      </c>
      <c r="K47" s="306" t="e">
        <f>J47+J48+J49+J50+J51</f>
        <v>#DIV/0!</v>
      </c>
      <c r="L47" s="285"/>
      <c r="M47" s="276" t="e">
        <f>(K47*N47)/100</f>
        <v>#DIV/0!</v>
      </c>
      <c r="N47" s="282" t="e">
        <f>(L47*100)/R47</f>
        <v>#DIV/0!</v>
      </c>
      <c r="O47" s="285"/>
      <c r="P47" s="276" t="e">
        <f>(K47*Q47)/100</f>
        <v>#DIV/0!</v>
      </c>
      <c r="Q47" s="282" t="e">
        <f>(O47*100)/R47</f>
        <v>#DIV/0!</v>
      </c>
      <c r="R47" s="288">
        <f>L47+O47</f>
        <v>0</v>
      </c>
    </row>
    <row r="48" spans="1:18" ht="16.5">
      <c r="A48" s="336"/>
      <c r="B48" s="339"/>
      <c r="C48" s="126" t="s">
        <v>610</v>
      </c>
      <c r="D48" s="100"/>
      <c r="E48" s="147">
        <f>D48/2496</f>
        <v>0</v>
      </c>
      <c r="F48" s="108"/>
      <c r="G48" s="160" t="e">
        <f>60/F48</f>
        <v>#DIV/0!</v>
      </c>
      <c r="H48" s="161">
        <f>F48/60</f>
        <v>0</v>
      </c>
      <c r="I48" s="144" t="e">
        <f>E48/G48</f>
        <v>#DIV/0!</v>
      </c>
      <c r="J48" s="147" t="e">
        <f>I48*R47</f>
        <v>#DIV/0!</v>
      </c>
      <c r="K48" s="307"/>
      <c r="L48" s="286"/>
      <c r="M48" s="277"/>
      <c r="N48" s="283"/>
      <c r="O48" s="286"/>
      <c r="P48" s="277"/>
      <c r="Q48" s="283"/>
      <c r="R48" s="289"/>
    </row>
    <row r="49" spans="1:18" ht="16.5">
      <c r="A49" s="336"/>
      <c r="B49" s="322" t="s">
        <v>469</v>
      </c>
      <c r="C49" s="126" t="s">
        <v>611</v>
      </c>
      <c r="D49" s="101"/>
      <c r="E49" s="149"/>
      <c r="F49" s="109"/>
      <c r="G49" s="160"/>
      <c r="H49" s="161"/>
      <c r="I49" s="149"/>
      <c r="J49" s="149">
        <f>D49</f>
        <v>0</v>
      </c>
      <c r="K49" s="307"/>
      <c r="L49" s="286"/>
      <c r="M49" s="277"/>
      <c r="N49" s="283"/>
      <c r="O49" s="286"/>
      <c r="P49" s="277"/>
      <c r="Q49" s="283"/>
      <c r="R49" s="289"/>
    </row>
    <row r="50" spans="1:18" ht="16.5">
      <c r="A50" s="336"/>
      <c r="B50" s="322"/>
      <c r="C50" s="126" t="s">
        <v>612</v>
      </c>
      <c r="D50" s="101"/>
      <c r="E50" s="149"/>
      <c r="F50" s="109"/>
      <c r="G50" s="160"/>
      <c r="H50" s="161"/>
      <c r="I50" s="149"/>
      <c r="J50" s="149">
        <f>D50</f>
        <v>0</v>
      </c>
      <c r="K50" s="307"/>
      <c r="L50" s="286"/>
      <c r="M50" s="277"/>
      <c r="N50" s="283"/>
      <c r="O50" s="286"/>
      <c r="P50" s="277"/>
      <c r="Q50" s="283"/>
      <c r="R50" s="289"/>
    </row>
    <row r="51" spans="1:18" ht="17" thickBot="1">
      <c r="A51" s="337"/>
      <c r="B51" s="236" t="s">
        <v>467</v>
      </c>
      <c r="C51" s="127" t="s">
        <v>606</v>
      </c>
      <c r="D51" s="128"/>
      <c r="E51" s="150"/>
      <c r="F51" s="118"/>
      <c r="G51" s="162"/>
      <c r="H51" s="163"/>
      <c r="I51" s="150"/>
      <c r="J51" s="150">
        <f>D51</f>
        <v>0</v>
      </c>
      <c r="K51" s="308"/>
      <c r="L51" s="287"/>
      <c r="M51" s="278"/>
      <c r="N51" s="284"/>
      <c r="O51" s="287"/>
      <c r="P51" s="278"/>
      <c r="Q51" s="284"/>
      <c r="R51" s="290"/>
    </row>
    <row r="52" spans="1:18" ht="16.5">
      <c r="A52" s="335" t="str">
        <f>Variables!G14</f>
        <v>Letalidad en menores de 5 años por enfermedad diarreica agudas (EDA)</v>
      </c>
      <c r="B52" s="321" t="s">
        <v>468</v>
      </c>
      <c r="C52" s="121" t="s">
        <v>527</v>
      </c>
      <c r="D52" s="134"/>
      <c r="E52" s="146">
        <f>D52/2496</f>
        <v>0</v>
      </c>
      <c r="F52" s="117"/>
      <c r="G52" s="158" t="e">
        <f>60/F52</f>
        <v>#DIV/0!</v>
      </c>
      <c r="H52" s="159">
        <f>F52/60</f>
        <v>0</v>
      </c>
      <c r="I52" s="143" t="e">
        <f>E52/G52</f>
        <v>#DIV/0!</v>
      </c>
      <c r="J52" s="146" t="e">
        <f>I52*R52</f>
        <v>#DIV/0!</v>
      </c>
      <c r="K52" s="340" t="e">
        <f>J52+J53+J54+J55+J56+J57</f>
        <v>#DIV/0!</v>
      </c>
      <c r="L52" s="326"/>
      <c r="M52" s="303" t="e">
        <f>(K52*N52)/100</f>
        <v>#DIV/0!</v>
      </c>
      <c r="N52" s="346" t="e">
        <f>(L52*100)/R52</f>
        <v>#DIV/0!</v>
      </c>
      <c r="O52" s="326"/>
      <c r="P52" s="303" t="e">
        <f>(K52*Q52)/100</f>
        <v>#DIV/0!</v>
      </c>
      <c r="Q52" s="346" t="e">
        <f>(O52*100)/R52</f>
        <v>#DIV/0!</v>
      </c>
      <c r="R52" s="288">
        <f>L52+O52</f>
        <v>0</v>
      </c>
    </row>
    <row r="53" spans="1:18" ht="16.5">
      <c r="A53" s="336"/>
      <c r="B53" s="322"/>
      <c r="C53" s="126" t="s">
        <v>528</v>
      </c>
      <c r="D53" s="101"/>
      <c r="E53" s="147">
        <f>D53/2496</f>
        <v>0</v>
      </c>
      <c r="F53" s="108"/>
      <c r="G53" s="160" t="e">
        <f>60/F53</f>
        <v>#DIV/0!</v>
      </c>
      <c r="H53" s="161">
        <f>F53/60</f>
        <v>0</v>
      </c>
      <c r="I53" s="144" t="e">
        <f>E53/G53</f>
        <v>#DIV/0!</v>
      </c>
      <c r="J53" s="147" t="e">
        <f>I53*R52</f>
        <v>#DIV/0!</v>
      </c>
      <c r="K53" s="341"/>
      <c r="L53" s="327"/>
      <c r="M53" s="304"/>
      <c r="N53" s="347"/>
      <c r="O53" s="327"/>
      <c r="P53" s="304"/>
      <c r="Q53" s="347"/>
      <c r="R53" s="289"/>
    </row>
    <row r="54" spans="1:18" ht="15" customHeight="1">
      <c r="A54" s="336"/>
      <c r="B54" s="322"/>
      <c r="C54" s="126" t="s">
        <v>613</v>
      </c>
      <c r="D54" s="100"/>
      <c r="E54" s="147">
        <f>D54/2496</f>
        <v>0</v>
      </c>
      <c r="F54" s="108"/>
      <c r="G54" s="160" t="e">
        <f>60/F54</f>
        <v>#DIV/0!</v>
      </c>
      <c r="H54" s="161">
        <f>F54/60</f>
        <v>0</v>
      </c>
      <c r="I54" s="144" t="e">
        <f>E54/G54</f>
        <v>#DIV/0!</v>
      </c>
      <c r="J54" s="147" t="e">
        <f>I54*R52</f>
        <v>#DIV/0!</v>
      </c>
      <c r="K54" s="341"/>
      <c r="L54" s="327"/>
      <c r="M54" s="304"/>
      <c r="N54" s="347"/>
      <c r="O54" s="327"/>
      <c r="P54" s="304"/>
      <c r="Q54" s="347"/>
      <c r="R54" s="289"/>
    </row>
    <row r="55" spans="1:18" ht="33">
      <c r="A55" s="336"/>
      <c r="B55" s="235" t="s">
        <v>469</v>
      </c>
      <c r="C55" s="126" t="s">
        <v>614</v>
      </c>
      <c r="D55" s="101"/>
      <c r="E55" s="149"/>
      <c r="F55" s="109"/>
      <c r="G55" s="160"/>
      <c r="H55" s="161"/>
      <c r="I55" s="149"/>
      <c r="J55" s="149">
        <f>D55</f>
        <v>0</v>
      </c>
      <c r="K55" s="341"/>
      <c r="L55" s="327"/>
      <c r="M55" s="304"/>
      <c r="N55" s="347"/>
      <c r="O55" s="327"/>
      <c r="P55" s="304"/>
      <c r="Q55" s="347"/>
      <c r="R55" s="289"/>
    </row>
    <row r="56" spans="1:18" ht="33">
      <c r="A56" s="336"/>
      <c r="B56" s="235" t="s">
        <v>469</v>
      </c>
      <c r="C56" s="126" t="s">
        <v>615</v>
      </c>
      <c r="D56" s="101"/>
      <c r="E56" s="149"/>
      <c r="F56" s="109"/>
      <c r="G56" s="160"/>
      <c r="H56" s="161"/>
      <c r="I56" s="149"/>
      <c r="J56" s="149">
        <f>D56</f>
        <v>0</v>
      </c>
      <c r="K56" s="341"/>
      <c r="L56" s="327"/>
      <c r="M56" s="304"/>
      <c r="N56" s="347"/>
      <c r="O56" s="327"/>
      <c r="P56" s="304"/>
      <c r="Q56" s="347"/>
      <c r="R56" s="289"/>
    </row>
    <row r="57" spans="1:18" ht="17" thickBot="1">
      <c r="A57" s="337"/>
      <c r="B57" s="236" t="s">
        <v>467</v>
      </c>
      <c r="C57" s="127" t="s">
        <v>606</v>
      </c>
      <c r="D57" s="128"/>
      <c r="E57" s="150"/>
      <c r="F57" s="118"/>
      <c r="G57" s="162"/>
      <c r="H57" s="163"/>
      <c r="I57" s="150"/>
      <c r="J57" s="150">
        <f>D57</f>
        <v>0</v>
      </c>
      <c r="K57" s="342"/>
      <c r="L57" s="328"/>
      <c r="M57" s="305"/>
      <c r="N57" s="348"/>
      <c r="O57" s="328"/>
      <c r="P57" s="305"/>
      <c r="Q57" s="348"/>
      <c r="R57" s="290"/>
    </row>
    <row r="58" spans="1:18" ht="16.5">
      <c r="A58" s="335" t="str">
        <f>Variables!G15</f>
        <v>Estancia media en la UCI</v>
      </c>
      <c r="B58" s="321" t="s">
        <v>468</v>
      </c>
      <c r="C58" s="121" t="s">
        <v>616</v>
      </c>
      <c r="D58" s="135"/>
      <c r="E58" s="146">
        <f>D58/2496</f>
        <v>0</v>
      </c>
      <c r="F58" s="133"/>
      <c r="G58" s="158" t="e">
        <f>60/F58</f>
        <v>#DIV/0!</v>
      </c>
      <c r="H58" s="159">
        <f>F58/60</f>
        <v>0</v>
      </c>
      <c r="I58" s="143" t="e">
        <f>E58/G58</f>
        <v>#DIV/0!</v>
      </c>
      <c r="J58" s="146" t="e">
        <f>I58*R58</f>
        <v>#DIV/0!</v>
      </c>
      <c r="K58" s="329" t="e">
        <f>J58+J59+J60+J61+J62</f>
        <v>#DIV/0!</v>
      </c>
      <c r="L58" s="297"/>
      <c r="M58" s="279" t="e">
        <f>(K58*N58)/100</f>
        <v>#DIV/0!</v>
      </c>
      <c r="N58" s="291" t="e">
        <f>(L58*100)/R58</f>
        <v>#DIV/0!</v>
      </c>
      <c r="O58" s="297"/>
      <c r="P58" s="279" t="e">
        <f>(K58*Q58)/100</f>
        <v>#DIV/0!</v>
      </c>
      <c r="Q58" s="291" t="e">
        <f>(O58*100)/R58</f>
        <v>#DIV/0!</v>
      </c>
      <c r="R58" s="288">
        <f>SUM(L58+O58)</f>
        <v>0</v>
      </c>
    </row>
    <row r="59" spans="1:18" ht="17.25" customHeight="1">
      <c r="A59" s="336"/>
      <c r="B59" s="322"/>
      <c r="C59" s="126" t="s">
        <v>529</v>
      </c>
      <c r="D59" s="102"/>
      <c r="E59" s="147">
        <f>D59/2496</f>
        <v>0</v>
      </c>
      <c r="F59" s="109"/>
      <c r="G59" s="160" t="e">
        <f>60/F59</f>
        <v>#DIV/0!</v>
      </c>
      <c r="H59" s="161">
        <f>F59/60</f>
        <v>0</v>
      </c>
      <c r="I59" s="144" t="e">
        <f>E59/G59</f>
        <v>#DIV/0!</v>
      </c>
      <c r="J59" s="147" t="e">
        <f>I59*R58</f>
        <v>#DIV/0!</v>
      </c>
      <c r="K59" s="330"/>
      <c r="L59" s="298"/>
      <c r="M59" s="280"/>
      <c r="N59" s="292"/>
      <c r="O59" s="298"/>
      <c r="P59" s="280"/>
      <c r="Q59" s="292"/>
      <c r="R59" s="289"/>
    </row>
    <row r="60" spans="1:18" ht="16.5">
      <c r="A60" s="336"/>
      <c r="B60" s="235" t="s">
        <v>467</v>
      </c>
      <c r="C60" s="126" t="s">
        <v>442</v>
      </c>
      <c r="D60" s="102"/>
      <c r="E60" s="151"/>
      <c r="F60" s="111"/>
      <c r="G60" s="168"/>
      <c r="H60" s="169"/>
      <c r="I60" s="151"/>
      <c r="J60" s="151">
        <f>D60</f>
        <v>0</v>
      </c>
      <c r="K60" s="330"/>
      <c r="L60" s="298"/>
      <c r="M60" s="280"/>
      <c r="N60" s="292"/>
      <c r="O60" s="298"/>
      <c r="P60" s="280"/>
      <c r="Q60" s="292"/>
      <c r="R60" s="289"/>
    </row>
    <row r="61" spans="1:18" ht="16.5">
      <c r="A61" s="336"/>
      <c r="B61" s="322" t="s">
        <v>469</v>
      </c>
      <c r="C61" s="126" t="s">
        <v>617</v>
      </c>
      <c r="D61" s="102"/>
      <c r="E61" s="152"/>
      <c r="F61" s="112"/>
      <c r="G61" s="170"/>
      <c r="H61" s="169"/>
      <c r="I61" s="152"/>
      <c r="J61" s="152">
        <f>D61</f>
        <v>0</v>
      </c>
      <c r="K61" s="330"/>
      <c r="L61" s="298"/>
      <c r="M61" s="280"/>
      <c r="N61" s="292"/>
      <c r="O61" s="298"/>
      <c r="P61" s="280"/>
      <c r="Q61" s="292"/>
      <c r="R61" s="289"/>
    </row>
    <row r="62" spans="1:18" ht="17" thickBot="1">
      <c r="A62" s="337"/>
      <c r="B62" s="323"/>
      <c r="C62" s="127" t="s">
        <v>618</v>
      </c>
      <c r="D62" s="136"/>
      <c r="E62" s="153"/>
      <c r="F62" s="137"/>
      <c r="G62" s="171"/>
      <c r="H62" s="172"/>
      <c r="I62" s="153"/>
      <c r="J62" s="153">
        <f>D62</f>
        <v>0</v>
      </c>
      <c r="K62" s="331"/>
      <c r="L62" s="299"/>
      <c r="M62" s="281"/>
      <c r="N62" s="293"/>
      <c r="O62" s="299"/>
      <c r="P62" s="281"/>
      <c r="Q62" s="293"/>
      <c r="R62" s="290"/>
    </row>
    <row r="63" spans="1:18" ht="16.5">
      <c r="A63" s="349" t="str">
        <f>Variables!G16</f>
        <v>Porcentaje de ocupación en la UCI</v>
      </c>
      <c r="B63" s="321" t="s">
        <v>468</v>
      </c>
      <c r="C63" s="121" t="s">
        <v>616</v>
      </c>
      <c r="D63" s="135"/>
      <c r="E63" s="146">
        <f>D63/2496</f>
        <v>0</v>
      </c>
      <c r="F63" s="138"/>
      <c r="G63" s="158" t="e">
        <f>60/F63</f>
        <v>#DIV/0!</v>
      </c>
      <c r="H63" s="159">
        <f>F63/60</f>
        <v>0</v>
      </c>
      <c r="I63" s="143" t="e">
        <f>E63/G63</f>
        <v>#DIV/0!</v>
      </c>
      <c r="J63" s="146" t="e">
        <f>I63*R63</f>
        <v>#DIV/0!</v>
      </c>
      <c r="K63" s="329" t="e">
        <f>J63+J64+J65+J66+J67</f>
        <v>#DIV/0!</v>
      </c>
      <c r="L63" s="294"/>
      <c r="M63" s="279" t="e">
        <f>(K63*N63)/100</f>
        <v>#DIV/0!</v>
      </c>
      <c r="N63" s="300" t="e">
        <f>(L63*100)/R63</f>
        <v>#DIV/0!</v>
      </c>
      <c r="O63" s="294"/>
      <c r="P63" s="279" t="e">
        <f>(K63*Q63)/100</f>
        <v>#DIV/0!</v>
      </c>
      <c r="Q63" s="300" t="e">
        <f>(O63*100)/R63</f>
        <v>#DIV/0!</v>
      </c>
      <c r="R63" s="288">
        <f>L63+O63</f>
        <v>0</v>
      </c>
    </row>
    <row r="64" spans="1:18" ht="16.5">
      <c r="A64" s="350"/>
      <c r="B64" s="322"/>
      <c r="C64" s="126" t="s">
        <v>529</v>
      </c>
      <c r="D64" s="102"/>
      <c r="E64" s="147">
        <f>D64/2496</f>
        <v>0</v>
      </c>
      <c r="F64" s="112"/>
      <c r="G64" s="160" t="e">
        <f>60/F64</f>
        <v>#DIV/0!</v>
      </c>
      <c r="H64" s="161">
        <f>F64/60</f>
        <v>0</v>
      </c>
      <c r="I64" s="144" t="e">
        <f>E64/G64</f>
        <v>#DIV/0!</v>
      </c>
      <c r="J64" s="147" t="e">
        <f>I64*R63</f>
        <v>#DIV/0!</v>
      </c>
      <c r="K64" s="330"/>
      <c r="L64" s="295"/>
      <c r="M64" s="280"/>
      <c r="N64" s="301"/>
      <c r="O64" s="295"/>
      <c r="P64" s="280"/>
      <c r="Q64" s="301"/>
      <c r="R64" s="289"/>
    </row>
    <row r="65" spans="1:21" ht="15" customHeight="1">
      <c r="A65" s="350"/>
      <c r="B65" s="235" t="s">
        <v>467</v>
      </c>
      <c r="C65" s="126" t="s">
        <v>442</v>
      </c>
      <c r="D65" s="102"/>
      <c r="E65" s="152"/>
      <c r="F65" s="112"/>
      <c r="G65" s="170"/>
      <c r="H65" s="169"/>
      <c r="I65" s="152"/>
      <c r="J65" s="152">
        <f>D65</f>
        <v>0</v>
      </c>
      <c r="K65" s="330"/>
      <c r="L65" s="295"/>
      <c r="M65" s="280"/>
      <c r="N65" s="301"/>
      <c r="O65" s="295"/>
      <c r="P65" s="280"/>
      <c r="Q65" s="301"/>
      <c r="R65" s="289"/>
    </row>
    <row r="66" spans="1:21" ht="16.5">
      <c r="A66" s="350"/>
      <c r="B66" s="322" t="s">
        <v>469</v>
      </c>
      <c r="C66" s="126" t="s">
        <v>617</v>
      </c>
      <c r="D66" s="102"/>
      <c r="E66" s="152"/>
      <c r="F66" s="112"/>
      <c r="G66" s="170"/>
      <c r="H66" s="169"/>
      <c r="I66" s="152"/>
      <c r="J66" s="152">
        <f>D66</f>
        <v>0</v>
      </c>
      <c r="K66" s="330"/>
      <c r="L66" s="295"/>
      <c r="M66" s="280"/>
      <c r="N66" s="301"/>
      <c r="O66" s="295"/>
      <c r="P66" s="280"/>
      <c r="Q66" s="301"/>
      <c r="R66" s="289"/>
    </row>
    <row r="67" spans="1:21" ht="17" thickBot="1">
      <c r="A67" s="351"/>
      <c r="B67" s="323"/>
      <c r="C67" s="127" t="s">
        <v>619</v>
      </c>
      <c r="D67" s="136"/>
      <c r="E67" s="153"/>
      <c r="F67" s="137"/>
      <c r="G67" s="171"/>
      <c r="H67" s="172"/>
      <c r="I67" s="153"/>
      <c r="J67" s="153">
        <f>D67</f>
        <v>0</v>
      </c>
      <c r="K67" s="331"/>
      <c r="L67" s="296"/>
      <c r="M67" s="281"/>
      <c r="N67" s="302"/>
      <c r="O67" s="296"/>
      <c r="P67" s="281"/>
      <c r="Q67" s="302"/>
      <c r="R67" s="290"/>
    </row>
    <row r="68" spans="1:21" ht="41.5" customHeight="1">
      <c r="A68" s="343" t="str">
        <f>Variables!G17</f>
        <v>Tasa de reingreso de pacientes hospitalizados en menos de 15 días</v>
      </c>
      <c r="B68" s="321" t="s">
        <v>469</v>
      </c>
      <c r="C68" s="121" t="s">
        <v>620</v>
      </c>
      <c r="D68" s="122"/>
      <c r="E68" s="146"/>
      <c r="F68" s="139"/>
      <c r="G68" s="173"/>
      <c r="H68" s="174"/>
      <c r="I68" s="146"/>
      <c r="J68" s="146">
        <f>D68</f>
        <v>0</v>
      </c>
      <c r="K68" s="306" t="e">
        <f>J68+J69+J70+J71+J72+J73+J74</f>
        <v>#DIV/0!</v>
      </c>
      <c r="L68" s="285"/>
      <c r="M68" s="276" t="e">
        <f>(K68*N68)/100</f>
        <v>#DIV/0!</v>
      </c>
      <c r="N68" s="282" t="e">
        <f>(L68*100)/R68</f>
        <v>#DIV/0!</v>
      </c>
      <c r="O68" s="285"/>
      <c r="P68" s="276" t="e">
        <f>(K68*Q68)/100</f>
        <v>#DIV/0!</v>
      </c>
      <c r="Q68" s="282" t="e">
        <f>(O68*100)/R68</f>
        <v>#DIV/0!</v>
      </c>
      <c r="R68" s="288">
        <f>L68+O68</f>
        <v>0</v>
      </c>
    </row>
    <row r="69" spans="1:21" ht="34.5" customHeight="1">
      <c r="A69" s="344"/>
      <c r="B69" s="322"/>
      <c r="C69" s="126" t="s">
        <v>614</v>
      </c>
      <c r="D69" s="100"/>
      <c r="E69" s="147"/>
      <c r="F69" s="110"/>
      <c r="G69" s="164"/>
      <c r="H69" s="165"/>
      <c r="I69" s="147"/>
      <c r="J69" s="147">
        <f>D69</f>
        <v>0</v>
      </c>
      <c r="K69" s="307"/>
      <c r="L69" s="286"/>
      <c r="M69" s="277"/>
      <c r="N69" s="283"/>
      <c r="O69" s="286"/>
      <c r="P69" s="277"/>
      <c r="Q69" s="283"/>
      <c r="R69" s="289"/>
    </row>
    <row r="70" spans="1:21" ht="16.5">
      <c r="A70" s="344"/>
      <c r="B70" s="322" t="s">
        <v>468</v>
      </c>
      <c r="C70" s="129" t="s">
        <v>530</v>
      </c>
      <c r="D70" s="101"/>
      <c r="E70" s="147">
        <f>D70/2496</f>
        <v>0</v>
      </c>
      <c r="F70" s="108"/>
      <c r="G70" s="160" t="e">
        <f>60/F70</f>
        <v>#DIV/0!</v>
      </c>
      <c r="H70" s="161">
        <f>F70/60</f>
        <v>0</v>
      </c>
      <c r="I70" s="144" t="e">
        <f>E70/G70</f>
        <v>#DIV/0!</v>
      </c>
      <c r="J70" s="147" t="e">
        <f>I70*R68</f>
        <v>#DIV/0!</v>
      </c>
      <c r="K70" s="307"/>
      <c r="L70" s="286"/>
      <c r="M70" s="277"/>
      <c r="N70" s="283"/>
      <c r="O70" s="286"/>
      <c r="P70" s="277"/>
      <c r="Q70" s="283"/>
      <c r="R70" s="289"/>
    </row>
    <row r="71" spans="1:21" ht="33">
      <c r="A71" s="344"/>
      <c r="B71" s="322"/>
      <c r="C71" s="129" t="s">
        <v>613</v>
      </c>
      <c r="D71" s="100"/>
      <c r="E71" s="147">
        <f>D71/2496</f>
        <v>0</v>
      </c>
      <c r="F71" s="108"/>
      <c r="G71" s="160" t="e">
        <f>60/F71</f>
        <v>#DIV/0!</v>
      </c>
      <c r="H71" s="161">
        <f>F71/60</f>
        <v>0</v>
      </c>
      <c r="I71" s="144" t="e">
        <f>E71/G71</f>
        <v>#DIV/0!</v>
      </c>
      <c r="J71" s="147" t="e">
        <f>I71*R68</f>
        <v>#DIV/0!</v>
      </c>
      <c r="K71" s="307"/>
      <c r="L71" s="286"/>
      <c r="M71" s="277"/>
      <c r="N71" s="283"/>
      <c r="O71" s="286"/>
      <c r="P71" s="277"/>
      <c r="Q71" s="283"/>
      <c r="R71" s="289"/>
    </row>
    <row r="72" spans="1:21" ht="16.5">
      <c r="A72" s="344"/>
      <c r="B72" s="322"/>
      <c r="C72" s="129" t="s">
        <v>519</v>
      </c>
      <c r="D72" s="100"/>
      <c r="E72" s="147">
        <f>D72/2496</f>
        <v>0</v>
      </c>
      <c r="F72" s="108"/>
      <c r="G72" s="160" t="e">
        <f>60/F72</f>
        <v>#DIV/0!</v>
      </c>
      <c r="H72" s="161">
        <f>F72/60</f>
        <v>0</v>
      </c>
      <c r="I72" s="144" t="e">
        <f>E72/G72</f>
        <v>#DIV/0!</v>
      </c>
      <c r="J72" s="147" t="e">
        <f>I72*R68</f>
        <v>#DIV/0!</v>
      </c>
      <c r="K72" s="307"/>
      <c r="L72" s="286"/>
      <c r="M72" s="277"/>
      <c r="N72" s="283"/>
      <c r="O72" s="286"/>
      <c r="P72" s="277"/>
      <c r="Q72" s="283"/>
      <c r="R72" s="289"/>
    </row>
    <row r="73" spans="1:21" ht="16.5">
      <c r="A73" s="344"/>
      <c r="B73" s="322"/>
      <c r="C73" s="129" t="s">
        <v>621</v>
      </c>
      <c r="D73" s="100"/>
      <c r="E73" s="147">
        <f>D73/2496</f>
        <v>0</v>
      </c>
      <c r="F73" s="108"/>
      <c r="G73" s="160" t="e">
        <f>60/F73</f>
        <v>#DIV/0!</v>
      </c>
      <c r="H73" s="161">
        <f>F73/60</f>
        <v>0</v>
      </c>
      <c r="I73" s="144" t="e">
        <f>E73/G73</f>
        <v>#DIV/0!</v>
      </c>
      <c r="J73" s="147" t="e">
        <f>I73*R68</f>
        <v>#DIV/0!</v>
      </c>
      <c r="K73" s="307"/>
      <c r="L73" s="286"/>
      <c r="M73" s="277"/>
      <c r="N73" s="283"/>
      <c r="O73" s="286"/>
      <c r="P73" s="277"/>
      <c r="Q73" s="283"/>
      <c r="R73" s="289"/>
    </row>
    <row r="74" spans="1:21" ht="17" thickBot="1">
      <c r="A74" s="345"/>
      <c r="B74" s="236" t="s">
        <v>467</v>
      </c>
      <c r="C74" s="140" t="s">
        <v>606</v>
      </c>
      <c r="D74" s="125"/>
      <c r="E74" s="148"/>
      <c r="F74" s="115"/>
      <c r="G74" s="166"/>
      <c r="H74" s="167"/>
      <c r="I74" s="148"/>
      <c r="J74" s="148">
        <f>D74</f>
        <v>0</v>
      </c>
      <c r="K74" s="308"/>
      <c r="L74" s="287"/>
      <c r="M74" s="278"/>
      <c r="N74" s="284"/>
      <c r="O74" s="287"/>
      <c r="P74" s="278"/>
      <c r="Q74" s="284"/>
      <c r="R74" s="290"/>
    </row>
    <row r="75" spans="1:21" ht="16.5">
      <c r="A75" s="335" t="str">
        <f>Variables!G18</f>
        <v>Reingresos no programados a la UCI en menos de 48 horas</v>
      </c>
      <c r="B75" s="321" t="s">
        <v>468</v>
      </c>
      <c r="C75" s="121" t="s">
        <v>616</v>
      </c>
      <c r="D75" s="135"/>
      <c r="E75" s="146">
        <f>D75/2496</f>
        <v>0</v>
      </c>
      <c r="F75" s="138"/>
      <c r="G75" s="158" t="e">
        <f>60/F75</f>
        <v>#DIV/0!</v>
      </c>
      <c r="H75" s="159">
        <f>F75/60</f>
        <v>0</v>
      </c>
      <c r="I75" s="143" t="e">
        <f>E75/G75</f>
        <v>#DIV/0!</v>
      </c>
      <c r="J75" s="146" t="e">
        <f>I75*R75</f>
        <v>#DIV/0!</v>
      </c>
      <c r="K75" s="329" t="e">
        <f>J75+J76+J77+J78+J79</f>
        <v>#DIV/0!</v>
      </c>
      <c r="L75" s="297"/>
      <c r="M75" s="279" t="e">
        <f>(K75*N75)/100</f>
        <v>#DIV/0!</v>
      </c>
      <c r="N75" s="291" t="e">
        <f>(L75*100)/R75</f>
        <v>#DIV/0!</v>
      </c>
      <c r="O75" s="297"/>
      <c r="P75" s="279" t="e">
        <f>(K75*Q75)/100</f>
        <v>#DIV/0!</v>
      </c>
      <c r="Q75" s="291" t="e">
        <f>(O75*100)/R75</f>
        <v>#DIV/0!</v>
      </c>
      <c r="R75" s="288">
        <f>L75+O75</f>
        <v>0</v>
      </c>
    </row>
    <row r="76" spans="1:21" ht="21" customHeight="1">
      <c r="A76" s="336"/>
      <c r="B76" s="322"/>
      <c r="C76" s="129" t="s">
        <v>529</v>
      </c>
      <c r="D76" s="102"/>
      <c r="E76" s="147">
        <f>D76/2496</f>
        <v>0</v>
      </c>
      <c r="F76" s="112"/>
      <c r="G76" s="160" t="e">
        <f>60/F76</f>
        <v>#DIV/0!</v>
      </c>
      <c r="H76" s="161">
        <f>F76/60</f>
        <v>0</v>
      </c>
      <c r="I76" s="144" t="e">
        <f>E76/G76</f>
        <v>#DIV/0!</v>
      </c>
      <c r="J76" s="147" t="e">
        <f>I76*R75</f>
        <v>#DIV/0!</v>
      </c>
      <c r="K76" s="330"/>
      <c r="L76" s="298"/>
      <c r="M76" s="280"/>
      <c r="N76" s="292"/>
      <c r="O76" s="298"/>
      <c r="P76" s="280"/>
      <c r="Q76" s="292"/>
      <c r="R76" s="289"/>
      <c r="T76" s="58">
        <v>873</v>
      </c>
      <c r="U76" s="58">
        <v>100</v>
      </c>
    </row>
    <row r="77" spans="1:21" ht="16.5">
      <c r="A77" s="336"/>
      <c r="B77" s="235" t="s">
        <v>467</v>
      </c>
      <c r="C77" s="129" t="s">
        <v>442</v>
      </c>
      <c r="D77" s="103"/>
      <c r="E77" s="154"/>
      <c r="F77" s="113"/>
      <c r="G77" s="175"/>
      <c r="H77" s="176"/>
      <c r="I77" s="154"/>
      <c r="J77" s="154">
        <f>D77</f>
        <v>0</v>
      </c>
      <c r="K77" s="330"/>
      <c r="L77" s="298"/>
      <c r="M77" s="280"/>
      <c r="N77" s="292"/>
      <c r="O77" s="298"/>
      <c r="P77" s="280"/>
      <c r="Q77" s="292"/>
      <c r="R77" s="289"/>
      <c r="T77" s="58">
        <v>32</v>
      </c>
    </row>
    <row r="78" spans="1:21" ht="16.5">
      <c r="A78" s="336"/>
      <c r="B78" s="322" t="s">
        <v>469</v>
      </c>
      <c r="C78" s="129" t="s">
        <v>617</v>
      </c>
      <c r="D78" s="103"/>
      <c r="E78" s="154"/>
      <c r="F78" s="113"/>
      <c r="G78" s="175"/>
      <c r="H78" s="176"/>
      <c r="I78" s="154"/>
      <c r="J78" s="154">
        <f>D78</f>
        <v>0</v>
      </c>
      <c r="K78" s="330"/>
      <c r="L78" s="298"/>
      <c r="M78" s="280"/>
      <c r="N78" s="292"/>
      <c r="O78" s="298"/>
      <c r="P78" s="280"/>
      <c r="Q78" s="292"/>
      <c r="R78" s="289"/>
      <c r="T78" s="58">
        <f>(T77*100)/T76</f>
        <v>3.665521191294387</v>
      </c>
    </row>
    <row r="79" spans="1:21" ht="17" thickBot="1">
      <c r="A79" s="337"/>
      <c r="B79" s="323"/>
      <c r="C79" s="140" t="s">
        <v>619</v>
      </c>
      <c r="D79" s="141"/>
      <c r="E79" s="155"/>
      <c r="F79" s="142"/>
      <c r="G79" s="177"/>
      <c r="H79" s="178"/>
      <c r="I79" s="155"/>
      <c r="J79" s="155">
        <f>D79</f>
        <v>0</v>
      </c>
      <c r="K79" s="331"/>
      <c r="L79" s="299"/>
      <c r="M79" s="281"/>
      <c r="N79" s="293"/>
      <c r="O79" s="299"/>
      <c r="P79" s="281"/>
      <c r="Q79" s="293"/>
      <c r="R79" s="290"/>
    </row>
    <row r="80" spans="1:21" ht="16.5">
      <c r="A80" s="335" t="str">
        <f>Variables!G19</f>
        <v>Porcentaje de mortalidad en la UCI</v>
      </c>
      <c r="B80" s="321" t="s">
        <v>468</v>
      </c>
      <c r="C80" s="121" t="s">
        <v>622</v>
      </c>
      <c r="D80" s="135"/>
      <c r="E80" s="146">
        <f>D80/2496</f>
        <v>0</v>
      </c>
      <c r="F80" s="138"/>
      <c r="G80" s="158" t="e">
        <f>60/F80</f>
        <v>#DIV/0!</v>
      </c>
      <c r="H80" s="159">
        <f>F80/60</f>
        <v>0</v>
      </c>
      <c r="I80" s="143" t="e">
        <f>E80/G80</f>
        <v>#DIV/0!</v>
      </c>
      <c r="J80" s="146" t="e">
        <f>I80*R80</f>
        <v>#DIV/0!</v>
      </c>
      <c r="K80" s="329" t="e">
        <f>J80+J81+J82+J83+J84</f>
        <v>#DIV/0!</v>
      </c>
      <c r="L80" s="297"/>
      <c r="M80" s="279" t="e">
        <f>(K80*N80)/100</f>
        <v>#DIV/0!</v>
      </c>
      <c r="N80" s="291" t="e">
        <f>(L80*100)/R80</f>
        <v>#DIV/0!</v>
      </c>
      <c r="O80" s="297"/>
      <c r="P80" s="279" t="e">
        <f>(K80*Q80)/100</f>
        <v>#DIV/0!</v>
      </c>
      <c r="Q80" s="291" t="e">
        <f>(O80*100)/R80</f>
        <v>#DIV/0!</v>
      </c>
      <c r="R80" s="288">
        <f>L80+O80</f>
        <v>0</v>
      </c>
    </row>
    <row r="81" spans="1:20" ht="14.25" customHeight="1">
      <c r="A81" s="336"/>
      <c r="B81" s="322"/>
      <c r="C81" s="129" t="s">
        <v>529</v>
      </c>
      <c r="D81" s="102"/>
      <c r="E81" s="147">
        <f>D81/2496</f>
        <v>0</v>
      </c>
      <c r="F81" s="112"/>
      <c r="G81" s="160" t="e">
        <f>60/F81</f>
        <v>#DIV/0!</v>
      </c>
      <c r="H81" s="161">
        <f>F81/60</f>
        <v>0</v>
      </c>
      <c r="I81" s="144" t="e">
        <f>E81/G81</f>
        <v>#DIV/0!</v>
      </c>
      <c r="J81" s="147" t="e">
        <f>I81*R80</f>
        <v>#DIV/0!</v>
      </c>
      <c r="K81" s="330"/>
      <c r="L81" s="298"/>
      <c r="M81" s="280"/>
      <c r="N81" s="292"/>
      <c r="O81" s="298"/>
      <c r="P81" s="280"/>
      <c r="Q81" s="292"/>
      <c r="R81" s="289"/>
    </row>
    <row r="82" spans="1:20" ht="16.5">
      <c r="A82" s="336"/>
      <c r="B82" s="235" t="s">
        <v>467</v>
      </c>
      <c r="C82" s="129" t="s">
        <v>442</v>
      </c>
      <c r="D82" s="103"/>
      <c r="E82" s="154"/>
      <c r="F82" s="113"/>
      <c r="G82" s="175"/>
      <c r="H82" s="176"/>
      <c r="I82" s="154"/>
      <c r="J82" s="154">
        <f>D82</f>
        <v>0</v>
      </c>
      <c r="K82" s="330"/>
      <c r="L82" s="298"/>
      <c r="M82" s="280"/>
      <c r="N82" s="292"/>
      <c r="O82" s="298"/>
      <c r="P82" s="280"/>
      <c r="Q82" s="292"/>
      <c r="R82" s="289"/>
    </row>
    <row r="83" spans="1:20" ht="16.5">
      <c r="A83" s="336"/>
      <c r="B83" s="322" t="s">
        <v>469</v>
      </c>
      <c r="C83" s="129" t="s">
        <v>617</v>
      </c>
      <c r="D83" s="103"/>
      <c r="E83" s="154"/>
      <c r="F83" s="113"/>
      <c r="G83" s="175"/>
      <c r="H83" s="176"/>
      <c r="I83" s="154"/>
      <c r="J83" s="154">
        <f>D83</f>
        <v>0</v>
      </c>
      <c r="K83" s="330"/>
      <c r="L83" s="298"/>
      <c r="M83" s="280"/>
      <c r="N83" s="292"/>
      <c r="O83" s="298"/>
      <c r="P83" s="280"/>
      <c r="Q83" s="292"/>
      <c r="R83" s="289"/>
    </row>
    <row r="84" spans="1:20" ht="17" thickBot="1">
      <c r="A84" s="337"/>
      <c r="B84" s="323"/>
      <c r="C84" s="140" t="s">
        <v>619</v>
      </c>
      <c r="D84" s="141"/>
      <c r="E84" s="155"/>
      <c r="F84" s="142"/>
      <c r="G84" s="177"/>
      <c r="H84" s="178"/>
      <c r="I84" s="155"/>
      <c r="J84" s="155">
        <f>D84</f>
        <v>0</v>
      </c>
      <c r="K84" s="331"/>
      <c r="L84" s="299"/>
      <c r="M84" s="281"/>
      <c r="N84" s="293"/>
      <c r="O84" s="299"/>
      <c r="P84" s="281"/>
      <c r="Q84" s="293"/>
      <c r="R84" s="290"/>
    </row>
    <row r="85" spans="1:20" ht="33">
      <c r="A85" s="335" t="str">
        <f>Variables!G20</f>
        <v xml:space="preserve">Proporción de eventos adversos relacionados con la administración de medicamentos en hospitalización </v>
      </c>
      <c r="B85" s="321" t="s">
        <v>469</v>
      </c>
      <c r="C85" s="121" t="s">
        <v>623</v>
      </c>
      <c r="D85" s="122"/>
      <c r="E85" s="146"/>
      <c r="F85" s="139"/>
      <c r="G85" s="173"/>
      <c r="H85" s="174"/>
      <c r="I85" s="146"/>
      <c r="J85" s="146">
        <f>D85</f>
        <v>0</v>
      </c>
      <c r="K85" s="306" t="e">
        <f>J85+J86+J87+J88+J89+J90</f>
        <v>#DIV/0!</v>
      </c>
      <c r="L85" s="352"/>
      <c r="M85" s="276" t="e">
        <f>(K85*N85)/100</f>
        <v>#DIV/0!</v>
      </c>
      <c r="N85" s="355" t="e">
        <f>(L85*100)/R85</f>
        <v>#DIV/0!</v>
      </c>
      <c r="O85" s="352"/>
      <c r="P85" s="276" t="e">
        <f>(K85*Q85)/100</f>
        <v>#DIV/0!</v>
      </c>
      <c r="Q85" s="358" t="e">
        <f>(O85*100)/R85</f>
        <v>#DIV/0!</v>
      </c>
      <c r="R85" s="288">
        <f>L85+O85</f>
        <v>0</v>
      </c>
      <c r="T85" s="79"/>
    </row>
    <row r="86" spans="1:20" ht="33">
      <c r="A86" s="336"/>
      <c r="B86" s="322"/>
      <c r="C86" s="126" t="s">
        <v>614</v>
      </c>
      <c r="D86" s="100"/>
      <c r="E86" s="147"/>
      <c r="F86" s="110"/>
      <c r="G86" s="164"/>
      <c r="H86" s="165"/>
      <c r="I86" s="147"/>
      <c r="J86" s="147">
        <f>D86</f>
        <v>0</v>
      </c>
      <c r="K86" s="307"/>
      <c r="L86" s="353"/>
      <c r="M86" s="277"/>
      <c r="N86" s="356"/>
      <c r="O86" s="353"/>
      <c r="P86" s="277"/>
      <c r="Q86" s="359"/>
      <c r="R86" s="289"/>
    </row>
    <row r="87" spans="1:20" ht="16.5">
      <c r="A87" s="336"/>
      <c r="B87" s="322" t="s">
        <v>468</v>
      </c>
      <c r="C87" s="129" t="s">
        <v>519</v>
      </c>
      <c r="D87" s="100"/>
      <c r="E87" s="144">
        <f>D87/2496</f>
        <v>0</v>
      </c>
      <c r="F87" s="109"/>
      <c r="G87" s="160" t="e">
        <f>60/F87</f>
        <v>#DIV/0!</v>
      </c>
      <c r="H87" s="161">
        <f>F87/60</f>
        <v>0</v>
      </c>
      <c r="I87" s="144" t="e">
        <f>E87/G87</f>
        <v>#DIV/0!</v>
      </c>
      <c r="J87" s="144" t="e">
        <f>I87*R85</f>
        <v>#DIV/0!</v>
      </c>
      <c r="K87" s="307"/>
      <c r="L87" s="353"/>
      <c r="M87" s="277"/>
      <c r="N87" s="356"/>
      <c r="O87" s="353"/>
      <c r="P87" s="277"/>
      <c r="Q87" s="359"/>
      <c r="R87" s="289"/>
    </row>
    <row r="88" spans="1:20" ht="33">
      <c r="A88" s="336"/>
      <c r="B88" s="322"/>
      <c r="C88" s="129" t="s">
        <v>613</v>
      </c>
      <c r="D88" s="100"/>
      <c r="E88" s="144">
        <f>D88/2496</f>
        <v>0</v>
      </c>
      <c r="F88" s="109"/>
      <c r="G88" s="160" t="e">
        <f>60/F88</f>
        <v>#DIV/0!</v>
      </c>
      <c r="H88" s="161">
        <f>F88/60</f>
        <v>0</v>
      </c>
      <c r="I88" s="144" t="e">
        <f>E88/G88</f>
        <v>#DIV/0!</v>
      </c>
      <c r="J88" s="144" t="e">
        <f>I88*R85</f>
        <v>#DIV/0!</v>
      </c>
      <c r="K88" s="307"/>
      <c r="L88" s="353"/>
      <c r="M88" s="277"/>
      <c r="N88" s="356"/>
      <c r="O88" s="353"/>
      <c r="P88" s="277"/>
      <c r="Q88" s="359"/>
      <c r="R88" s="289"/>
    </row>
    <row r="89" spans="1:20" ht="18.75" customHeight="1">
      <c r="A89" s="336"/>
      <c r="B89" s="322"/>
      <c r="C89" s="129" t="s">
        <v>530</v>
      </c>
      <c r="D89" s="101"/>
      <c r="E89" s="144">
        <f>D89/2496</f>
        <v>0</v>
      </c>
      <c r="F89" s="109"/>
      <c r="G89" s="160" t="e">
        <f>60/F89</f>
        <v>#DIV/0!</v>
      </c>
      <c r="H89" s="161">
        <f>F89/60</f>
        <v>0</v>
      </c>
      <c r="I89" s="144" t="e">
        <f>E89/G89</f>
        <v>#DIV/0!</v>
      </c>
      <c r="J89" s="144" t="e">
        <f>I89*R85</f>
        <v>#DIV/0!</v>
      </c>
      <c r="K89" s="307"/>
      <c r="L89" s="353"/>
      <c r="M89" s="277"/>
      <c r="N89" s="356"/>
      <c r="O89" s="353"/>
      <c r="P89" s="277"/>
      <c r="Q89" s="359"/>
      <c r="R89" s="289"/>
    </row>
    <row r="90" spans="1:20" ht="24.5" customHeight="1" thickBot="1">
      <c r="A90" s="337"/>
      <c r="B90" s="236" t="s">
        <v>467</v>
      </c>
      <c r="C90" s="140" t="s">
        <v>624</v>
      </c>
      <c r="D90" s="125"/>
      <c r="E90" s="148"/>
      <c r="F90" s="115"/>
      <c r="G90" s="166"/>
      <c r="H90" s="167"/>
      <c r="I90" s="148"/>
      <c r="J90" s="148">
        <f>D90</f>
        <v>0</v>
      </c>
      <c r="K90" s="308"/>
      <c r="L90" s="354"/>
      <c r="M90" s="278"/>
      <c r="N90" s="357"/>
      <c r="O90" s="354"/>
      <c r="P90" s="278"/>
      <c r="Q90" s="360"/>
      <c r="R90" s="290"/>
    </row>
    <row r="91" spans="1:20" ht="33">
      <c r="A91" s="335" t="str">
        <f>Variables!G21</f>
        <v>Tasa de reingreso de pacientes hospitalizados en menos de 15 días por IRA (Infección respiratoria aguda)</v>
      </c>
      <c r="B91" s="321" t="s">
        <v>468</v>
      </c>
      <c r="C91" s="121" t="s">
        <v>613</v>
      </c>
      <c r="D91" s="122"/>
      <c r="E91" s="143">
        <f>D91/2496</f>
        <v>0</v>
      </c>
      <c r="F91" s="133"/>
      <c r="G91" s="158" t="e">
        <f>60/F91</f>
        <v>#DIV/0!</v>
      </c>
      <c r="H91" s="159">
        <f>F91/60</f>
        <v>0</v>
      </c>
      <c r="I91" s="143" t="e">
        <f>E91/G91</f>
        <v>#DIV/0!</v>
      </c>
      <c r="J91" s="143" t="e">
        <f>I91*R91</f>
        <v>#DIV/0!</v>
      </c>
      <c r="K91" s="306" t="e">
        <f>J91+J92+J93+J94+J95+J96+J97</f>
        <v>#DIV/0!</v>
      </c>
      <c r="L91" s="352"/>
      <c r="M91" s="276" t="e">
        <f>(K91*N91)/100</f>
        <v>#DIV/0!</v>
      </c>
      <c r="N91" s="282" t="e">
        <f>(L91*100)/R91</f>
        <v>#DIV/0!</v>
      </c>
      <c r="O91" s="352"/>
      <c r="P91" s="276" t="e">
        <f>(K91*Q91)/100</f>
        <v>#DIV/0!</v>
      </c>
      <c r="Q91" s="282" t="e">
        <f>(O91*100)/R91</f>
        <v>#DIV/0!</v>
      </c>
      <c r="R91" s="288">
        <f>L91+O91</f>
        <v>0</v>
      </c>
    </row>
    <row r="92" spans="1:20" ht="16.5">
      <c r="A92" s="336"/>
      <c r="B92" s="322"/>
      <c r="C92" s="126" t="s">
        <v>530</v>
      </c>
      <c r="D92" s="101"/>
      <c r="E92" s="144">
        <f>D92/2496</f>
        <v>0</v>
      </c>
      <c r="F92" s="109"/>
      <c r="G92" s="160" t="e">
        <f>60/F92</f>
        <v>#DIV/0!</v>
      </c>
      <c r="H92" s="161">
        <f>F92/60</f>
        <v>0</v>
      </c>
      <c r="I92" s="144" t="e">
        <f>E92/G92</f>
        <v>#DIV/0!</v>
      </c>
      <c r="J92" s="144" t="e">
        <f>I92*R91</f>
        <v>#DIV/0!</v>
      </c>
      <c r="K92" s="307"/>
      <c r="L92" s="353"/>
      <c r="M92" s="277"/>
      <c r="N92" s="283"/>
      <c r="O92" s="353"/>
      <c r="P92" s="277"/>
      <c r="Q92" s="283"/>
      <c r="R92" s="289"/>
    </row>
    <row r="93" spans="1:20" ht="16.5">
      <c r="A93" s="336"/>
      <c r="B93" s="322"/>
      <c r="C93" s="129" t="s">
        <v>519</v>
      </c>
      <c r="D93" s="100"/>
      <c r="E93" s="144">
        <f>D93/2496</f>
        <v>0</v>
      </c>
      <c r="F93" s="109"/>
      <c r="G93" s="160" t="e">
        <f>60/F93</f>
        <v>#DIV/0!</v>
      </c>
      <c r="H93" s="161">
        <f>F93/60</f>
        <v>0</v>
      </c>
      <c r="I93" s="144" t="e">
        <f>E93/G93</f>
        <v>#DIV/0!</v>
      </c>
      <c r="J93" s="144" t="e">
        <f>I93*R91</f>
        <v>#DIV/0!</v>
      </c>
      <c r="K93" s="307"/>
      <c r="L93" s="353"/>
      <c r="M93" s="277"/>
      <c r="N93" s="283"/>
      <c r="O93" s="353"/>
      <c r="P93" s="277"/>
      <c r="Q93" s="283"/>
      <c r="R93" s="289"/>
    </row>
    <row r="94" spans="1:20" ht="16.5">
      <c r="A94" s="336"/>
      <c r="B94" s="322"/>
      <c r="C94" s="129" t="s">
        <v>625</v>
      </c>
      <c r="D94" s="100"/>
      <c r="E94" s="144">
        <f>D94/2496</f>
        <v>0</v>
      </c>
      <c r="F94" s="109"/>
      <c r="G94" s="160" t="e">
        <f>60/F94</f>
        <v>#DIV/0!</v>
      </c>
      <c r="H94" s="161">
        <f>F94/60</f>
        <v>0</v>
      </c>
      <c r="I94" s="144" t="e">
        <f>E94/G94</f>
        <v>#DIV/0!</v>
      </c>
      <c r="J94" s="144" t="e">
        <f>I94*R91</f>
        <v>#DIV/0!</v>
      </c>
      <c r="K94" s="307"/>
      <c r="L94" s="353"/>
      <c r="M94" s="277"/>
      <c r="N94" s="283"/>
      <c r="O94" s="353"/>
      <c r="P94" s="277"/>
      <c r="Q94" s="283"/>
      <c r="R94" s="289"/>
    </row>
    <row r="95" spans="1:20" ht="16.5">
      <c r="A95" s="336"/>
      <c r="B95" s="235" t="s">
        <v>467</v>
      </c>
      <c r="C95" s="129" t="s">
        <v>624</v>
      </c>
      <c r="D95" s="104"/>
      <c r="E95" s="156"/>
      <c r="F95" s="114"/>
      <c r="G95" s="179"/>
      <c r="H95" s="176"/>
      <c r="I95" s="156"/>
      <c r="J95" s="156">
        <f>D95</f>
        <v>0</v>
      </c>
      <c r="K95" s="307"/>
      <c r="L95" s="353"/>
      <c r="M95" s="277"/>
      <c r="N95" s="283"/>
      <c r="O95" s="353"/>
      <c r="P95" s="277"/>
      <c r="Q95" s="283"/>
      <c r="R95" s="289"/>
    </row>
    <row r="96" spans="1:20" ht="33">
      <c r="A96" s="336"/>
      <c r="B96" s="324" t="s">
        <v>469</v>
      </c>
      <c r="C96" s="126" t="s">
        <v>623</v>
      </c>
      <c r="D96" s="100"/>
      <c r="E96" s="147"/>
      <c r="F96" s="110"/>
      <c r="G96" s="164"/>
      <c r="H96" s="165"/>
      <c r="I96" s="147"/>
      <c r="J96" s="147">
        <f>D96</f>
        <v>0</v>
      </c>
      <c r="K96" s="307"/>
      <c r="L96" s="353"/>
      <c r="M96" s="277"/>
      <c r="N96" s="283"/>
      <c r="O96" s="353"/>
      <c r="P96" s="277"/>
      <c r="Q96" s="283"/>
      <c r="R96" s="289"/>
    </row>
    <row r="97" spans="1:18" ht="33.5" thickBot="1">
      <c r="A97" s="337"/>
      <c r="B97" s="325"/>
      <c r="C97" s="140" t="s">
        <v>614</v>
      </c>
      <c r="D97" s="105"/>
      <c r="E97" s="157"/>
      <c r="F97" s="115"/>
      <c r="G97" s="166"/>
      <c r="H97" s="167"/>
      <c r="I97" s="157"/>
      <c r="J97" s="157">
        <f>D97</f>
        <v>0</v>
      </c>
      <c r="K97" s="308"/>
      <c r="L97" s="354"/>
      <c r="M97" s="278"/>
      <c r="N97" s="284"/>
      <c r="O97" s="354"/>
      <c r="P97" s="278"/>
      <c r="Q97" s="284"/>
      <c r="R97" s="290"/>
    </row>
    <row r="98" spans="1:18" ht="16.5">
      <c r="A98" s="335" t="str">
        <f>Variables!G22</f>
        <v>Proporción de satisfacción global de los usuarios en la IPS</v>
      </c>
      <c r="B98" s="237" t="s">
        <v>468</v>
      </c>
      <c r="C98" s="121" t="s">
        <v>626</v>
      </c>
      <c r="D98" s="122"/>
      <c r="E98" s="143">
        <f>D98/2496</f>
        <v>0</v>
      </c>
      <c r="F98" s="133"/>
      <c r="G98" s="158" t="e">
        <f>60/F98</f>
        <v>#DIV/0!</v>
      </c>
      <c r="H98" s="159">
        <f>F98/60</f>
        <v>0</v>
      </c>
      <c r="I98" s="143" t="e">
        <f>E98/G98</f>
        <v>#DIV/0!</v>
      </c>
      <c r="J98" s="143" t="e">
        <f>I98*R98</f>
        <v>#DIV/0!</v>
      </c>
      <c r="K98" s="306" t="e">
        <f>J98+J99+J100+J101</f>
        <v>#DIV/0!</v>
      </c>
      <c r="L98" s="285"/>
      <c r="M98" s="276" t="e">
        <f>(K98*N98)/100</f>
        <v>#DIV/0!</v>
      </c>
      <c r="N98" s="282" t="e">
        <f>(L98*100)/R98</f>
        <v>#DIV/0!</v>
      </c>
      <c r="O98" s="285"/>
      <c r="P98" s="276" t="e">
        <f>(K98*Q98)/100</f>
        <v>#DIV/0!</v>
      </c>
      <c r="Q98" s="282" t="e">
        <f>(O98*100)/R98</f>
        <v>#DIV/0!</v>
      </c>
      <c r="R98" s="288">
        <f>L98+O98</f>
        <v>0</v>
      </c>
    </row>
    <row r="99" spans="1:18" ht="16.5">
      <c r="A99" s="336"/>
      <c r="B99" s="322" t="s">
        <v>467</v>
      </c>
      <c r="C99" s="130" t="s">
        <v>606</v>
      </c>
      <c r="D99" s="100"/>
      <c r="E99" s="147"/>
      <c r="F99" s="110"/>
      <c r="G99" s="164"/>
      <c r="H99" s="165"/>
      <c r="I99" s="147"/>
      <c r="J99" s="147">
        <f>D99</f>
        <v>0</v>
      </c>
      <c r="K99" s="361"/>
      <c r="L99" s="286"/>
      <c r="M99" s="277"/>
      <c r="N99" s="283"/>
      <c r="O99" s="286"/>
      <c r="P99" s="277"/>
      <c r="Q99" s="283"/>
      <c r="R99" s="289"/>
    </row>
    <row r="100" spans="1:18" ht="16.5">
      <c r="A100" s="336"/>
      <c r="B100" s="322"/>
      <c r="C100" s="130" t="s">
        <v>627</v>
      </c>
      <c r="D100" s="100"/>
      <c r="E100" s="147"/>
      <c r="F100" s="110"/>
      <c r="G100" s="164"/>
      <c r="H100" s="165"/>
      <c r="I100" s="147"/>
      <c r="J100" s="147">
        <f>D100</f>
        <v>0</v>
      </c>
      <c r="K100" s="361"/>
      <c r="L100" s="286"/>
      <c r="M100" s="277"/>
      <c r="N100" s="283"/>
      <c r="O100" s="286"/>
      <c r="P100" s="277"/>
      <c r="Q100" s="283"/>
      <c r="R100" s="289"/>
    </row>
    <row r="101" spans="1:18" ht="17" thickBot="1">
      <c r="A101" s="337"/>
      <c r="B101" s="236" t="s">
        <v>469</v>
      </c>
      <c r="C101" s="131" t="s">
        <v>628</v>
      </c>
      <c r="D101" s="105"/>
      <c r="E101" s="157"/>
      <c r="F101" s="115"/>
      <c r="G101" s="166"/>
      <c r="H101" s="167"/>
      <c r="I101" s="157"/>
      <c r="J101" s="157">
        <f>D101</f>
        <v>0</v>
      </c>
      <c r="K101" s="362"/>
      <c r="L101" s="287"/>
      <c r="M101" s="278"/>
      <c r="N101" s="284"/>
      <c r="O101" s="287"/>
      <c r="P101" s="278"/>
      <c r="Q101" s="284"/>
      <c r="R101" s="290"/>
    </row>
  </sheetData>
  <sheetProtection algorithmName="SHA-512" hashValue="fixMMVbnOm1xbMy42kfVxXuJ1BwEGnFUXNvBVXBuTkVuSncz0/5fsh+vXtvIvaayU9f/XhQ3HC3eYlU6VbqDfA==" saltValue="HmR3WIEvDOym1AdEjprzkw==" spinCount="100000" sheet="1" objects="1" scenarios="1"/>
  <protectedRanges>
    <protectedRange algorithmName="SHA-512" hashValue="TQ4YEA/d5YbkKsNWkdgseQ9+4IC53gBz0eKrhFvnKsy+5gmKjOwmybBaOeOOjvwyx3+yg4yp8upO+bnLM2VW4Q==" saltValue="cF+3QgNy5svFdgTItw8tlA==" spinCount="100000" sqref="K1:K101 M1:N101 P1:R101 A1:C101" name="Rango1"/>
  </protectedRanges>
  <autoFilter ref="A1:R101" xr:uid="{00000000-0001-0000-0600-000000000000}"/>
  <mergeCells count="219">
    <mergeCell ref="Q52:Q57"/>
    <mergeCell ref="M52:M57"/>
    <mergeCell ref="L98:L101"/>
    <mergeCell ref="O91:O97"/>
    <mergeCell ref="K80:K84"/>
    <mergeCell ref="N80:N84"/>
    <mergeCell ref="O80:O84"/>
    <mergeCell ref="Q80:Q84"/>
    <mergeCell ref="N85:N90"/>
    <mergeCell ref="O85:O90"/>
    <mergeCell ref="Q85:Q90"/>
    <mergeCell ref="L85:L90"/>
    <mergeCell ref="L91:L97"/>
    <mergeCell ref="N98:N101"/>
    <mergeCell ref="K91:K97"/>
    <mergeCell ref="N91:N97"/>
    <mergeCell ref="Q91:Q97"/>
    <mergeCell ref="P91:P97"/>
    <mergeCell ref="L80:L84"/>
    <mergeCell ref="K85:K90"/>
    <mergeCell ref="K98:K101"/>
    <mergeCell ref="K68:K74"/>
    <mergeCell ref="K75:K79"/>
    <mergeCell ref="M91:M97"/>
    <mergeCell ref="A98:A101"/>
    <mergeCell ref="A75:A79"/>
    <mergeCell ref="A80:A84"/>
    <mergeCell ref="A85:A90"/>
    <mergeCell ref="A91:A97"/>
    <mergeCell ref="N31:N34"/>
    <mergeCell ref="L52:L57"/>
    <mergeCell ref="L58:L62"/>
    <mergeCell ref="L63:L67"/>
    <mergeCell ref="N35:N38"/>
    <mergeCell ref="N58:N62"/>
    <mergeCell ref="N63:N67"/>
    <mergeCell ref="B47:B48"/>
    <mergeCell ref="K52:K57"/>
    <mergeCell ref="A68:A74"/>
    <mergeCell ref="A47:A51"/>
    <mergeCell ref="M35:M38"/>
    <mergeCell ref="A52:A57"/>
    <mergeCell ref="N52:N57"/>
    <mergeCell ref="A58:A62"/>
    <mergeCell ref="A63:A67"/>
    <mergeCell ref="B83:B84"/>
    <mergeCell ref="B85:B86"/>
    <mergeCell ref="B87:B89"/>
    <mergeCell ref="A2:A5"/>
    <mergeCell ref="A6:A9"/>
    <mergeCell ref="A10:A13"/>
    <mergeCell ref="A14:A17"/>
    <mergeCell ref="A18:A22"/>
    <mergeCell ref="L14:L17"/>
    <mergeCell ref="L18:L22"/>
    <mergeCell ref="L23:L26"/>
    <mergeCell ref="K23:K26"/>
    <mergeCell ref="K14:K17"/>
    <mergeCell ref="K18:K22"/>
    <mergeCell ref="B2:B3"/>
    <mergeCell ref="B6:B7"/>
    <mergeCell ref="B21:B22"/>
    <mergeCell ref="B23:B24"/>
    <mergeCell ref="L2:L5"/>
    <mergeCell ref="L6:L9"/>
    <mergeCell ref="A23:A26"/>
    <mergeCell ref="K6:K9"/>
    <mergeCell ref="K10:K13"/>
    <mergeCell ref="B10:B11"/>
    <mergeCell ref="B14:B15"/>
    <mergeCell ref="B18:B19"/>
    <mergeCell ref="A27:A30"/>
    <mergeCell ref="A31:A34"/>
    <mergeCell ref="A35:A38"/>
    <mergeCell ref="A39:A42"/>
    <mergeCell ref="B66:B67"/>
    <mergeCell ref="A43:A46"/>
    <mergeCell ref="N27:N30"/>
    <mergeCell ref="B49:B50"/>
    <mergeCell ref="B63:B64"/>
    <mergeCell ref="B35:B36"/>
    <mergeCell ref="B39:B40"/>
    <mergeCell ref="B43:B44"/>
    <mergeCell ref="B27:B28"/>
    <mergeCell ref="M27:M30"/>
    <mergeCell ref="L35:L38"/>
    <mergeCell ref="L39:L42"/>
    <mergeCell ref="B31:B32"/>
    <mergeCell ref="K35:K38"/>
    <mergeCell ref="K63:K67"/>
    <mergeCell ref="Q39:Q42"/>
    <mergeCell ref="K39:K42"/>
    <mergeCell ref="O39:O42"/>
    <mergeCell ref="O43:O46"/>
    <mergeCell ref="M39:M42"/>
    <mergeCell ref="M43:M46"/>
    <mergeCell ref="M47:M51"/>
    <mergeCell ref="K47:K51"/>
    <mergeCell ref="N47:N51"/>
    <mergeCell ref="O47:O51"/>
    <mergeCell ref="Q47:Q51"/>
    <mergeCell ref="K43:K46"/>
    <mergeCell ref="N39:N42"/>
    <mergeCell ref="P47:P51"/>
    <mergeCell ref="L43:L46"/>
    <mergeCell ref="L47:L51"/>
    <mergeCell ref="B91:B94"/>
    <mergeCell ref="B99:B100"/>
    <mergeCell ref="B75:B76"/>
    <mergeCell ref="B78:B79"/>
    <mergeCell ref="B80:B81"/>
    <mergeCell ref="B96:B97"/>
    <mergeCell ref="Q27:Q30"/>
    <mergeCell ref="O27:O30"/>
    <mergeCell ref="L27:L30"/>
    <mergeCell ref="L31:L34"/>
    <mergeCell ref="K27:K30"/>
    <mergeCell ref="P31:P34"/>
    <mergeCell ref="M31:M34"/>
    <mergeCell ref="B68:B69"/>
    <mergeCell ref="B70:B73"/>
    <mergeCell ref="B52:B54"/>
    <mergeCell ref="B58:B59"/>
    <mergeCell ref="B61:B62"/>
    <mergeCell ref="L68:L74"/>
    <mergeCell ref="M58:M62"/>
    <mergeCell ref="K31:K34"/>
    <mergeCell ref="O52:O57"/>
    <mergeCell ref="L75:L79"/>
    <mergeCell ref="K58:K62"/>
    <mergeCell ref="Q10:Q13"/>
    <mergeCell ref="Q14:Q17"/>
    <mergeCell ref="N18:N22"/>
    <mergeCell ref="Q18:Q22"/>
    <mergeCell ref="N23:N26"/>
    <mergeCell ref="Q23:Q26"/>
    <mergeCell ref="L10:L13"/>
    <mergeCell ref="Q31:Q34"/>
    <mergeCell ref="O10:O13"/>
    <mergeCell ref="O14:O17"/>
    <mergeCell ref="O18:O22"/>
    <mergeCell ref="O23:O26"/>
    <mergeCell ref="N10:N13"/>
    <mergeCell ref="M23:M26"/>
    <mergeCell ref="O31:O34"/>
    <mergeCell ref="P14:P17"/>
    <mergeCell ref="P18:P22"/>
    <mergeCell ref="P35:P38"/>
    <mergeCell ref="P39:P42"/>
    <mergeCell ref="P23:P26"/>
    <mergeCell ref="P27:P30"/>
    <mergeCell ref="O35:O38"/>
    <mergeCell ref="N2:N5"/>
    <mergeCell ref="N6:N9"/>
    <mergeCell ref="O6:O9"/>
    <mergeCell ref="N14:N17"/>
    <mergeCell ref="R2:R5"/>
    <mergeCell ref="R6:R9"/>
    <mergeCell ref="K2:K5"/>
    <mergeCell ref="O2:O5"/>
    <mergeCell ref="R31:R34"/>
    <mergeCell ref="R35:R38"/>
    <mergeCell ref="R39:R42"/>
    <mergeCell ref="R43:R46"/>
    <mergeCell ref="R10:R13"/>
    <mergeCell ref="R14:R17"/>
    <mergeCell ref="R18:R22"/>
    <mergeCell ref="R23:R26"/>
    <mergeCell ref="R27:R30"/>
    <mergeCell ref="Q35:Q38"/>
    <mergeCell ref="P2:P5"/>
    <mergeCell ref="P6:P9"/>
    <mergeCell ref="P10:P13"/>
    <mergeCell ref="Q2:Q5"/>
    <mergeCell ref="Q6:Q9"/>
    <mergeCell ref="M2:M5"/>
    <mergeCell ref="M6:M9"/>
    <mergeCell ref="M10:M13"/>
    <mergeCell ref="M14:M17"/>
    <mergeCell ref="M18:M22"/>
    <mergeCell ref="R91:R97"/>
    <mergeCell ref="R98:R101"/>
    <mergeCell ref="R68:R74"/>
    <mergeCell ref="R75:R79"/>
    <mergeCell ref="R80:R84"/>
    <mergeCell ref="R85:R90"/>
    <mergeCell ref="N43:N46"/>
    <mergeCell ref="Q43:Q46"/>
    <mergeCell ref="R47:R51"/>
    <mergeCell ref="R52:R57"/>
    <mergeCell ref="R58:R62"/>
    <mergeCell ref="R63:R67"/>
    <mergeCell ref="N75:N79"/>
    <mergeCell ref="O68:O74"/>
    <mergeCell ref="Q68:Q74"/>
    <mergeCell ref="O63:O67"/>
    <mergeCell ref="O58:O62"/>
    <mergeCell ref="Q58:Q62"/>
    <mergeCell ref="Q63:Q67"/>
    <mergeCell ref="P52:P57"/>
    <mergeCell ref="P43:P46"/>
    <mergeCell ref="Q98:Q101"/>
    <mergeCell ref="O75:O79"/>
    <mergeCell ref="Q75:Q79"/>
    <mergeCell ref="M98:M101"/>
    <mergeCell ref="P58:P62"/>
    <mergeCell ref="P63:P67"/>
    <mergeCell ref="P68:P74"/>
    <mergeCell ref="P75:P79"/>
    <mergeCell ref="P80:P84"/>
    <mergeCell ref="P85:P90"/>
    <mergeCell ref="P98:P101"/>
    <mergeCell ref="N68:N74"/>
    <mergeCell ref="M63:M67"/>
    <mergeCell ref="M68:M74"/>
    <mergeCell ref="M75:M79"/>
    <mergeCell ref="M80:M84"/>
    <mergeCell ref="M85:M90"/>
    <mergeCell ref="O98:O101"/>
  </mergeCells>
  <pageMargins left="0.7" right="0.7" top="0.75" bottom="0.75" header="0.3" footer="0.3"/>
  <pageSetup paperSize="9" scale="1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102"/>
  <sheetViews>
    <sheetView view="pageBreakPreview" zoomScale="60" zoomScaleNormal="50" workbookViewId="0">
      <pane xSplit="3" ySplit="2" topLeftCell="D3" activePane="bottomRight" state="frozen"/>
      <selection pane="topRight" activeCell="D1" sqref="D1"/>
      <selection pane="bottomLeft" activeCell="A3" sqref="A3"/>
      <selection pane="bottomRight" activeCell="C85" sqref="C85:D90"/>
    </sheetView>
  </sheetViews>
  <sheetFormatPr baseColWidth="10" defaultColWidth="10.81640625" defaultRowHeight="14.5"/>
  <cols>
    <col min="1" max="1" width="72.90625" style="58" customWidth="1"/>
    <col min="2" max="2" width="50.1796875" style="62" customWidth="1"/>
    <col min="3" max="3" width="24.1796875" style="59" customWidth="1"/>
    <col min="4" max="4" width="22.1796875" style="58" customWidth="1"/>
    <col min="5" max="5" width="29.54296875" style="58" bestFit="1" customWidth="1"/>
    <col min="6" max="6" width="27.453125" style="76" customWidth="1"/>
    <col min="7" max="7" width="16.7265625" style="58" bestFit="1" customWidth="1"/>
    <col min="8" max="8" width="11.453125" style="58" bestFit="1" customWidth="1"/>
    <col min="9" max="9" width="20.36328125" style="180" bestFit="1" customWidth="1"/>
    <col min="10" max="10" width="16.81640625" style="58" bestFit="1" customWidth="1"/>
    <col min="11" max="16384" width="10.81640625" style="58"/>
  </cols>
  <sheetData>
    <row r="1" spans="1:10" ht="24" customHeight="1">
      <c r="A1" s="363" t="s">
        <v>471</v>
      </c>
      <c r="B1" s="364"/>
      <c r="C1" s="364"/>
      <c r="D1" s="364"/>
      <c r="E1" s="364"/>
      <c r="F1" s="364"/>
      <c r="G1" s="364"/>
      <c r="H1" s="364"/>
      <c r="I1" s="365"/>
    </row>
    <row r="2" spans="1:10" ht="60.75" customHeight="1">
      <c r="A2" s="181" t="s">
        <v>465</v>
      </c>
      <c r="B2" s="182" t="s">
        <v>473</v>
      </c>
      <c r="C2" s="183" t="s">
        <v>516</v>
      </c>
      <c r="D2" s="63" t="s">
        <v>476</v>
      </c>
      <c r="E2" s="64" t="s">
        <v>481</v>
      </c>
      <c r="F2" s="65" t="s">
        <v>477</v>
      </c>
      <c r="G2" s="64" t="s">
        <v>482</v>
      </c>
      <c r="H2" s="64" t="s">
        <v>478</v>
      </c>
      <c r="I2" s="66" t="s">
        <v>483</v>
      </c>
    </row>
    <row r="3" spans="1:10" ht="15" customHeight="1">
      <c r="A3" s="366" t="str">
        <f>Variables!G2</f>
        <v>Tiempo promedio de espera para la asignación de las citas por primera vez - Medicina General</v>
      </c>
      <c r="B3" s="399" t="s">
        <v>568</v>
      </c>
      <c r="C3" s="377"/>
      <c r="D3" s="392">
        <f>'Entradas (Ic-Inc)'!$L$2</f>
        <v>0</v>
      </c>
      <c r="E3" s="277">
        <f>D3*C3</f>
        <v>0</v>
      </c>
      <c r="F3" s="390">
        <f>'Entradas (Ic-Inc)'!$O$2</f>
        <v>0</v>
      </c>
      <c r="G3" s="277">
        <f>C3*F3</f>
        <v>0</v>
      </c>
      <c r="H3" s="369">
        <f>D3+F3</f>
        <v>0</v>
      </c>
      <c r="I3" s="402">
        <f>H3*C3</f>
        <v>0</v>
      </c>
      <c r="J3" s="59"/>
    </row>
    <row r="4" spans="1:10" ht="15" customHeight="1">
      <c r="A4" s="367"/>
      <c r="B4" s="399"/>
      <c r="C4" s="377"/>
      <c r="D4" s="392"/>
      <c r="E4" s="277"/>
      <c r="F4" s="390"/>
      <c r="G4" s="277"/>
      <c r="H4" s="376"/>
      <c r="I4" s="402"/>
    </row>
    <row r="5" spans="1:10" ht="15" customHeight="1">
      <c r="A5" s="367"/>
      <c r="B5" s="399"/>
      <c r="C5" s="377"/>
      <c r="D5" s="392"/>
      <c r="E5" s="277"/>
      <c r="F5" s="390"/>
      <c r="G5" s="277"/>
      <c r="H5" s="376"/>
      <c r="I5" s="402"/>
    </row>
    <row r="6" spans="1:10" ht="15" customHeight="1">
      <c r="A6" s="368"/>
      <c r="B6" s="399"/>
      <c r="C6" s="377"/>
      <c r="D6" s="392"/>
      <c r="E6" s="277"/>
      <c r="F6" s="390"/>
      <c r="G6" s="277"/>
      <c r="H6" s="376"/>
      <c r="I6" s="402"/>
    </row>
    <row r="7" spans="1:10" ht="21.5" customHeight="1">
      <c r="A7" s="366" t="str">
        <f>Variables!G3</f>
        <v>Tiempo promedio de espera para la asignación de cita Promoción y detección (Cardiología, dermatología, enfermería general, gastroenterología, endoscopia, higiene oral, nutrición, optometría y terapias respiratorias)</v>
      </c>
      <c r="B7" s="399" t="s">
        <v>569</v>
      </c>
      <c r="C7" s="377"/>
      <c r="D7" s="390">
        <f>'Entradas (Ic-Inc)'!$L$6</f>
        <v>0</v>
      </c>
      <c r="E7" s="277">
        <f>D7*C7</f>
        <v>0</v>
      </c>
      <c r="F7" s="390">
        <f>'Entradas (Ic-Inc)'!$O$6</f>
        <v>0</v>
      </c>
      <c r="G7" s="277">
        <f>F7*C7</f>
        <v>0</v>
      </c>
      <c r="H7" s="376">
        <f t="shared" ref="H7" si="0">D7+F7</f>
        <v>0</v>
      </c>
      <c r="I7" s="370">
        <f>H7*C7</f>
        <v>0</v>
      </c>
    </row>
    <row r="8" spans="1:10" ht="23.5" customHeight="1">
      <c r="A8" s="367"/>
      <c r="B8" s="399"/>
      <c r="C8" s="377"/>
      <c r="D8" s="390"/>
      <c r="E8" s="277"/>
      <c r="F8" s="390"/>
      <c r="G8" s="277"/>
      <c r="H8" s="376"/>
      <c r="I8" s="370"/>
    </row>
    <row r="9" spans="1:10" ht="15" customHeight="1">
      <c r="A9" s="367"/>
      <c r="B9" s="399"/>
      <c r="C9" s="377"/>
      <c r="D9" s="390"/>
      <c r="E9" s="277"/>
      <c r="F9" s="390"/>
      <c r="G9" s="277"/>
      <c r="H9" s="376"/>
      <c r="I9" s="370"/>
    </row>
    <row r="10" spans="1:10" ht="15" customHeight="1">
      <c r="A10" s="368"/>
      <c r="B10" s="399"/>
      <c r="C10" s="377"/>
      <c r="D10" s="390"/>
      <c r="E10" s="277"/>
      <c r="F10" s="390"/>
      <c r="G10" s="277"/>
      <c r="H10" s="376"/>
      <c r="I10" s="370"/>
    </row>
    <row r="11" spans="1:10" ht="15" customHeight="1">
      <c r="A11" s="366" t="str">
        <f>Variables!G4</f>
        <v>Tiempo promedio de espera para la asignación de cita de Ortopedia</v>
      </c>
      <c r="B11" s="399" t="s">
        <v>570</v>
      </c>
      <c r="C11" s="377"/>
      <c r="D11" s="390">
        <f>'Entradas (Ic-Inc)'!$L$10</f>
        <v>0</v>
      </c>
      <c r="E11" s="277">
        <f>D11*C11</f>
        <v>0</v>
      </c>
      <c r="F11" s="390">
        <f>'Entradas (Ic-Inc)'!$O$10</f>
        <v>0</v>
      </c>
      <c r="G11" s="277">
        <f>F11*C11</f>
        <v>0</v>
      </c>
      <c r="H11" s="376">
        <f t="shared" ref="H11" si="1">D11+F11</f>
        <v>0</v>
      </c>
      <c r="I11" s="370">
        <f>H11*C11</f>
        <v>0</v>
      </c>
    </row>
    <row r="12" spans="1:10" ht="15" customHeight="1">
      <c r="A12" s="367"/>
      <c r="B12" s="399"/>
      <c r="C12" s="377"/>
      <c r="D12" s="390"/>
      <c r="E12" s="277"/>
      <c r="F12" s="390"/>
      <c r="G12" s="277"/>
      <c r="H12" s="376"/>
      <c r="I12" s="370"/>
    </row>
    <row r="13" spans="1:10" ht="15" customHeight="1">
      <c r="A13" s="367"/>
      <c r="B13" s="399"/>
      <c r="C13" s="377"/>
      <c r="D13" s="390"/>
      <c r="E13" s="277"/>
      <c r="F13" s="390"/>
      <c r="G13" s="277"/>
      <c r="H13" s="376"/>
      <c r="I13" s="370"/>
    </row>
    <row r="14" spans="1:10" ht="15" customHeight="1">
      <c r="A14" s="368"/>
      <c r="B14" s="399"/>
      <c r="C14" s="377"/>
      <c r="D14" s="390"/>
      <c r="E14" s="277"/>
      <c r="F14" s="390"/>
      <c r="G14" s="277"/>
      <c r="H14" s="376"/>
      <c r="I14" s="370"/>
    </row>
    <row r="15" spans="1:10" ht="15" customHeight="1">
      <c r="A15" s="366" t="str">
        <f>Variables!G5</f>
        <v>Tiempo promedio de espera para la asignación de cita de Medicina Familiar</v>
      </c>
      <c r="B15" s="399" t="s">
        <v>571</v>
      </c>
      <c r="C15" s="377"/>
      <c r="D15" s="390">
        <f>'Entradas (Ic-Inc)'!$L$14</f>
        <v>0</v>
      </c>
      <c r="E15" s="277">
        <f>D15*C15</f>
        <v>0</v>
      </c>
      <c r="F15" s="390">
        <f>'Entradas (Ic-Inc)'!$O$14</f>
        <v>0</v>
      </c>
      <c r="G15" s="277">
        <f>F15*C15</f>
        <v>0</v>
      </c>
      <c r="H15" s="376">
        <f>D15+F15</f>
        <v>0</v>
      </c>
      <c r="I15" s="370">
        <f>H15*C15</f>
        <v>0</v>
      </c>
    </row>
    <row r="16" spans="1:10" ht="15" customHeight="1">
      <c r="A16" s="367"/>
      <c r="B16" s="399"/>
      <c r="C16" s="377"/>
      <c r="D16" s="390"/>
      <c r="E16" s="277"/>
      <c r="F16" s="390"/>
      <c r="G16" s="277"/>
      <c r="H16" s="376"/>
      <c r="I16" s="370"/>
    </row>
    <row r="17" spans="1:9" ht="15" customHeight="1">
      <c r="A17" s="367"/>
      <c r="B17" s="399"/>
      <c r="C17" s="377"/>
      <c r="D17" s="390"/>
      <c r="E17" s="277"/>
      <c r="F17" s="390"/>
      <c r="G17" s="277"/>
      <c r="H17" s="376"/>
      <c r="I17" s="370"/>
    </row>
    <row r="18" spans="1:9" ht="15" customHeight="1">
      <c r="A18" s="368"/>
      <c r="B18" s="399"/>
      <c r="C18" s="377"/>
      <c r="D18" s="390"/>
      <c r="E18" s="277"/>
      <c r="F18" s="390"/>
      <c r="G18" s="277"/>
      <c r="H18" s="376"/>
      <c r="I18" s="370"/>
    </row>
    <row r="19" spans="1:9" ht="15" customHeight="1">
      <c r="A19" s="366" t="str">
        <f>Variables!G6</f>
        <v>Tiempo promedio de espera para la toma de Ecografía</v>
      </c>
      <c r="B19" s="399" t="s">
        <v>572</v>
      </c>
      <c r="C19" s="377"/>
      <c r="D19" s="390">
        <f>'Entradas (Ic-Inc)'!$L$18</f>
        <v>0</v>
      </c>
      <c r="E19" s="277">
        <f>D19*C19</f>
        <v>0</v>
      </c>
      <c r="F19" s="390">
        <f>'Entradas (Ic-Inc)'!$O$18</f>
        <v>0</v>
      </c>
      <c r="G19" s="277">
        <f>F19*C19</f>
        <v>0</v>
      </c>
      <c r="H19" s="376">
        <f>D19+F19</f>
        <v>0</v>
      </c>
      <c r="I19" s="370">
        <f>H19*C19</f>
        <v>0</v>
      </c>
    </row>
    <row r="20" spans="1:9" ht="15" customHeight="1">
      <c r="A20" s="367"/>
      <c r="B20" s="399"/>
      <c r="C20" s="377"/>
      <c r="D20" s="390"/>
      <c r="E20" s="277"/>
      <c r="F20" s="390"/>
      <c r="G20" s="277"/>
      <c r="H20" s="376"/>
      <c r="I20" s="370"/>
    </row>
    <row r="21" spans="1:9" ht="15" customHeight="1">
      <c r="A21" s="367"/>
      <c r="B21" s="399"/>
      <c r="C21" s="377"/>
      <c r="D21" s="390"/>
      <c r="E21" s="277"/>
      <c r="F21" s="390"/>
      <c r="G21" s="277"/>
      <c r="H21" s="376"/>
      <c r="I21" s="370"/>
    </row>
    <row r="22" spans="1:9" ht="15" customHeight="1">
      <c r="A22" s="367"/>
      <c r="B22" s="399"/>
      <c r="C22" s="377"/>
      <c r="D22" s="390"/>
      <c r="E22" s="277"/>
      <c r="F22" s="390"/>
      <c r="G22" s="277"/>
      <c r="H22" s="376"/>
      <c r="I22" s="370"/>
    </row>
    <row r="23" spans="1:9" ht="15" customHeight="1">
      <c r="A23" s="368"/>
      <c r="B23" s="399"/>
      <c r="C23" s="377"/>
      <c r="D23" s="390"/>
      <c r="E23" s="277"/>
      <c r="F23" s="390"/>
      <c r="G23" s="277"/>
      <c r="H23" s="376"/>
      <c r="I23" s="370"/>
    </row>
    <row r="24" spans="1:9" ht="15" customHeight="1">
      <c r="A24" s="366" t="str">
        <f>Variables!G7</f>
        <v>Tiempo promedio de espera para la asignación de cita de Cirugía General</v>
      </c>
      <c r="B24" s="399" t="s">
        <v>573</v>
      </c>
      <c r="C24" s="377"/>
      <c r="D24" s="404">
        <f>'Entradas (Ic-Inc)'!$L$23</f>
        <v>0</v>
      </c>
      <c r="E24" s="277">
        <f>D24*C24</f>
        <v>0</v>
      </c>
      <c r="F24" s="390">
        <f>'Entradas (Ic-Inc)'!$O$23</f>
        <v>0</v>
      </c>
      <c r="G24" s="277">
        <f>F24*C24</f>
        <v>0</v>
      </c>
      <c r="H24" s="376">
        <f>D24+F24</f>
        <v>0</v>
      </c>
      <c r="I24" s="370">
        <f>H24*C24</f>
        <v>0</v>
      </c>
    </row>
    <row r="25" spans="1:9" ht="15" customHeight="1">
      <c r="A25" s="367"/>
      <c r="B25" s="399"/>
      <c r="C25" s="377"/>
      <c r="D25" s="404"/>
      <c r="E25" s="277"/>
      <c r="F25" s="390"/>
      <c r="G25" s="277"/>
      <c r="H25" s="376"/>
      <c r="I25" s="370"/>
    </row>
    <row r="26" spans="1:9" ht="15" customHeight="1">
      <c r="A26" s="367"/>
      <c r="B26" s="399"/>
      <c r="C26" s="377"/>
      <c r="D26" s="404"/>
      <c r="E26" s="277"/>
      <c r="F26" s="390"/>
      <c r="G26" s="277"/>
      <c r="H26" s="376"/>
      <c r="I26" s="370"/>
    </row>
    <row r="27" spans="1:9" ht="15" customHeight="1">
      <c r="A27" s="368"/>
      <c r="B27" s="399"/>
      <c r="C27" s="377"/>
      <c r="D27" s="404"/>
      <c r="E27" s="277"/>
      <c r="F27" s="390"/>
      <c r="G27" s="277"/>
      <c r="H27" s="376"/>
      <c r="I27" s="370"/>
    </row>
    <row r="28" spans="1:9" ht="15" customHeight="1">
      <c r="A28" s="366" t="str">
        <f>Variables!G8</f>
        <v>Tiempo promedio de espera para la asignación de cita de pediatría</v>
      </c>
      <c r="B28" s="399" t="s">
        <v>633</v>
      </c>
      <c r="C28" s="377"/>
      <c r="D28" s="404">
        <f>'Entradas (Ic-Inc)'!$L$27</f>
        <v>0</v>
      </c>
      <c r="E28" s="277">
        <f>D28*C28</f>
        <v>0</v>
      </c>
      <c r="F28" s="390">
        <f>'Entradas (Ic-Inc)'!$O$27</f>
        <v>0</v>
      </c>
      <c r="G28" s="277">
        <f>F28*C28</f>
        <v>0</v>
      </c>
      <c r="H28" s="376">
        <f>D28+F28</f>
        <v>0</v>
      </c>
      <c r="I28" s="370">
        <f>H28*C28</f>
        <v>0</v>
      </c>
    </row>
    <row r="29" spans="1:9" ht="15" customHeight="1">
      <c r="A29" s="367"/>
      <c r="B29" s="399"/>
      <c r="C29" s="377"/>
      <c r="D29" s="404"/>
      <c r="E29" s="277"/>
      <c r="F29" s="390"/>
      <c r="G29" s="277"/>
      <c r="H29" s="376"/>
      <c r="I29" s="370"/>
    </row>
    <row r="30" spans="1:9" ht="15" customHeight="1">
      <c r="A30" s="367"/>
      <c r="B30" s="399"/>
      <c r="C30" s="377"/>
      <c r="D30" s="404"/>
      <c r="E30" s="277"/>
      <c r="F30" s="390"/>
      <c r="G30" s="277"/>
      <c r="H30" s="376"/>
      <c r="I30" s="370"/>
    </row>
    <row r="31" spans="1:9" ht="15" customHeight="1">
      <c r="A31" s="368"/>
      <c r="B31" s="399"/>
      <c r="C31" s="377"/>
      <c r="D31" s="404"/>
      <c r="E31" s="277"/>
      <c r="F31" s="390"/>
      <c r="G31" s="277"/>
      <c r="H31" s="376"/>
      <c r="I31" s="370"/>
    </row>
    <row r="32" spans="1:9" ht="15" customHeight="1">
      <c r="A32" s="366" t="str">
        <f>Variables!G9</f>
        <v>Tiempo promedio de espera para la asignación de cita de Ginecología y obstetricia</v>
      </c>
      <c r="B32" s="399" t="s">
        <v>634</v>
      </c>
      <c r="C32" s="377"/>
      <c r="D32" s="404">
        <f>'Entradas (Ic-Inc)'!$L$31</f>
        <v>0</v>
      </c>
      <c r="E32" s="277">
        <f>D32*C32</f>
        <v>0</v>
      </c>
      <c r="F32" s="390">
        <f>'Entradas (Ic-Inc)'!$O$31</f>
        <v>0</v>
      </c>
      <c r="G32" s="277">
        <f>F32*C32</f>
        <v>0</v>
      </c>
      <c r="H32" s="376">
        <f>D32+F32</f>
        <v>0</v>
      </c>
      <c r="I32" s="370">
        <f>H32*C32</f>
        <v>0</v>
      </c>
    </row>
    <row r="33" spans="1:9" ht="15" customHeight="1">
      <c r="A33" s="367"/>
      <c r="B33" s="399"/>
      <c r="C33" s="377"/>
      <c r="D33" s="404"/>
      <c r="E33" s="277"/>
      <c r="F33" s="390"/>
      <c r="G33" s="277"/>
      <c r="H33" s="376"/>
      <c r="I33" s="370"/>
    </row>
    <row r="34" spans="1:9" ht="15" customHeight="1">
      <c r="A34" s="367"/>
      <c r="B34" s="399"/>
      <c r="C34" s="377"/>
      <c r="D34" s="404"/>
      <c r="E34" s="277"/>
      <c r="F34" s="390"/>
      <c r="G34" s="277"/>
      <c r="H34" s="376"/>
      <c r="I34" s="370"/>
    </row>
    <row r="35" spans="1:9" ht="15" customHeight="1">
      <c r="A35" s="368"/>
      <c r="B35" s="399"/>
      <c r="C35" s="377"/>
      <c r="D35" s="404"/>
      <c r="E35" s="277"/>
      <c r="F35" s="390"/>
      <c r="G35" s="277"/>
      <c r="H35" s="376"/>
      <c r="I35" s="370"/>
    </row>
    <row r="36" spans="1:9" ht="15" customHeight="1">
      <c r="A36" s="366" t="str">
        <f>Variables!G10</f>
        <v>Tiempo promedio de espera para la asignación de cita de Medicina Interna</v>
      </c>
      <c r="B36" s="399" t="s">
        <v>574</v>
      </c>
      <c r="C36" s="377"/>
      <c r="D36" s="404">
        <f>'Entradas (Ic-Inc)'!$L$35</f>
        <v>0</v>
      </c>
      <c r="E36" s="277">
        <f>D36*C36</f>
        <v>0</v>
      </c>
      <c r="F36" s="390">
        <f>'Entradas (Ic-Inc)'!$O$35</f>
        <v>0</v>
      </c>
      <c r="G36" s="277">
        <f>F36*C36</f>
        <v>0</v>
      </c>
      <c r="H36" s="376">
        <f t="shared" ref="H36" si="2">D36+F36</f>
        <v>0</v>
      </c>
      <c r="I36" s="370">
        <f>H36*C36</f>
        <v>0</v>
      </c>
    </row>
    <row r="37" spans="1:9" ht="15" customHeight="1">
      <c r="A37" s="367"/>
      <c r="B37" s="399"/>
      <c r="C37" s="377"/>
      <c r="D37" s="404"/>
      <c r="E37" s="277"/>
      <c r="F37" s="390"/>
      <c r="G37" s="277"/>
      <c r="H37" s="376"/>
      <c r="I37" s="370"/>
    </row>
    <row r="38" spans="1:9" ht="15" customHeight="1">
      <c r="A38" s="367"/>
      <c r="B38" s="399"/>
      <c r="C38" s="377"/>
      <c r="D38" s="404"/>
      <c r="E38" s="277"/>
      <c r="F38" s="390"/>
      <c r="G38" s="277"/>
      <c r="H38" s="376"/>
      <c r="I38" s="370"/>
    </row>
    <row r="39" spans="1:9" ht="15" customHeight="1">
      <c r="A39" s="368"/>
      <c r="B39" s="399"/>
      <c r="C39" s="377"/>
      <c r="D39" s="404"/>
      <c r="E39" s="277"/>
      <c r="F39" s="390"/>
      <c r="G39" s="277"/>
      <c r="H39" s="376"/>
      <c r="I39" s="370"/>
    </row>
    <row r="40" spans="1:9" ht="15" customHeight="1">
      <c r="A40" s="366" t="str">
        <f>Variables!G11</f>
        <v>Proporción de gestantes con consulta de control prenatal de primera vez antes de las 12 semanas de gestación</v>
      </c>
      <c r="B40" s="399" t="s">
        <v>575</v>
      </c>
      <c r="C40" s="377"/>
      <c r="D40" s="390">
        <f>'Entradas (Ic-Inc)'!$L$39</f>
        <v>0</v>
      </c>
      <c r="E40" s="277">
        <f>D40*C40</f>
        <v>0</v>
      </c>
      <c r="F40" s="390">
        <f>'Entradas (Ic-Inc)'!$O$39</f>
        <v>0</v>
      </c>
      <c r="G40" s="277">
        <f>F40*C40</f>
        <v>0</v>
      </c>
      <c r="H40" s="369">
        <f>D40+F40</f>
        <v>0</v>
      </c>
      <c r="I40" s="370">
        <f>H40*C40</f>
        <v>0</v>
      </c>
    </row>
    <row r="41" spans="1:9" ht="15" customHeight="1">
      <c r="A41" s="367"/>
      <c r="B41" s="399"/>
      <c r="C41" s="377"/>
      <c r="D41" s="390"/>
      <c r="E41" s="277"/>
      <c r="F41" s="390"/>
      <c r="G41" s="277"/>
      <c r="H41" s="376"/>
      <c r="I41" s="370"/>
    </row>
    <row r="42" spans="1:9" ht="15" customHeight="1">
      <c r="A42" s="367"/>
      <c r="B42" s="399"/>
      <c r="C42" s="377"/>
      <c r="D42" s="390"/>
      <c r="E42" s="277"/>
      <c r="F42" s="390"/>
      <c r="G42" s="277"/>
      <c r="H42" s="376"/>
      <c r="I42" s="370"/>
    </row>
    <row r="43" spans="1:9" ht="15" customHeight="1">
      <c r="A43" s="368"/>
      <c r="B43" s="399"/>
      <c r="C43" s="377"/>
      <c r="D43" s="390"/>
      <c r="E43" s="277"/>
      <c r="F43" s="390"/>
      <c r="G43" s="277"/>
      <c r="H43" s="376"/>
      <c r="I43" s="370"/>
    </row>
    <row r="44" spans="1:9" ht="15" customHeight="1">
      <c r="A44" s="366" t="str">
        <f>Variables!G12</f>
        <v>Tiempo promedio de espera para la asignación de las citas por primera vez - Odontología General</v>
      </c>
      <c r="B44" s="399" t="s">
        <v>635</v>
      </c>
      <c r="C44" s="377"/>
      <c r="D44" s="404">
        <f>'Entradas (Ic-Inc)'!$L$43</f>
        <v>0</v>
      </c>
      <c r="E44" s="304">
        <f>D44*C44</f>
        <v>0</v>
      </c>
      <c r="F44" s="390">
        <f>'Entradas (Ic-Inc)'!$O$43</f>
        <v>0</v>
      </c>
      <c r="G44" s="277">
        <f>F44*C44</f>
        <v>0</v>
      </c>
      <c r="H44" s="369">
        <f>D44+F44</f>
        <v>0</v>
      </c>
      <c r="I44" s="370">
        <f>H44*C44</f>
        <v>0</v>
      </c>
    </row>
    <row r="45" spans="1:9" ht="15" customHeight="1">
      <c r="A45" s="367"/>
      <c r="B45" s="399"/>
      <c r="C45" s="377"/>
      <c r="D45" s="404"/>
      <c r="E45" s="304"/>
      <c r="F45" s="390"/>
      <c r="G45" s="277"/>
      <c r="H45" s="376"/>
      <c r="I45" s="370"/>
    </row>
    <row r="46" spans="1:9" ht="15" customHeight="1">
      <c r="A46" s="367"/>
      <c r="B46" s="399"/>
      <c r="C46" s="377"/>
      <c r="D46" s="404"/>
      <c r="E46" s="304"/>
      <c r="F46" s="390"/>
      <c r="G46" s="277"/>
      <c r="H46" s="376"/>
      <c r="I46" s="370"/>
    </row>
    <row r="47" spans="1:9" ht="15" customHeight="1">
      <c r="A47" s="368"/>
      <c r="B47" s="399"/>
      <c r="C47" s="377"/>
      <c r="D47" s="404"/>
      <c r="E47" s="304"/>
      <c r="F47" s="390"/>
      <c r="G47" s="277"/>
      <c r="H47" s="376"/>
      <c r="I47" s="370"/>
    </row>
    <row r="48" spans="1:9" ht="15" customHeight="1">
      <c r="A48" s="366" t="str">
        <f>Variables!G13</f>
        <v xml:space="preserve">Tiempo promedio de espera para la entrega de resultados Imágenes Diagnosticas	</v>
      </c>
      <c r="B48" s="371" t="s">
        <v>636</v>
      </c>
      <c r="C48" s="372"/>
      <c r="D48" s="373">
        <f>'Entradas (Ic-Inc)'!$L$47</f>
        <v>0</v>
      </c>
      <c r="E48" s="304">
        <f>D48*C48</f>
        <v>0</v>
      </c>
      <c r="F48" s="374">
        <f>'Entradas (Ic-Inc)'!$O$47</f>
        <v>0</v>
      </c>
      <c r="G48" s="375">
        <f>F48*C48</f>
        <v>0</v>
      </c>
      <c r="H48" s="369">
        <f>D48+F48</f>
        <v>0</v>
      </c>
      <c r="I48" s="370">
        <f>H48*C48</f>
        <v>0</v>
      </c>
    </row>
    <row r="49" spans="1:11" ht="15" customHeight="1">
      <c r="A49" s="367"/>
      <c r="B49" s="371"/>
      <c r="C49" s="372"/>
      <c r="D49" s="373"/>
      <c r="E49" s="304"/>
      <c r="F49" s="374"/>
      <c r="G49" s="375"/>
      <c r="H49" s="369"/>
      <c r="I49" s="370"/>
    </row>
    <row r="50" spans="1:11" ht="15" customHeight="1">
      <c r="A50" s="367"/>
      <c r="B50" s="371"/>
      <c r="C50" s="372"/>
      <c r="D50" s="373"/>
      <c r="E50" s="304"/>
      <c r="F50" s="374"/>
      <c r="G50" s="375"/>
      <c r="H50" s="369"/>
      <c r="I50" s="370"/>
    </row>
    <row r="51" spans="1:11" ht="15" customHeight="1">
      <c r="A51" s="368"/>
      <c r="B51" s="371"/>
      <c r="C51" s="372"/>
      <c r="D51" s="373"/>
      <c r="E51" s="304"/>
      <c r="F51" s="374"/>
      <c r="G51" s="375"/>
      <c r="H51" s="369"/>
      <c r="I51" s="370"/>
      <c r="K51" s="58">
        <f>(0.001*21334)/100</f>
        <v>0.21334</v>
      </c>
    </row>
    <row r="52" spans="1:11" ht="15" customHeight="1">
      <c r="A52" s="366" t="str">
        <f>Variables!G14</f>
        <v>Letalidad en menores de 5 años por enfermedad diarreica agudas (EDA)</v>
      </c>
      <c r="B52" s="399" t="s">
        <v>637</v>
      </c>
      <c r="C52" s="401"/>
      <c r="D52" s="390">
        <f>'Entradas (Ic-Inc)'!$L$52</f>
        <v>0</v>
      </c>
      <c r="E52" s="304">
        <f>38934*H52</f>
        <v>0</v>
      </c>
      <c r="F52" s="390">
        <f>'Entradas (Ic-Inc)'!$O$52</f>
        <v>0</v>
      </c>
      <c r="G52" s="277">
        <f>F52*C52</f>
        <v>0</v>
      </c>
      <c r="H52" s="369">
        <f>D52+F52</f>
        <v>0</v>
      </c>
      <c r="I52" s="370">
        <f>H52*C52</f>
        <v>0</v>
      </c>
    </row>
    <row r="53" spans="1:11" ht="15" customHeight="1">
      <c r="A53" s="367"/>
      <c r="B53" s="399"/>
      <c r="C53" s="401"/>
      <c r="D53" s="390"/>
      <c r="E53" s="304"/>
      <c r="F53" s="390"/>
      <c r="G53" s="277"/>
      <c r="H53" s="376"/>
      <c r="I53" s="370"/>
    </row>
    <row r="54" spans="1:11" ht="15" customHeight="1">
      <c r="A54" s="367"/>
      <c r="B54" s="399"/>
      <c r="C54" s="401"/>
      <c r="D54" s="390"/>
      <c r="E54" s="304"/>
      <c r="F54" s="390"/>
      <c r="G54" s="277"/>
      <c r="H54" s="376"/>
      <c r="I54" s="370"/>
    </row>
    <row r="55" spans="1:11" ht="15" customHeight="1">
      <c r="A55" s="367"/>
      <c r="B55" s="399"/>
      <c r="C55" s="401"/>
      <c r="D55" s="390"/>
      <c r="E55" s="304"/>
      <c r="F55" s="390"/>
      <c r="G55" s="277"/>
      <c r="H55" s="376"/>
      <c r="I55" s="370"/>
    </row>
    <row r="56" spans="1:11" ht="15" customHeight="1">
      <c r="A56" s="367"/>
      <c r="B56" s="399"/>
      <c r="C56" s="401"/>
      <c r="D56" s="390"/>
      <c r="E56" s="304"/>
      <c r="F56" s="390"/>
      <c r="G56" s="277"/>
      <c r="H56" s="376"/>
      <c r="I56" s="370"/>
    </row>
    <row r="57" spans="1:11" ht="15" customHeight="1">
      <c r="A57" s="368"/>
      <c r="B57" s="399"/>
      <c r="C57" s="401"/>
      <c r="D57" s="390"/>
      <c r="E57" s="304"/>
      <c r="F57" s="390"/>
      <c r="G57" s="277"/>
      <c r="H57" s="376"/>
      <c r="I57" s="370"/>
    </row>
    <row r="58" spans="1:11" ht="15" customHeight="1">
      <c r="A58" s="366" t="str">
        <f>Variables!G15</f>
        <v>Estancia media en la UCI</v>
      </c>
      <c r="B58" s="399" t="s">
        <v>638</v>
      </c>
      <c r="C58" s="377"/>
      <c r="D58" s="390">
        <f>'Entradas (Ic-Inc)'!$L$58</f>
        <v>0</v>
      </c>
      <c r="E58" s="304">
        <f>D58*C58</f>
        <v>0</v>
      </c>
      <c r="F58" s="390">
        <f>'Entradas (Ic-Inc)'!$O$58</f>
        <v>0</v>
      </c>
      <c r="G58" s="277">
        <f>F58*C58</f>
        <v>0</v>
      </c>
      <c r="H58" s="369">
        <f>SUM(D58+F58)</f>
        <v>0</v>
      </c>
      <c r="I58" s="370">
        <f>H58*C58</f>
        <v>0</v>
      </c>
    </row>
    <row r="59" spans="1:11" ht="15" customHeight="1">
      <c r="A59" s="367"/>
      <c r="B59" s="403"/>
      <c r="C59" s="377"/>
      <c r="D59" s="390"/>
      <c r="E59" s="304"/>
      <c r="F59" s="390"/>
      <c r="G59" s="277"/>
      <c r="H59" s="376"/>
      <c r="I59" s="370"/>
      <c r="J59" s="60"/>
    </row>
    <row r="60" spans="1:11" ht="15" customHeight="1">
      <c r="A60" s="367"/>
      <c r="B60" s="403"/>
      <c r="C60" s="377"/>
      <c r="D60" s="390"/>
      <c r="E60" s="304"/>
      <c r="F60" s="390"/>
      <c r="G60" s="277"/>
      <c r="H60" s="376"/>
      <c r="I60" s="370"/>
    </row>
    <row r="61" spans="1:11" ht="15" customHeight="1">
      <c r="A61" s="367"/>
      <c r="B61" s="403"/>
      <c r="C61" s="377"/>
      <c r="D61" s="390"/>
      <c r="E61" s="304"/>
      <c r="F61" s="390"/>
      <c r="G61" s="277"/>
      <c r="H61" s="376"/>
      <c r="I61" s="370"/>
    </row>
    <row r="62" spans="1:11" ht="15" customHeight="1">
      <c r="A62" s="368"/>
      <c r="B62" s="403"/>
      <c r="C62" s="377"/>
      <c r="D62" s="390"/>
      <c r="E62" s="304"/>
      <c r="F62" s="390"/>
      <c r="G62" s="277"/>
      <c r="H62" s="376"/>
      <c r="I62" s="370"/>
    </row>
    <row r="63" spans="1:11" ht="15" customHeight="1">
      <c r="A63" s="385" t="str">
        <f>Variables!G16</f>
        <v>Porcentaje de ocupación en la UCI</v>
      </c>
      <c r="B63" s="399" t="s">
        <v>639</v>
      </c>
      <c r="C63" s="377"/>
      <c r="D63" s="390">
        <f>'Entradas (Ic-Inc)'!$L$63</f>
        <v>0</v>
      </c>
      <c r="E63" s="277">
        <f>D63*C63</f>
        <v>0</v>
      </c>
      <c r="F63" s="390">
        <f>'Entradas (Ic-Inc)'!$O$63</f>
        <v>0</v>
      </c>
      <c r="G63" s="277">
        <f>F63*C63</f>
        <v>0</v>
      </c>
      <c r="H63" s="369">
        <f>F63+D63</f>
        <v>0</v>
      </c>
      <c r="I63" s="370">
        <f>H63*C63</f>
        <v>0</v>
      </c>
    </row>
    <row r="64" spans="1:11" ht="15" customHeight="1">
      <c r="A64" s="386"/>
      <c r="B64" s="399"/>
      <c r="C64" s="377"/>
      <c r="D64" s="390"/>
      <c r="E64" s="277"/>
      <c r="F64" s="390"/>
      <c r="G64" s="277"/>
      <c r="H64" s="376"/>
      <c r="I64" s="370"/>
    </row>
    <row r="65" spans="1:9" ht="15" customHeight="1">
      <c r="A65" s="386"/>
      <c r="B65" s="399"/>
      <c r="C65" s="377"/>
      <c r="D65" s="390"/>
      <c r="E65" s="277"/>
      <c r="F65" s="390"/>
      <c r="G65" s="277"/>
      <c r="H65" s="376"/>
      <c r="I65" s="370"/>
    </row>
    <row r="66" spans="1:9" ht="15" customHeight="1">
      <c r="A66" s="386"/>
      <c r="B66" s="399"/>
      <c r="C66" s="377"/>
      <c r="D66" s="390"/>
      <c r="E66" s="277"/>
      <c r="F66" s="390"/>
      <c r="G66" s="277"/>
      <c r="H66" s="376"/>
      <c r="I66" s="370"/>
    </row>
    <row r="67" spans="1:9" ht="15" customHeight="1">
      <c r="A67" s="387"/>
      <c r="B67" s="399"/>
      <c r="C67" s="377"/>
      <c r="D67" s="390"/>
      <c r="E67" s="277"/>
      <c r="F67" s="390"/>
      <c r="G67" s="277"/>
      <c r="H67" s="376"/>
      <c r="I67" s="370"/>
    </row>
    <row r="68" spans="1:9" ht="15" customHeight="1">
      <c r="A68" s="382" t="str">
        <f>Variables!G17</f>
        <v>Tasa de reingreso de pacientes hospitalizados en menos de 15 días</v>
      </c>
      <c r="B68" s="399" t="s">
        <v>640</v>
      </c>
      <c r="C68" s="377"/>
      <c r="D68" s="390">
        <f>'Entradas (Ic-Inc)'!$L$68</f>
        <v>0</v>
      </c>
      <c r="E68" s="277">
        <f>D68*C68</f>
        <v>0</v>
      </c>
      <c r="F68" s="283">
        <f>'Entradas (Ic-Inc)'!$O$68</f>
        <v>0</v>
      </c>
      <c r="G68" s="277">
        <f>F68*C68</f>
        <v>0</v>
      </c>
      <c r="H68" s="369">
        <f>F68+D68</f>
        <v>0</v>
      </c>
      <c r="I68" s="370">
        <f>H68*C68</f>
        <v>0</v>
      </c>
    </row>
    <row r="69" spans="1:9" ht="15" customHeight="1">
      <c r="A69" s="383"/>
      <c r="B69" s="399"/>
      <c r="C69" s="377"/>
      <c r="D69" s="390"/>
      <c r="E69" s="277"/>
      <c r="F69" s="283"/>
      <c r="G69" s="277"/>
      <c r="H69" s="369"/>
      <c r="I69" s="370"/>
    </row>
    <row r="70" spans="1:9" ht="15" customHeight="1">
      <c r="A70" s="383"/>
      <c r="B70" s="399"/>
      <c r="C70" s="377"/>
      <c r="D70" s="390"/>
      <c r="E70" s="277"/>
      <c r="F70" s="283"/>
      <c r="G70" s="277"/>
      <c r="H70" s="369"/>
      <c r="I70" s="370"/>
    </row>
    <row r="71" spans="1:9" ht="15" customHeight="1">
      <c r="A71" s="383"/>
      <c r="B71" s="399"/>
      <c r="C71" s="377"/>
      <c r="D71" s="390"/>
      <c r="E71" s="277"/>
      <c r="F71" s="283"/>
      <c r="G71" s="277"/>
      <c r="H71" s="369"/>
      <c r="I71" s="370"/>
    </row>
    <row r="72" spans="1:9" ht="15" customHeight="1">
      <c r="A72" s="383"/>
      <c r="B72" s="399"/>
      <c r="C72" s="377"/>
      <c r="D72" s="390"/>
      <c r="E72" s="277"/>
      <c r="F72" s="283"/>
      <c r="G72" s="277"/>
      <c r="H72" s="369"/>
      <c r="I72" s="370"/>
    </row>
    <row r="73" spans="1:9" ht="15" customHeight="1">
      <c r="A73" s="383"/>
      <c r="B73" s="399"/>
      <c r="C73" s="377"/>
      <c r="D73" s="390"/>
      <c r="E73" s="277"/>
      <c r="F73" s="283"/>
      <c r="G73" s="277"/>
      <c r="H73" s="369"/>
      <c r="I73" s="370"/>
    </row>
    <row r="74" spans="1:9" ht="15" customHeight="1">
      <c r="A74" s="384"/>
      <c r="B74" s="399"/>
      <c r="C74" s="377"/>
      <c r="D74" s="390"/>
      <c r="E74" s="277"/>
      <c r="F74" s="283"/>
      <c r="G74" s="277"/>
      <c r="H74" s="369"/>
      <c r="I74" s="370"/>
    </row>
    <row r="75" spans="1:9" ht="15" customHeight="1">
      <c r="A75" s="366" t="str">
        <f>Variables!G18</f>
        <v>Reingresos no programados a la UCI en menos de 48 horas</v>
      </c>
      <c r="B75" s="399" t="s">
        <v>641</v>
      </c>
      <c r="C75" s="377"/>
      <c r="D75" s="390">
        <f>'Entradas (Ic-Inc)'!$L$75</f>
        <v>0</v>
      </c>
      <c r="E75" s="277">
        <f>D75*C75</f>
        <v>0</v>
      </c>
      <c r="F75" s="390">
        <f>'Entradas (Ic-Inc)'!$O$75</f>
        <v>0</v>
      </c>
      <c r="G75" s="277">
        <f>F75*C75</f>
        <v>0</v>
      </c>
      <c r="H75" s="369">
        <f>D75+F75</f>
        <v>0</v>
      </c>
      <c r="I75" s="402">
        <f>H75*C75</f>
        <v>0</v>
      </c>
    </row>
    <row r="76" spans="1:9" ht="15" customHeight="1">
      <c r="A76" s="367"/>
      <c r="B76" s="399"/>
      <c r="C76" s="377"/>
      <c r="D76" s="390"/>
      <c r="E76" s="277"/>
      <c r="F76" s="390"/>
      <c r="G76" s="277"/>
      <c r="H76" s="376"/>
      <c r="I76" s="402"/>
    </row>
    <row r="77" spans="1:9" ht="15" customHeight="1">
      <c r="A77" s="367"/>
      <c r="B77" s="399"/>
      <c r="C77" s="377"/>
      <c r="D77" s="390"/>
      <c r="E77" s="277"/>
      <c r="F77" s="390"/>
      <c r="G77" s="277"/>
      <c r="H77" s="376"/>
      <c r="I77" s="402"/>
    </row>
    <row r="78" spans="1:9" ht="15" customHeight="1">
      <c r="A78" s="367"/>
      <c r="B78" s="399"/>
      <c r="C78" s="377"/>
      <c r="D78" s="390"/>
      <c r="E78" s="277"/>
      <c r="F78" s="390"/>
      <c r="G78" s="277"/>
      <c r="H78" s="376"/>
      <c r="I78" s="402"/>
    </row>
    <row r="79" spans="1:9" ht="15" customHeight="1">
      <c r="A79" s="368"/>
      <c r="B79" s="399"/>
      <c r="C79" s="377"/>
      <c r="D79" s="390"/>
      <c r="E79" s="277"/>
      <c r="F79" s="390"/>
      <c r="G79" s="277"/>
      <c r="H79" s="376"/>
      <c r="I79" s="402"/>
    </row>
    <row r="80" spans="1:9" ht="15" customHeight="1">
      <c r="A80" s="366" t="str">
        <f>Variables!G19</f>
        <v>Porcentaje de mortalidad en la UCI</v>
      </c>
      <c r="B80" s="399" t="s">
        <v>642</v>
      </c>
      <c r="C80" s="401"/>
      <c r="D80" s="390">
        <f>'Entradas (Ic-Inc)'!$L$80</f>
        <v>0</v>
      </c>
      <c r="E80" s="277">
        <f>C80*D80</f>
        <v>0</v>
      </c>
      <c r="F80" s="390">
        <f>'Entradas (Ic-Inc)'!$O$80</f>
        <v>0</v>
      </c>
      <c r="G80" s="277">
        <f>F80*C80</f>
        <v>0</v>
      </c>
      <c r="H80" s="369">
        <f>D80+F80</f>
        <v>0</v>
      </c>
      <c r="I80" s="370">
        <f>H80*C80</f>
        <v>0</v>
      </c>
    </row>
    <row r="81" spans="1:9" ht="15" customHeight="1">
      <c r="A81" s="367"/>
      <c r="B81" s="399"/>
      <c r="C81" s="401"/>
      <c r="D81" s="390"/>
      <c r="E81" s="277"/>
      <c r="F81" s="390"/>
      <c r="G81" s="277"/>
      <c r="H81" s="369"/>
      <c r="I81" s="370"/>
    </row>
    <row r="82" spans="1:9" ht="15" customHeight="1">
      <c r="A82" s="367"/>
      <c r="B82" s="399"/>
      <c r="C82" s="401"/>
      <c r="D82" s="390"/>
      <c r="E82" s="277"/>
      <c r="F82" s="390"/>
      <c r="G82" s="277"/>
      <c r="H82" s="369"/>
      <c r="I82" s="370"/>
    </row>
    <row r="83" spans="1:9" ht="15" customHeight="1">
      <c r="A83" s="367"/>
      <c r="B83" s="399"/>
      <c r="C83" s="401"/>
      <c r="D83" s="390"/>
      <c r="E83" s="277"/>
      <c r="F83" s="390"/>
      <c r="G83" s="277"/>
      <c r="H83" s="369"/>
      <c r="I83" s="370"/>
    </row>
    <row r="84" spans="1:9" ht="15" customHeight="1">
      <c r="A84" s="368"/>
      <c r="B84" s="399"/>
      <c r="C84" s="401"/>
      <c r="D84" s="390"/>
      <c r="E84" s="277"/>
      <c r="F84" s="390"/>
      <c r="G84" s="277"/>
      <c r="H84" s="369"/>
      <c r="I84" s="370"/>
    </row>
    <row r="85" spans="1:9" ht="15" customHeight="1">
      <c r="A85" s="379" t="str">
        <f>Variables!G20</f>
        <v xml:space="preserve">Proporción de eventos adversos relacionados con la administración de medicamentos en hospitalización </v>
      </c>
      <c r="B85" s="400" t="s">
        <v>643</v>
      </c>
      <c r="C85" s="377"/>
      <c r="D85" s="390">
        <f>'Entradas (Ic-Inc)'!$L$85</f>
        <v>0</v>
      </c>
      <c r="E85" s="277">
        <f>D85*C85</f>
        <v>0</v>
      </c>
      <c r="F85" s="390">
        <f>'Entradas (Ic-Inc)'!$O$85</f>
        <v>0</v>
      </c>
      <c r="G85" s="277">
        <f>F85*C85</f>
        <v>0</v>
      </c>
      <c r="H85" s="369">
        <f>D85+F85</f>
        <v>0</v>
      </c>
      <c r="I85" s="370">
        <f>H85*C85</f>
        <v>0</v>
      </c>
    </row>
    <row r="86" spans="1:9" ht="15" customHeight="1">
      <c r="A86" s="380"/>
      <c r="B86" s="400"/>
      <c r="C86" s="377"/>
      <c r="D86" s="390"/>
      <c r="E86" s="277"/>
      <c r="F86" s="390"/>
      <c r="G86" s="277"/>
      <c r="H86" s="376"/>
      <c r="I86" s="370"/>
    </row>
    <row r="87" spans="1:9" ht="15" customHeight="1">
      <c r="A87" s="380"/>
      <c r="B87" s="400"/>
      <c r="C87" s="377"/>
      <c r="D87" s="390"/>
      <c r="E87" s="277"/>
      <c r="F87" s="390"/>
      <c r="G87" s="277"/>
      <c r="H87" s="376"/>
      <c r="I87" s="370"/>
    </row>
    <row r="88" spans="1:9" ht="15" customHeight="1">
      <c r="A88" s="380"/>
      <c r="B88" s="400"/>
      <c r="C88" s="377"/>
      <c r="D88" s="390"/>
      <c r="E88" s="277"/>
      <c r="F88" s="390"/>
      <c r="G88" s="277"/>
      <c r="H88" s="376"/>
      <c r="I88" s="370"/>
    </row>
    <row r="89" spans="1:9" ht="15" customHeight="1">
      <c r="A89" s="380"/>
      <c r="B89" s="400"/>
      <c r="C89" s="377"/>
      <c r="D89" s="390"/>
      <c r="E89" s="277"/>
      <c r="F89" s="390"/>
      <c r="G89" s="277"/>
      <c r="H89" s="376"/>
      <c r="I89" s="370"/>
    </row>
    <row r="90" spans="1:9" ht="15" customHeight="1">
      <c r="A90" s="381"/>
      <c r="B90" s="400"/>
      <c r="C90" s="377"/>
      <c r="D90" s="390"/>
      <c r="E90" s="277"/>
      <c r="F90" s="390"/>
      <c r="G90" s="277"/>
      <c r="H90" s="376"/>
      <c r="I90" s="370"/>
    </row>
    <row r="91" spans="1:9" ht="15" customHeight="1">
      <c r="A91" s="366" t="str">
        <f>Variables!G21</f>
        <v>Tasa de reingreso de pacientes hospitalizados en menos de 15 días por IRA (Infección respiratoria aguda)</v>
      </c>
      <c r="B91" s="399" t="s">
        <v>644</v>
      </c>
      <c r="C91" s="377"/>
      <c r="D91" s="390">
        <f>'Entradas (Ic-Inc)'!$L$91</f>
        <v>0</v>
      </c>
      <c r="E91" s="304">
        <f>D91*C91</f>
        <v>0</v>
      </c>
      <c r="F91" s="390">
        <f>'Entradas (Ic-Inc)'!$O$91</f>
        <v>0</v>
      </c>
      <c r="G91" s="277">
        <f>C91*F91</f>
        <v>0</v>
      </c>
      <c r="H91" s="369">
        <f>D91+F91</f>
        <v>0</v>
      </c>
      <c r="I91" s="370">
        <f>H91*C91</f>
        <v>0</v>
      </c>
    </row>
    <row r="92" spans="1:9" ht="15" customHeight="1">
      <c r="A92" s="367"/>
      <c r="B92" s="399"/>
      <c r="C92" s="377"/>
      <c r="D92" s="390"/>
      <c r="E92" s="304"/>
      <c r="F92" s="390"/>
      <c r="G92" s="277"/>
      <c r="H92" s="369"/>
      <c r="I92" s="370"/>
    </row>
    <row r="93" spans="1:9" ht="15" customHeight="1">
      <c r="A93" s="367"/>
      <c r="B93" s="399"/>
      <c r="C93" s="377"/>
      <c r="D93" s="390"/>
      <c r="E93" s="304"/>
      <c r="F93" s="390"/>
      <c r="G93" s="277"/>
      <c r="H93" s="369"/>
      <c r="I93" s="370"/>
    </row>
    <row r="94" spans="1:9" ht="15" customHeight="1">
      <c r="A94" s="367"/>
      <c r="B94" s="399"/>
      <c r="C94" s="377"/>
      <c r="D94" s="390"/>
      <c r="E94" s="304"/>
      <c r="F94" s="390"/>
      <c r="G94" s="277"/>
      <c r="H94" s="369"/>
      <c r="I94" s="370"/>
    </row>
    <row r="95" spans="1:9" ht="15" customHeight="1">
      <c r="A95" s="367"/>
      <c r="B95" s="399"/>
      <c r="C95" s="377"/>
      <c r="D95" s="390"/>
      <c r="E95" s="304"/>
      <c r="F95" s="390"/>
      <c r="G95" s="277"/>
      <c r="H95" s="369"/>
      <c r="I95" s="370"/>
    </row>
    <row r="96" spans="1:9" ht="15" customHeight="1">
      <c r="A96" s="367"/>
      <c r="B96" s="399"/>
      <c r="C96" s="377"/>
      <c r="D96" s="390"/>
      <c r="E96" s="304"/>
      <c r="F96" s="390"/>
      <c r="G96" s="277"/>
      <c r="H96" s="369"/>
      <c r="I96" s="370"/>
    </row>
    <row r="97" spans="1:9" ht="15" customHeight="1">
      <c r="A97" s="368"/>
      <c r="B97" s="399"/>
      <c r="C97" s="377"/>
      <c r="D97" s="390"/>
      <c r="E97" s="304"/>
      <c r="F97" s="390"/>
      <c r="G97" s="277"/>
      <c r="H97" s="369"/>
      <c r="I97" s="370"/>
    </row>
    <row r="98" spans="1:9" ht="15" customHeight="1">
      <c r="A98" s="366" t="str">
        <f>Variables!G22</f>
        <v>Proporción de satisfacción global de los usuarios en la IPS</v>
      </c>
      <c r="B98" s="396" t="s">
        <v>343</v>
      </c>
      <c r="C98" s="377"/>
      <c r="D98" s="390">
        <f>'Entradas (Ic-Inc)'!$L$98</f>
        <v>0</v>
      </c>
      <c r="E98" s="388">
        <f>D98*C98</f>
        <v>0</v>
      </c>
      <c r="F98" s="390">
        <f>'Entradas (Ic-Inc)'!$O$98</f>
        <v>0</v>
      </c>
      <c r="G98" s="392">
        <f>C98*F98</f>
        <v>0</v>
      </c>
      <c r="H98" s="369">
        <f>D98+F98</f>
        <v>0</v>
      </c>
      <c r="I98" s="394">
        <f>H98*C98</f>
        <v>0</v>
      </c>
    </row>
    <row r="99" spans="1:9" ht="15" customHeight="1">
      <c r="A99" s="367"/>
      <c r="B99" s="396"/>
      <c r="C99" s="377"/>
      <c r="D99" s="390"/>
      <c r="E99" s="388"/>
      <c r="F99" s="390"/>
      <c r="G99" s="277"/>
      <c r="H99" s="369"/>
      <c r="I99" s="394"/>
    </row>
    <row r="100" spans="1:9" ht="15" customHeight="1">
      <c r="A100" s="367"/>
      <c r="B100" s="396"/>
      <c r="C100" s="377"/>
      <c r="D100" s="390"/>
      <c r="E100" s="388"/>
      <c r="F100" s="390"/>
      <c r="G100" s="277"/>
      <c r="H100" s="369"/>
      <c r="I100" s="394"/>
    </row>
    <row r="101" spans="1:9" ht="15" customHeight="1" thickBot="1">
      <c r="A101" s="378"/>
      <c r="B101" s="397"/>
      <c r="C101" s="398"/>
      <c r="D101" s="391"/>
      <c r="E101" s="389"/>
      <c r="F101" s="391"/>
      <c r="G101" s="278"/>
      <c r="H101" s="393"/>
      <c r="I101" s="395"/>
    </row>
    <row r="102" spans="1:9">
      <c r="A102" s="61"/>
    </row>
  </sheetData>
  <sheetProtection algorithmName="SHA-512" hashValue="B4bgWan7Uac/dKvIV/P9fToTc/Ie0oxLR0QFn8U0I1mzTLBejGTBIFSQYqB1ulseMqHyHtEt2YSPtKAn3JBQkw==" saltValue="J3ZeAmfDfzHuRKczsukeDw==" spinCount="100000" sheet="1" objects="1" scenarios="1"/>
  <mergeCells count="190">
    <mergeCell ref="D3:D6"/>
    <mergeCell ref="E3:E6"/>
    <mergeCell ref="F3:F6"/>
    <mergeCell ref="G3:G6"/>
    <mergeCell ref="H3:H6"/>
    <mergeCell ref="I3:I6"/>
    <mergeCell ref="B3:B6"/>
    <mergeCell ref="C3:C6"/>
    <mergeCell ref="H7:H10"/>
    <mergeCell ref="I7:I10"/>
    <mergeCell ref="B7:B10"/>
    <mergeCell ref="C7:C10"/>
    <mergeCell ref="D7:D10"/>
    <mergeCell ref="E7:E10"/>
    <mergeCell ref="F7:F10"/>
    <mergeCell ref="G7:G10"/>
    <mergeCell ref="D15:D18"/>
    <mergeCell ref="E15:E18"/>
    <mergeCell ref="F15:F18"/>
    <mergeCell ref="G15:G18"/>
    <mergeCell ref="H15:H18"/>
    <mergeCell ref="I15:I18"/>
    <mergeCell ref="I11:I14"/>
    <mergeCell ref="B15:B18"/>
    <mergeCell ref="C15:C18"/>
    <mergeCell ref="C11:C14"/>
    <mergeCell ref="D11:D14"/>
    <mergeCell ref="E11:E14"/>
    <mergeCell ref="F11:F14"/>
    <mergeCell ref="G11:G14"/>
    <mergeCell ref="H11:H14"/>
    <mergeCell ref="B11:B14"/>
    <mergeCell ref="H19:H23"/>
    <mergeCell ref="I19:I23"/>
    <mergeCell ref="B19:B23"/>
    <mergeCell ref="C19:C23"/>
    <mergeCell ref="D19:D23"/>
    <mergeCell ref="E19:E23"/>
    <mergeCell ref="F19:F23"/>
    <mergeCell ref="G19:G23"/>
    <mergeCell ref="A19:A23"/>
    <mergeCell ref="H24:H27"/>
    <mergeCell ref="I24:I27"/>
    <mergeCell ref="B28:B31"/>
    <mergeCell ref="B24:B27"/>
    <mergeCell ref="C24:C27"/>
    <mergeCell ref="D24:D27"/>
    <mergeCell ref="E24:E27"/>
    <mergeCell ref="F24:F27"/>
    <mergeCell ref="G24:G27"/>
    <mergeCell ref="D32:D35"/>
    <mergeCell ref="E32:E35"/>
    <mergeCell ref="F32:F35"/>
    <mergeCell ref="G32:G35"/>
    <mergeCell ref="H32:H35"/>
    <mergeCell ref="I32:I35"/>
    <mergeCell ref="I28:I31"/>
    <mergeCell ref="B32:B35"/>
    <mergeCell ref="C32:C35"/>
    <mergeCell ref="C28:C31"/>
    <mergeCell ref="D28:D31"/>
    <mergeCell ref="E28:E31"/>
    <mergeCell ref="F28:F31"/>
    <mergeCell ref="G28:G31"/>
    <mergeCell ref="H28:H31"/>
    <mergeCell ref="D40:D43"/>
    <mergeCell ref="E40:E43"/>
    <mergeCell ref="F40:F43"/>
    <mergeCell ref="G40:G43"/>
    <mergeCell ref="H40:H43"/>
    <mergeCell ref="H36:H39"/>
    <mergeCell ref="I36:I39"/>
    <mergeCell ref="B40:B43"/>
    <mergeCell ref="B36:B39"/>
    <mergeCell ref="C36:C39"/>
    <mergeCell ref="D36:D39"/>
    <mergeCell ref="E36:E39"/>
    <mergeCell ref="F36:F39"/>
    <mergeCell ref="G36:G39"/>
    <mergeCell ref="B58:B62"/>
    <mergeCell ref="B52:B57"/>
    <mergeCell ref="C52:C57"/>
    <mergeCell ref="D52:D57"/>
    <mergeCell ref="E52:E57"/>
    <mergeCell ref="F52:F57"/>
    <mergeCell ref="G52:G57"/>
    <mergeCell ref="D44:D47"/>
    <mergeCell ref="E44:E47"/>
    <mergeCell ref="F44:F47"/>
    <mergeCell ref="G44:G47"/>
    <mergeCell ref="B44:B47"/>
    <mergeCell ref="C44:C47"/>
    <mergeCell ref="I58:I62"/>
    <mergeCell ref="C58:C62"/>
    <mergeCell ref="D58:D62"/>
    <mergeCell ref="E58:E62"/>
    <mergeCell ref="F58:F62"/>
    <mergeCell ref="G58:G62"/>
    <mergeCell ref="H58:H62"/>
    <mergeCell ref="H52:H57"/>
    <mergeCell ref="I52:I57"/>
    <mergeCell ref="I68:I74"/>
    <mergeCell ref="C68:C74"/>
    <mergeCell ref="D68:D74"/>
    <mergeCell ref="E68:E74"/>
    <mergeCell ref="F68:F74"/>
    <mergeCell ref="G68:G74"/>
    <mergeCell ref="H68:H74"/>
    <mergeCell ref="I63:I67"/>
    <mergeCell ref="B68:B74"/>
    <mergeCell ref="C63:C67"/>
    <mergeCell ref="D63:D67"/>
    <mergeCell ref="E63:E67"/>
    <mergeCell ref="F63:F67"/>
    <mergeCell ref="G63:G67"/>
    <mergeCell ref="H63:H67"/>
    <mergeCell ref="B63:B67"/>
    <mergeCell ref="I75:I79"/>
    <mergeCell ref="B80:B84"/>
    <mergeCell ref="C75:C79"/>
    <mergeCell ref="D75:D79"/>
    <mergeCell ref="E75:E79"/>
    <mergeCell ref="F75:F79"/>
    <mergeCell ref="G75:G79"/>
    <mergeCell ref="H75:H79"/>
    <mergeCell ref="B75:B79"/>
    <mergeCell ref="I85:I90"/>
    <mergeCell ref="B91:B97"/>
    <mergeCell ref="C85:C90"/>
    <mergeCell ref="D85:D90"/>
    <mergeCell ref="E85:E90"/>
    <mergeCell ref="F85:F90"/>
    <mergeCell ref="G85:G90"/>
    <mergeCell ref="H85:H90"/>
    <mergeCell ref="I80:I84"/>
    <mergeCell ref="B85:B90"/>
    <mergeCell ref="C80:C84"/>
    <mergeCell ref="D80:D84"/>
    <mergeCell ref="E80:E84"/>
    <mergeCell ref="F80:F84"/>
    <mergeCell ref="G80:G84"/>
    <mergeCell ref="H80:H84"/>
    <mergeCell ref="E98:E101"/>
    <mergeCell ref="F98:F101"/>
    <mergeCell ref="G98:G101"/>
    <mergeCell ref="H98:H101"/>
    <mergeCell ref="I98:I101"/>
    <mergeCell ref="I91:I97"/>
    <mergeCell ref="B98:B101"/>
    <mergeCell ref="C98:C101"/>
    <mergeCell ref="D98:D101"/>
    <mergeCell ref="C91:C97"/>
    <mergeCell ref="D91:D97"/>
    <mergeCell ref="E91:E97"/>
    <mergeCell ref="F91:F97"/>
    <mergeCell ref="G91:G97"/>
    <mergeCell ref="H91:H97"/>
    <mergeCell ref="A98:A101"/>
    <mergeCell ref="A91:A97"/>
    <mergeCell ref="A85:A90"/>
    <mergeCell ref="A80:A84"/>
    <mergeCell ref="A75:A79"/>
    <mergeCell ref="A68:A74"/>
    <mergeCell ref="A63:A67"/>
    <mergeCell ref="A58:A62"/>
    <mergeCell ref="A11:A14"/>
    <mergeCell ref="A1:I1"/>
    <mergeCell ref="A3:A6"/>
    <mergeCell ref="A15:A18"/>
    <mergeCell ref="A7:A10"/>
    <mergeCell ref="A52:A57"/>
    <mergeCell ref="A44:A47"/>
    <mergeCell ref="A48:A51"/>
    <mergeCell ref="A40:A43"/>
    <mergeCell ref="A32:A35"/>
    <mergeCell ref="A36:A39"/>
    <mergeCell ref="A28:A31"/>
    <mergeCell ref="A24:A27"/>
    <mergeCell ref="H48:H51"/>
    <mergeCell ref="I48:I51"/>
    <mergeCell ref="B48:B51"/>
    <mergeCell ref="C48:C51"/>
    <mergeCell ref="D48:D51"/>
    <mergeCell ref="E48:E51"/>
    <mergeCell ref="F48:F51"/>
    <mergeCell ref="G48:G51"/>
    <mergeCell ref="H44:H47"/>
    <mergeCell ref="I44:I47"/>
    <mergeCell ref="I40:I43"/>
    <mergeCell ref="C40:C43"/>
  </mergeCells>
  <pageMargins left="0.7" right="0.7" top="0.75" bottom="0.75" header="0.3" footer="0.3"/>
  <pageSetup paperSize="9" scale="3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6</vt:i4>
      </vt:variant>
    </vt:vector>
  </HeadingPairs>
  <TitlesOfParts>
    <vt:vector size="19" baseType="lpstr">
      <vt:lpstr>PRIORIZACION</vt:lpstr>
      <vt:lpstr> INSUMOS 1</vt:lpstr>
      <vt:lpstr>Introduccion</vt:lpstr>
      <vt:lpstr>Instructivo de diligenciamiento</vt:lpstr>
      <vt:lpstr>Mapa de procesos HMA</vt:lpstr>
      <vt:lpstr>Metodologia del calculo</vt:lpstr>
      <vt:lpstr>Variables</vt:lpstr>
      <vt:lpstr>Entradas (Ic-Inc)</vt:lpstr>
      <vt:lpstr>Salidas(Ot)</vt:lpstr>
      <vt:lpstr>Resultados de aplicacion</vt:lpstr>
      <vt:lpstr>Analisis de resultados</vt:lpstr>
      <vt:lpstr>Reportes mesnuales comunicacion</vt:lpstr>
      <vt:lpstr>KPIS PRIORIZADOS</vt:lpstr>
      <vt:lpstr>'Analisis de resultados'!Área_de_impresión</vt:lpstr>
      <vt:lpstr>'Entradas (Ic-Inc)'!Área_de_impresión</vt:lpstr>
      <vt:lpstr>'Instructivo de diligenciamiento'!Área_de_impresión</vt:lpstr>
      <vt:lpstr>Introduccion!Área_de_impresión</vt:lpstr>
      <vt:lpstr>'Resultados de aplicacion'!Área_de_impresión</vt:lpstr>
      <vt:lpstr>'Salidas(Ot)'!Área_de_impresión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auditoria01</dc:creator>
  <cp:lastModifiedBy>Esp. Ing. Alejandro Galeano Avendaño</cp:lastModifiedBy>
  <cp:lastPrinted>2018-10-18T17:29:25Z</cp:lastPrinted>
  <dcterms:created xsi:type="dcterms:W3CDTF">2014-10-02T13:54:57Z</dcterms:created>
  <dcterms:modified xsi:type="dcterms:W3CDTF">2021-12-22T17:33:44Z</dcterms:modified>
</cp:coreProperties>
</file>