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workbookProtection workbookPassword="DD36" lockStructure="1"/>
  <bookViews>
    <workbookView xWindow="1605" yWindow="555" windowWidth="11880" windowHeight="6165"/>
  </bookViews>
  <sheets>
    <sheet name="casos" sheetId="1" r:id="rId1"/>
    <sheet name="BDUA" sheetId="2" r:id="rId2"/>
    <sheet name="CALCULOS" sheetId="3" r:id="rId3"/>
    <sheet name="DESVIACION" sheetId="4" r:id="rId4"/>
    <sheet name="NETO" sheetId="5" r:id="rId5"/>
  </sheets>
  <externalReferences>
    <externalReference r:id="rId6"/>
  </externalReferences>
  <definedNames>
    <definedName name="_xlnm._FilterDatabase" localSheetId="1" hidden="1">BDUA!$B$2:$U$2</definedName>
    <definedName name="_xlnm._FilterDatabase" localSheetId="2" hidden="1">CALCULOS!$B$2:$U$2</definedName>
    <definedName name="_xlnm._FilterDatabase" localSheetId="0" hidden="1">casos!$AV$2:$BO$50</definedName>
    <definedName name="_xlnm._FilterDatabase" localSheetId="4" hidden="1">NETO!$B$5:$G$5</definedName>
  </definedNames>
  <calcPr calcId="145621" concurrentCalc="0"/>
</workbook>
</file>

<file path=xl/calcChain.xml><?xml version="1.0" encoding="utf-8"?>
<calcChain xmlns="http://schemas.openxmlformats.org/spreadsheetml/2006/main">
  <c r="C7" i="5" l="1"/>
  <c r="D7" i="5"/>
  <c r="C8" i="5"/>
  <c r="D8" i="5"/>
  <c r="C9" i="5"/>
  <c r="D9" i="5"/>
  <c r="C10" i="5"/>
  <c r="D10" i="5"/>
  <c r="C11" i="5"/>
  <c r="D11" i="5"/>
  <c r="C12" i="5"/>
  <c r="D12" i="5"/>
  <c r="C13" i="5"/>
  <c r="D13" i="5"/>
  <c r="C14" i="5"/>
  <c r="D14" i="5"/>
  <c r="C15" i="5"/>
  <c r="D15" i="5"/>
  <c r="C16" i="5"/>
  <c r="D16" i="5"/>
  <c r="C17" i="5"/>
  <c r="D17" i="5"/>
  <c r="C18" i="5"/>
  <c r="D18" i="5"/>
  <c r="C19" i="5"/>
  <c r="D19" i="5"/>
  <c r="C20" i="5"/>
  <c r="D20" i="5"/>
  <c r="C21" i="5"/>
  <c r="D21" i="5"/>
  <c r="C22" i="5"/>
  <c r="D22" i="5"/>
  <c r="C23" i="5"/>
  <c r="D23" i="5"/>
  <c r="C24" i="5"/>
  <c r="D24" i="5"/>
  <c r="C25" i="5"/>
  <c r="D25" i="5"/>
  <c r="C26" i="5"/>
  <c r="D26" i="5"/>
  <c r="C27" i="5"/>
  <c r="D27" i="5"/>
  <c r="C28" i="5"/>
  <c r="D28" i="5"/>
  <c r="C29" i="5"/>
  <c r="D29" i="5"/>
  <c r="C30" i="5"/>
  <c r="D30" i="5"/>
  <c r="C31" i="5"/>
  <c r="D31" i="5"/>
  <c r="C32" i="5"/>
  <c r="D32" i="5"/>
  <c r="C33" i="5"/>
  <c r="D33" i="5"/>
  <c r="C34" i="5"/>
  <c r="D34" i="5"/>
  <c r="C35" i="5"/>
  <c r="D35" i="5"/>
  <c r="C36" i="5"/>
  <c r="D36" i="5"/>
  <c r="C37" i="5"/>
  <c r="D37" i="5"/>
  <c r="C38" i="5"/>
  <c r="D38" i="5"/>
  <c r="C39" i="5"/>
  <c r="D39" i="5"/>
  <c r="C40" i="5"/>
  <c r="D40" i="5"/>
  <c r="C41" i="5"/>
  <c r="D41" i="5"/>
  <c r="C42" i="5"/>
  <c r="D42" i="5"/>
  <c r="C43" i="5"/>
  <c r="D43" i="5"/>
  <c r="C44" i="5"/>
  <c r="D44" i="5"/>
  <c r="C45" i="5"/>
  <c r="D45" i="5"/>
  <c r="C46" i="5"/>
  <c r="D46" i="5"/>
  <c r="C47" i="5"/>
  <c r="D47" i="5"/>
  <c r="C48" i="5"/>
  <c r="D48" i="5"/>
  <c r="C49" i="5"/>
  <c r="D49" i="5"/>
  <c r="C50" i="5"/>
  <c r="D50" i="5"/>
  <c r="C51" i="5"/>
  <c r="D51" i="5"/>
  <c r="C52" i="5"/>
  <c r="D52" i="5"/>
  <c r="D6" i="5"/>
  <c r="C6" i="5"/>
  <c r="B4" i="4"/>
  <c r="B54" i="4"/>
  <c r="C4" i="4"/>
  <c r="C54" i="4"/>
  <c r="B5" i="4"/>
  <c r="B55" i="4"/>
  <c r="C5" i="4"/>
  <c r="C55" i="4"/>
  <c r="B6" i="4"/>
  <c r="B56" i="4"/>
  <c r="C6" i="4"/>
  <c r="C56" i="4"/>
  <c r="B7" i="4"/>
  <c r="B57" i="4"/>
  <c r="C7" i="4"/>
  <c r="C108" i="4"/>
  <c r="B8" i="4"/>
  <c r="B58" i="4"/>
  <c r="C8" i="4"/>
  <c r="C58" i="4"/>
  <c r="B9" i="4"/>
  <c r="B59" i="4"/>
  <c r="C9" i="4"/>
  <c r="C59" i="4"/>
  <c r="B10" i="4"/>
  <c r="B60" i="4"/>
  <c r="C10" i="4"/>
  <c r="C60" i="4"/>
  <c r="B11" i="4"/>
  <c r="B61" i="4"/>
  <c r="C11" i="4"/>
  <c r="C61" i="4"/>
  <c r="B12" i="4"/>
  <c r="B62" i="4"/>
  <c r="C12" i="4"/>
  <c r="C62" i="4"/>
  <c r="B13" i="4"/>
  <c r="B63" i="4"/>
  <c r="C13" i="4"/>
  <c r="C63" i="4"/>
  <c r="B14" i="4"/>
  <c r="B64" i="4"/>
  <c r="C14" i="4"/>
  <c r="C64" i="4"/>
  <c r="B15" i="4"/>
  <c r="B65" i="4"/>
  <c r="C15" i="4"/>
  <c r="C116" i="4"/>
  <c r="B16" i="4"/>
  <c r="B66" i="4"/>
  <c r="C16" i="4"/>
  <c r="C66" i="4"/>
  <c r="B17" i="4"/>
  <c r="B67" i="4"/>
  <c r="C17" i="4"/>
  <c r="C67" i="4"/>
  <c r="B18" i="4"/>
  <c r="B68" i="4"/>
  <c r="C18" i="4"/>
  <c r="C68" i="4"/>
  <c r="B19" i="4"/>
  <c r="B69" i="4"/>
  <c r="C19" i="4"/>
  <c r="C69" i="4"/>
  <c r="B20" i="4"/>
  <c r="B70" i="4"/>
  <c r="C20" i="4"/>
  <c r="C70" i="4"/>
  <c r="B21" i="4"/>
  <c r="B71" i="4"/>
  <c r="C21" i="4"/>
  <c r="C71" i="4"/>
  <c r="B22" i="4"/>
  <c r="B72" i="4"/>
  <c r="C22" i="4"/>
  <c r="C72" i="4"/>
  <c r="B23" i="4"/>
  <c r="B73" i="4"/>
  <c r="C23" i="4"/>
  <c r="C124" i="4"/>
  <c r="B24" i="4"/>
  <c r="B74" i="4"/>
  <c r="C24" i="4"/>
  <c r="C74" i="4"/>
  <c r="B25" i="4"/>
  <c r="B75" i="4"/>
  <c r="C25" i="4"/>
  <c r="C75" i="4"/>
  <c r="B26" i="4"/>
  <c r="B76" i="4"/>
  <c r="C26" i="4"/>
  <c r="C76" i="4"/>
  <c r="B27" i="4"/>
  <c r="B77" i="4"/>
  <c r="C27" i="4"/>
  <c r="C77" i="4"/>
  <c r="B28" i="4"/>
  <c r="B78" i="4"/>
  <c r="C28" i="4"/>
  <c r="C78" i="4"/>
  <c r="B29" i="4"/>
  <c r="B79" i="4"/>
  <c r="C29" i="4"/>
  <c r="C79" i="4"/>
  <c r="B30" i="4"/>
  <c r="B80" i="4"/>
  <c r="C30" i="4"/>
  <c r="C80" i="4"/>
  <c r="B31" i="4"/>
  <c r="B81" i="4"/>
  <c r="C31" i="4"/>
  <c r="C132" i="4"/>
  <c r="B32" i="4"/>
  <c r="B82" i="4"/>
  <c r="C32" i="4"/>
  <c r="C82" i="4"/>
  <c r="B33" i="4"/>
  <c r="B83" i="4"/>
  <c r="C33" i="4"/>
  <c r="C83" i="4"/>
  <c r="B34" i="4"/>
  <c r="B84" i="4"/>
  <c r="C34" i="4"/>
  <c r="C84" i="4"/>
  <c r="B35" i="4"/>
  <c r="B85" i="4"/>
  <c r="C35" i="4"/>
  <c r="C85" i="4"/>
  <c r="B36" i="4"/>
  <c r="B86" i="4"/>
  <c r="C36" i="4"/>
  <c r="C86" i="4"/>
  <c r="B37" i="4"/>
  <c r="B87" i="4"/>
  <c r="C37" i="4"/>
  <c r="C87" i="4"/>
  <c r="B38" i="4"/>
  <c r="B88" i="4"/>
  <c r="C38" i="4"/>
  <c r="C88" i="4"/>
  <c r="B39" i="4"/>
  <c r="B89" i="4"/>
  <c r="C39" i="4"/>
  <c r="C140" i="4"/>
  <c r="B40" i="4"/>
  <c r="B90" i="4"/>
  <c r="C40" i="4"/>
  <c r="C90" i="4"/>
  <c r="B41" i="4"/>
  <c r="B91" i="4"/>
  <c r="C41" i="4"/>
  <c r="C91" i="4"/>
  <c r="B42" i="4"/>
  <c r="B92" i="4"/>
  <c r="C42" i="4"/>
  <c r="C92" i="4"/>
  <c r="B43" i="4"/>
  <c r="B93" i="4"/>
  <c r="C43" i="4"/>
  <c r="C93" i="4"/>
  <c r="B44" i="4"/>
  <c r="B94" i="4"/>
  <c r="C44" i="4"/>
  <c r="C94" i="4"/>
  <c r="B45" i="4"/>
  <c r="B95" i="4"/>
  <c r="C45" i="4"/>
  <c r="C95" i="4"/>
  <c r="B46" i="4"/>
  <c r="B96" i="4"/>
  <c r="C46" i="4"/>
  <c r="C96" i="4"/>
  <c r="B47" i="4"/>
  <c r="B97" i="4"/>
  <c r="C47" i="4"/>
  <c r="C148" i="4"/>
  <c r="B48" i="4"/>
  <c r="B98" i="4"/>
  <c r="C48" i="4"/>
  <c r="C98" i="4"/>
  <c r="B49" i="4"/>
  <c r="B99" i="4"/>
  <c r="C49" i="4"/>
  <c r="C99" i="4"/>
  <c r="C3" i="4"/>
  <c r="C53" i="4"/>
  <c r="B3" i="4"/>
  <c r="B53" i="4"/>
  <c r="B4" i="3"/>
  <c r="X4" i="3"/>
  <c r="B5" i="3"/>
  <c r="X5" i="3"/>
  <c r="B6" i="3"/>
  <c r="X6" i="3"/>
  <c r="B7" i="3"/>
  <c r="X7" i="3"/>
  <c r="B8" i="3"/>
  <c r="X8" i="3"/>
  <c r="B9" i="3"/>
  <c r="X9" i="3"/>
  <c r="B10" i="3"/>
  <c r="X10" i="3"/>
  <c r="B11" i="3"/>
  <c r="X11" i="3"/>
  <c r="B12" i="3"/>
  <c r="X12" i="3"/>
  <c r="B13" i="3"/>
  <c r="X13" i="3"/>
  <c r="B14" i="3"/>
  <c r="X14" i="3"/>
  <c r="B15" i="3"/>
  <c r="X15" i="3"/>
  <c r="B16" i="3"/>
  <c r="X16" i="3"/>
  <c r="B17" i="3"/>
  <c r="X17" i="3"/>
  <c r="B18" i="3"/>
  <c r="X18" i="3"/>
  <c r="B19" i="3"/>
  <c r="X19" i="3"/>
  <c r="B20" i="3"/>
  <c r="X20" i="3"/>
  <c r="B21" i="3"/>
  <c r="X21" i="3"/>
  <c r="B22" i="3"/>
  <c r="X22" i="3"/>
  <c r="B23" i="3"/>
  <c r="X23" i="3"/>
  <c r="B24" i="3"/>
  <c r="X24" i="3"/>
  <c r="B25" i="3"/>
  <c r="X25" i="3"/>
  <c r="B26" i="3"/>
  <c r="X26" i="3"/>
  <c r="B27" i="3"/>
  <c r="X27" i="3"/>
  <c r="B28" i="3"/>
  <c r="X28" i="3"/>
  <c r="B29" i="3"/>
  <c r="X29" i="3"/>
  <c r="B30" i="3"/>
  <c r="X30" i="3"/>
  <c r="B31" i="3"/>
  <c r="X31" i="3"/>
  <c r="B32" i="3"/>
  <c r="X32" i="3"/>
  <c r="B33" i="3"/>
  <c r="X33" i="3"/>
  <c r="B34" i="3"/>
  <c r="X34" i="3"/>
  <c r="B35" i="3"/>
  <c r="X35" i="3"/>
  <c r="B36" i="3"/>
  <c r="X36" i="3"/>
  <c r="B37" i="3"/>
  <c r="X37" i="3"/>
  <c r="B38" i="3"/>
  <c r="X38" i="3"/>
  <c r="B39" i="3"/>
  <c r="X39" i="3"/>
  <c r="B40" i="3"/>
  <c r="X40" i="3"/>
  <c r="B41" i="3"/>
  <c r="X41" i="3"/>
  <c r="B42" i="3"/>
  <c r="X42" i="3"/>
  <c r="B43" i="3"/>
  <c r="X43" i="3"/>
  <c r="B44" i="3"/>
  <c r="X44" i="3"/>
  <c r="B45" i="3"/>
  <c r="X45" i="3"/>
  <c r="B46" i="3"/>
  <c r="X46" i="3"/>
  <c r="B47" i="3"/>
  <c r="X47" i="3"/>
  <c r="B48" i="3"/>
  <c r="X48" i="3"/>
  <c r="B49" i="3"/>
  <c r="X49" i="3"/>
  <c r="B3" i="3"/>
  <c r="X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3" i="3"/>
  <c r="C97" i="4"/>
  <c r="C89" i="4"/>
  <c r="C81" i="4"/>
  <c r="C73" i="4"/>
  <c r="C65" i="4"/>
  <c r="C57" i="4"/>
  <c r="C150" i="4"/>
  <c r="C146" i="4"/>
  <c r="C144" i="4"/>
  <c r="C142" i="4"/>
  <c r="C138" i="4"/>
  <c r="C136" i="4"/>
  <c r="C134" i="4"/>
  <c r="C130" i="4"/>
  <c r="C128" i="4"/>
  <c r="C126" i="4"/>
  <c r="C122" i="4"/>
  <c r="C120" i="4"/>
  <c r="C118" i="4"/>
  <c r="C114" i="4"/>
  <c r="C112" i="4"/>
  <c r="C110" i="4"/>
  <c r="C106" i="4"/>
  <c r="B150" i="4"/>
  <c r="B148" i="4"/>
  <c r="B146" i="4"/>
  <c r="B144" i="4"/>
  <c r="B142" i="4"/>
  <c r="B140" i="4"/>
  <c r="B138" i="4"/>
  <c r="B136" i="4"/>
  <c r="B134" i="4"/>
  <c r="B132" i="4"/>
  <c r="B130" i="4"/>
  <c r="B128" i="4"/>
  <c r="B126" i="4"/>
  <c r="B124" i="4"/>
  <c r="B122" i="4"/>
  <c r="B120" i="4"/>
  <c r="B118" i="4"/>
  <c r="B116" i="4"/>
  <c r="B114" i="4"/>
  <c r="B112" i="4"/>
  <c r="B110" i="4"/>
  <c r="B108" i="4"/>
  <c r="B106" i="4"/>
  <c r="B104" i="4"/>
  <c r="C149" i="4"/>
  <c r="C147" i="4"/>
  <c r="C145" i="4"/>
  <c r="C143" i="4"/>
  <c r="C141" i="4"/>
  <c r="C139" i="4"/>
  <c r="C137" i="4"/>
  <c r="C135" i="4"/>
  <c r="C133" i="4"/>
  <c r="C131" i="4"/>
  <c r="C129" i="4"/>
  <c r="C127" i="4"/>
  <c r="C125" i="4"/>
  <c r="C123" i="4"/>
  <c r="C121" i="4"/>
  <c r="C119" i="4"/>
  <c r="C117" i="4"/>
  <c r="C115" i="4"/>
  <c r="C113" i="4"/>
  <c r="C111" i="4"/>
  <c r="C109" i="4"/>
  <c r="C107" i="4"/>
  <c r="C105" i="4"/>
  <c r="C104" i="4"/>
  <c r="B149" i="4"/>
  <c r="B147" i="4"/>
  <c r="B145" i="4"/>
  <c r="B143" i="4"/>
  <c r="B141" i="4"/>
  <c r="B139" i="4"/>
  <c r="B137" i="4"/>
  <c r="B135" i="4"/>
  <c r="B133" i="4"/>
  <c r="B131" i="4"/>
  <c r="B129" i="4"/>
  <c r="B127" i="4"/>
  <c r="B125" i="4"/>
  <c r="B123" i="4"/>
  <c r="B121" i="4"/>
  <c r="B119" i="4"/>
  <c r="B117" i="4"/>
  <c r="B115" i="4"/>
  <c r="B113" i="4"/>
  <c r="B111" i="4"/>
  <c r="B109" i="4"/>
  <c r="B107" i="4"/>
  <c r="B105" i="4"/>
  <c r="BO3" i="1"/>
  <c r="BO4" i="1"/>
  <c r="BO5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BO29" i="1"/>
  <c r="BO30" i="1"/>
  <c r="BO31" i="1"/>
  <c r="BO32" i="1"/>
  <c r="BO33" i="1"/>
  <c r="BO34" i="1"/>
  <c r="BO35" i="1"/>
  <c r="BO36" i="1"/>
  <c r="BO37" i="1"/>
  <c r="BO38" i="1"/>
  <c r="BO39" i="1"/>
  <c r="BO40" i="1"/>
  <c r="BO41" i="1"/>
  <c r="BO42" i="1"/>
  <c r="BO43" i="1"/>
  <c r="BO44" i="1"/>
  <c r="BO45" i="1"/>
  <c r="BO46" i="1"/>
  <c r="BO47" i="1"/>
  <c r="BO48" i="1"/>
  <c r="BO49" i="1"/>
  <c r="BO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AX50" i="1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35" i="2"/>
  <c r="U21" i="2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8" i="5"/>
  <c r="A106" i="4"/>
  <c r="A55" i="4"/>
  <c r="A5" i="4"/>
  <c r="A105" i="4"/>
  <c r="A104" i="4"/>
  <c r="A54" i="4"/>
  <c r="A53" i="4"/>
  <c r="A4" i="4"/>
  <c r="A3" i="4"/>
  <c r="A7" i="5"/>
  <c r="A6" i="5"/>
  <c r="U49" i="2"/>
  <c r="U48" i="2"/>
  <c r="U47" i="2"/>
  <c r="U46" i="2"/>
  <c r="U45" i="2"/>
  <c r="U44" i="2"/>
  <c r="U43" i="2"/>
  <c r="U42" i="2"/>
  <c r="U41" i="2"/>
  <c r="U40" i="2"/>
  <c r="U39" i="2"/>
  <c r="U38" i="2"/>
  <c r="U37" i="2"/>
  <c r="U36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0" i="2"/>
  <c r="U19" i="2"/>
  <c r="U18" i="2"/>
  <c r="U17" i="2"/>
  <c r="U16" i="2"/>
  <c r="U15" i="2"/>
  <c r="U14" i="2"/>
  <c r="U13" i="2"/>
  <c r="U12" i="2"/>
  <c r="U11" i="2"/>
  <c r="U10" i="2"/>
  <c r="U9" i="2"/>
  <c r="U8" i="2"/>
  <c r="U7" i="2"/>
  <c r="U6" i="2"/>
  <c r="U5" i="2"/>
  <c r="U4" i="2"/>
  <c r="U3" i="2"/>
  <c r="F52" i="5"/>
  <c r="F50" i="5"/>
  <c r="F48" i="5"/>
  <c r="F46" i="5"/>
  <c r="F45" i="5"/>
  <c r="F44" i="5"/>
  <c r="F41" i="5"/>
  <c r="F40" i="5"/>
  <c r="U35" i="3"/>
  <c r="F37" i="5"/>
  <c r="F34" i="5"/>
  <c r="F33" i="5"/>
  <c r="F30" i="5"/>
  <c r="F29" i="5"/>
  <c r="F25" i="5"/>
  <c r="U21" i="3"/>
  <c r="F21" i="5"/>
  <c r="F18" i="5"/>
  <c r="F17" i="5"/>
  <c r="F14" i="5"/>
  <c r="F13" i="5"/>
  <c r="F10" i="5"/>
  <c r="F9" i="5"/>
  <c r="F6" i="5"/>
  <c r="C63" i="3"/>
  <c r="D3" i="3"/>
  <c r="D50" i="2"/>
  <c r="D50" i="3"/>
  <c r="E3" i="3"/>
  <c r="E50" i="2"/>
  <c r="F3" i="3"/>
  <c r="F50" i="2"/>
  <c r="G3" i="3"/>
  <c r="G50" i="2"/>
  <c r="H3" i="3"/>
  <c r="H50" i="2"/>
  <c r="H50" i="3"/>
  <c r="I3" i="3"/>
  <c r="I50" i="2"/>
  <c r="J3" i="3"/>
  <c r="J50" i="2"/>
  <c r="K3" i="3"/>
  <c r="K50" i="2"/>
  <c r="L3" i="3"/>
  <c r="L50" i="2"/>
  <c r="L50" i="3"/>
  <c r="M3" i="3"/>
  <c r="M50" i="2"/>
  <c r="N3" i="3"/>
  <c r="N50" i="2"/>
  <c r="O3" i="3"/>
  <c r="O50" i="2"/>
  <c r="P3" i="3"/>
  <c r="P50" i="2"/>
  <c r="P50" i="3"/>
  <c r="Q3" i="3"/>
  <c r="Q50" i="2"/>
  <c r="R3" i="3"/>
  <c r="R50" i="2"/>
  <c r="S3" i="3"/>
  <c r="S50" i="2"/>
  <c r="T3" i="3"/>
  <c r="T50" i="2"/>
  <c r="T50" i="3"/>
  <c r="F7" i="5"/>
  <c r="F8" i="5"/>
  <c r="F11" i="5"/>
  <c r="F12" i="5"/>
  <c r="F15" i="5"/>
  <c r="F16" i="5"/>
  <c r="F19" i="5"/>
  <c r="F20" i="5"/>
  <c r="F22" i="5"/>
  <c r="F23" i="5"/>
  <c r="F24" i="5"/>
  <c r="F26" i="5"/>
  <c r="F27" i="5"/>
  <c r="F28" i="5"/>
  <c r="F31" i="5"/>
  <c r="F32" i="5"/>
  <c r="F35" i="5"/>
  <c r="F36" i="5"/>
  <c r="F38" i="5"/>
  <c r="F39" i="5"/>
  <c r="F42" i="5"/>
  <c r="F43" i="5"/>
  <c r="F47" i="5"/>
  <c r="F49" i="5"/>
  <c r="F51" i="5"/>
  <c r="D2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R50" i="3"/>
  <c r="AM23" i="3"/>
  <c r="N50" i="3"/>
  <c r="AI44" i="3"/>
  <c r="J50" i="3"/>
  <c r="F50" i="3"/>
  <c r="AA25" i="3"/>
  <c r="U7" i="3"/>
  <c r="U11" i="3"/>
  <c r="U15" i="3"/>
  <c r="U19" i="3"/>
  <c r="U24" i="3"/>
  <c r="U28" i="3"/>
  <c r="U32" i="3"/>
  <c r="U37" i="3"/>
  <c r="U41" i="3"/>
  <c r="U45" i="3"/>
  <c r="U49" i="3"/>
  <c r="S50" i="3"/>
  <c r="AN49" i="3"/>
  <c r="O50" i="3"/>
  <c r="K50" i="3"/>
  <c r="G50" i="3"/>
  <c r="U4" i="3"/>
  <c r="U8" i="3"/>
  <c r="U12" i="3"/>
  <c r="U16" i="3"/>
  <c r="U20" i="3"/>
  <c r="U25" i="3"/>
  <c r="U29" i="3"/>
  <c r="U33" i="3"/>
  <c r="U38" i="3"/>
  <c r="U42" i="3"/>
  <c r="U46" i="3"/>
  <c r="U5" i="3"/>
  <c r="U9" i="3"/>
  <c r="U13" i="3"/>
  <c r="U17" i="3"/>
  <c r="U22" i="3"/>
  <c r="U26" i="3"/>
  <c r="U30" i="3"/>
  <c r="U34" i="3"/>
  <c r="U39" i="3"/>
  <c r="U43" i="3"/>
  <c r="U47" i="3"/>
  <c r="Q50" i="3"/>
  <c r="M50" i="3"/>
  <c r="I50" i="3"/>
  <c r="E50" i="3"/>
  <c r="U6" i="3"/>
  <c r="U10" i="3"/>
  <c r="U14" i="3"/>
  <c r="U18" i="3"/>
  <c r="U23" i="3"/>
  <c r="U27" i="3"/>
  <c r="U31" i="3"/>
  <c r="U36" i="3"/>
  <c r="U40" i="3"/>
  <c r="U44" i="3"/>
  <c r="U48" i="3"/>
  <c r="AM27" i="3"/>
  <c r="AM42" i="3"/>
  <c r="AM49" i="3"/>
  <c r="AM44" i="3"/>
  <c r="AM13" i="3"/>
  <c r="AM19" i="3"/>
  <c r="AM8" i="3"/>
  <c r="AM47" i="3"/>
  <c r="AM7" i="3"/>
  <c r="AM48" i="3"/>
  <c r="AM10" i="3"/>
  <c r="AM39" i="3"/>
  <c r="AI36" i="3"/>
  <c r="AI32" i="3"/>
  <c r="AI25" i="3"/>
  <c r="AI21" i="3"/>
  <c r="AI27" i="3"/>
  <c r="AI23" i="3"/>
  <c r="AI38" i="3"/>
  <c r="AI34" i="3"/>
  <c r="AI7" i="3"/>
  <c r="AI37" i="3"/>
  <c r="AI39" i="3"/>
  <c r="AI30" i="3"/>
  <c r="AI18" i="3"/>
  <c r="AI14" i="3"/>
  <c r="AI49" i="3"/>
  <c r="AI33" i="3"/>
  <c r="AI45" i="3"/>
  <c r="AI17" i="3"/>
  <c r="AI24" i="3"/>
  <c r="AI20" i="3"/>
  <c r="AI8" i="3"/>
  <c r="AI4" i="3"/>
  <c r="AE49" i="3"/>
  <c r="AE46" i="3"/>
  <c r="AE42" i="3"/>
  <c r="AE38" i="3"/>
  <c r="AE34" i="3"/>
  <c r="AE31" i="3"/>
  <c r="AE27" i="3"/>
  <c r="AE23" i="3"/>
  <c r="AE44" i="3"/>
  <c r="AE40" i="3"/>
  <c r="AE36" i="3"/>
  <c r="AE32" i="3"/>
  <c r="AE37" i="3"/>
  <c r="AE29" i="3"/>
  <c r="AE25" i="3"/>
  <c r="AE21" i="3"/>
  <c r="AE45" i="3"/>
  <c r="AE17" i="3"/>
  <c r="AE9" i="3"/>
  <c r="AE33" i="3"/>
  <c r="AE48" i="3"/>
  <c r="AE15" i="3"/>
  <c r="AE7" i="3"/>
  <c r="AE28" i="3"/>
  <c r="AE24" i="3"/>
  <c r="AE20" i="3"/>
  <c r="AE16" i="3"/>
  <c r="AE12" i="3"/>
  <c r="AE8" i="3"/>
  <c r="AE4" i="3"/>
  <c r="AE35" i="3"/>
  <c r="AE47" i="3"/>
  <c r="AE13" i="3"/>
  <c r="AE5" i="3"/>
  <c r="AE19" i="3"/>
  <c r="AE11" i="3"/>
  <c r="AE41" i="3"/>
  <c r="AE30" i="3"/>
  <c r="AE26" i="3"/>
  <c r="AE22" i="3"/>
  <c r="AE18" i="3"/>
  <c r="AE14" i="3"/>
  <c r="AE10" i="3"/>
  <c r="AE6" i="3"/>
  <c r="AE43" i="3"/>
  <c r="AE39" i="3"/>
  <c r="AA48" i="3"/>
  <c r="AA29" i="3"/>
  <c r="AA47" i="3"/>
  <c r="AA46" i="3"/>
  <c r="AA34" i="3"/>
  <c r="AA39" i="3"/>
  <c r="AA36" i="3"/>
  <c r="AA31" i="3"/>
  <c r="AA19" i="3"/>
  <c r="AA11" i="3"/>
  <c r="AA9" i="3"/>
  <c r="AA43" i="3"/>
  <c r="AA22" i="3"/>
  <c r="AA18" i="3"/>
  <c r="AA6" i="3"/>
  <c r="AA37" i="3"/>
  <c r="AA7" i="3"/>
  <c r="AA35" i="3"/>
  <c r="AA5" i="3"/>
  <c r="AA32" i="3"/>
  <c r="AA20" i="3"/>
  <c r="AA16" i="3"/>
  <c r="AA4" i="3"/>
  <c r="AA45" i="3"/>
  <c r="AN45" i="3"/>
  <c r="AN39" i="3"/>
  <c r="AN41" i="3"/>
  <c r="AN35" i="3"/>
  <c r="AN29" i="3"/>
  <c r="AN27" i="3"/>
  <c r="AN21" i="3"/>
  <c r="AN19" i="3"/>
  <c r="AN13" i="3"/>
  <c r="AN11" i="3"/>
  <c r="AN5" i="3"/>
  <c r="AN24" i="3"/>
  <c r="AN18" i="3"/>
  <c r="AN16" i="3"/>
  <c r="AN10" i="3"/>
  <c r="AN8" i="3"/>
  <c r="AN48" i="3"/>
  <c r="AN46" i="3"/>
  <c r="AN40" i="3"/>
  <c r="AN38" i="3"/>
  <c r="AN32" i="3"/>
  <c r="AN30" i="3"/>
  <c r="AJ49" i="3"/>
  <c r="AJ43" i="3"/>
  <c r="AJ41" i="3"/>
  <c r="AJ47" i="3"/>
  <c r="AJ45" i="3"/>
  <c r="AJ39" i="3"/>
  <c r="AJ37" i="3"/>
  <c r="AJ35" i="3"/>
  <c r="AJ33" i="3"/>
  <c r="AJ31" i="3"/>
  <c r="AJ29" i="3"/>
  <c r="AJ27" i="3"/>
  <c r="AJ25" i="3"/>
  <c r="AJ23" i="3"/>
  <c r="AJ21" i="3"/>
  <c r="AJ19" i="3"/>
  <c r="AJ17" i="3"/>
  <c r="AJ15" i="3"/>
  <c r="AJ13" i="3"/>
  <c r="AJ11" i="3"/>
  <c r="AJ9" i="3"/>
  <c r="AJ7" i="3"/>
  <c r="AJ5" i="3"/>
  <c r="AJ24" i="3"/>
  <c r="AJ22" i="3"/>
  <c r="AJ20" i="3"/>
  <c r="AJ18" i="3"/>
  <c r="AJ16" i="3"/>
  <c r="AJ14" i="3"/>
  <c r="AJ12" i="3"/>
  <c r="AJ10" i="3"/>
  <c r="AJ8" i="3"/>
  <c r="AJ6" i="3"/>
  <c r="AJ4" i="3"/>
  <c r="AJ48" i="3"/>
  <c r="AJ46" i="3"/>
  <c r="AJ44" i="3"/>
  <c r="AJ42" i="3"/>
  <c r="AJ40" i="3"/>
  <c r="AJ38" i="3"/>
  <c r="AJ36" i="3"/>
  <c r="AJ34" i="3"/>
  <c r="AJ32" i="3"/>
  <c r="AJ30" i="3"/>
  <c r="AJ28" i="3"/>
  <c r="AJ26" i="3"/>
  <c r="AF47" i="3"/>
  <c r="AF45" i="3"/>
  <c r="AF39" i="3"/>
  <c r="AF37" i="3"/>
  <c r="AF49" i="3"/>
  <c r="AF43" i="3"/>
  <c r="AF41" i="3"/>
  <c r="AF35" i="3"/>
  <c r="AF33" i="3"/>
  <c r="AF31" i="3"/>
  <c r="AF29" i="3"/>
  <c r="AF27" i="3"/>
  <c r="AF25" i="3"/>
  <c r="AF23" i="3"/>
  <c r="AF21" i="3"/>
  <c r="AF19" i="3"/>
  <c r="AF17" i="3"/>
  <c r="AF15" i="3"/>
  <c r="AF13" i="3"/>
  <c r="AF11" i="3"/>
  <c r="AF9" i="3"/>
  <c r="AF7" i="3"/>
  <c r="AF5" i="3"/>
  <c r="AF48" i="3"/>
  <c r="AF46" i="3"/>
  <c r="AF44" i="3"/>
  <c r="AF42" i="3"/>
  <c r="AF40" i="3"/>
  <c r="AF24" i="3"/>
  <c r="AF22" i="3"/>
  <c r="AF20" i="3"/>
  <c r="AF18" i="3"/>
  <c r="AF16" i="3"/>
  <c r="AF14" i="3"/>
  <c r="AF12" i="3"/>
  <c r="AF10" i="3"/>
  <c r="AF8" i="3"/>
  <c r="AF6" i="3"/>
  <c r="AF4" i="3"/>
  <c r="AF38" i="3"/>
  <c r="AF36" i="3"/>
  <c r="AF34" i="3"/>
  <c r="AF32" i="3"/>
  <c r="AF30" i="3"/>
  <c r="AF28" i="3"/>
  <c r="AF26" i="3"/>
  <c r="AB49" i="3"/>
  <c r="AB43" i="3"/>
  <c r="AB41" i="3"/>
  <c r="AB47" i="3"/>
  <c r="AB45" i="3"/>
  <c r="AB39" i="3"/>
  <c r="AB37" i="3"/>
  <c r="AB35" i="3"/>
  <c r="AB33" i="3"/>
  <c r="AB31" i="3"/>
  <c r="AB29" i="3"/>
  <c r="AB27" i="3"/>
  <c r="AB25" i="3"/>
  <c r="AB23" i="3"/>
  <c r="AB21" i="3"/>
  <c r="AB19" i="3"/>
  <c r="AB17" i="3"/>
  <c r="AB15" i="3"/>
  <c r="AB13" i="3"/>
  <c r="AB11" i="3"/>
  <c r="AB9" i="3"/>
  <c r="AB7" i="3"/>
  <c r="AB5" i="3"/>
  <c r="AB48" i="3"/>
  <c r="AB46" i="3"/>
  <c r="AB44" i="3"/>
  <c r="AB42" i="3"/>
  <c r="AB40" i="3"/>
  <c r="AB38" i="3"/>
  <c r="AB36" i="3"/>
  <c r="AB34" i="3"/>
  <c r="AB32" i="3"/>
  <c r="AB30" i="3"/>
  <c r="AB28" i="3"/>
  <c r="AB26" i="3"/>
  <c r="AB24" i="3"/>
  <c r="AB22" i="3"/>
  <c r="AB20" i="3"/>
  <c r="AB18" i="3"/>
  <c r="AB16" i="3"/>
  <c r="AB14" i="3"/>
  <c r="AB12" i="3"/>
  <c r="AB10" i="3"/>
  <c r="AB8" i="3"/>
  <c r="AB6" i="3"/>
  <c r="AB4" i="3"/>
  <c r="AO39" i="3"/>
  <c r="AO48" i="3"/>
  <c r="AO30" i="3"/>
  <c r="AO26" i="3"/>
  <c r="AO22" i="3"/>
  <c r="AO35" i="3"/>
  <c r="AO45" i="3"/>
  <c r="AO40" i="3"/>
  <c r="AO41" i="3"/>
  <c r="AO28" i="3"/>
  <c r="AO24" i="3"/>
  <c r="AO43" i="3"/>
  <c r="AO37" i="3"/>
  <c r="AO33" i="3"/>
  <c r="AO49" i="3"/>
  <c r="AO32" i="3"/>
  <c r="AO20" i="3"/>
  <c r="AO12" i="3"/>
  <c r="AO4" i="3"/>
  <c r="AO36" i="3"/>
  <c r="AO18" i="3"/>
  <c r="AO10" i="3"/>
  <c r="AO47" i="3"/>
  <c r="AO31" i="3"/>
  <c r="AO27" i="3"/>
  <c r="AO23" i="3"/>
  <c r="AO19" i="3"/>
  <c r="AO15" i="3"/>
  <c r="AO11" i="3"/>
  <c r="AO7" i="3"/>
  <c r="AO38" i="3"/>
  <c r="AO16" i="3"/>
  <c r="AO8" i="3"/>
  <c r="AO34" i="3"/>
  <c r="AO14" i="3"/>
  <c r="AO6" i="3"/>
  <c r="AO44" i="3"/>
  <c r="AO29" i="3"/>
  <c r="AO25" i="3"/>
  <c r="AO21" i="3"/>
  <c r="AO17" i="3"/>
  <c r="AO13" i="3"/>
  <c r="AO9" i="3"/>
  <c r="AO5" i="3"/>
  <c r="AO46" i="3"/>
  <c r="AO42" i="3"/>
  <c r="AK43" i="3"/>
  <c r="AK37" i="3"/>
  <c r="AK33" i="3"/>
  <c r="AK28" i="3"/>
  <c r="AK24" i="3"/>
  <c r="AK47" i="3"/>
  <c r="AK39" i="3"/>
  <c r="AK46" i="3"/>
  <c r="AK42" i="3"/>
  <c r="AK35" i="3"/>
  <c r="AK49" i="3"/>
  <c r="AK45" i="3"/>
  <c r="AK30" i="3"/>
  <c r="AK26" i="3"/>
  <c r="AK22" i="3"/>
  <c r="AK41" i="3"/>
  <c r="AK34" i="3"/>
  <c r="AK14" i="3"/>
  <c r="AK6" i="3"/>
  <c r="AK20" i="3"/>
  <c r="AK12" i="3"/>
  <c r="AK4" i="3"/>
  <c r="AK29" i="3"/>
  <c r="AK25" i="3"/>
  <c r="AK21" i="3"/>
  <c r="AK17" i="3"/>
  <c r="AK13" i="3"/>
  <c r="AK9" i="3"/>
  <c r="AK5" i="3"/>
  <c r="AK40" i="3"/>
  <c r="AK36" i="3"/>
  <c r="AK18" i="3"/>
  <c r="AK10" i="3"/>
  <c r="AK38" i="3"/>
  <c r="AK16" i="3"/>
  <c r="AK8" i="3"/>
  <c r="AK31" i="3"/>
  <c r="AK27" i="3"/>
  <c r="AK23" i="3"/>
  <c r="AK19" i="3"/>
  <c r="AK15" i="3"/>
  <c r="AK11" i="3"/>
  <c r="AK7" i="3"/>
  <c r="AK48" i="3"/>
  <c r="AK32" i="3"/>
  <c r="AK44" i="3"/>
  <c r="AG41" i="3"/>
  <c r="AG49" i="3"/>
  <c r="AG30" i="3"/>
  <c r="AG26" i="3"/>
  <c r="AG22" i="3"/>
  <c r="AG43" i="3"/>
  <c r="AG33" i="3"/>
  <c r="AG48" i="3"/>
  <c r="AG44" i="3"/>
  <c r="AG39" i="3"/>
  <c r="AG37" i="3"/>
  <c r="AG28" i="3"/>
  <c r="AG24" i="3"/>
  <c r="AG35" i="3"/>
  <c r="AG45" i="3"/>
  <c r="AG36" i="3"/>
  <c r="AG16" i="3"/>
  <c r="AG8" i="3"/>
  <c r="AG40" i="3"/>
  <c r="AG46" i="3"/>
  <c r="AG14" i="3"/>
  <c r="AG6" i="3"/>
  <c r="AG32" i="3"/>
  <c r="AG31" i="3"/>
  <c r="AG27" i="3"/>
  <c r="AG23" i="3"/>
  <c r="AG19" i="3"/>
  <c r="AG15" i="3"/>
  <c r="AG11" i="3"/>
  <c r="AG7" i="3"/>
  <c r="AG42" i="3"/>
  <c r="AG20" i="3"/>
  <c r="AG12" i="3"/>
  <c r="AG4" i="3"/>
  <c r="AG47" i="3"/>
  <c r="AG38" i="3"/>
  <c r="AG18" i="3"/>
  <c r="AG10" i="3"/>
  <c r="AG29" i="3"/>
  <c r="AG25" i="3"/>
  <c r="AG21" i="3"/>
  <c r="AG17" i="3"/>
  <c r="AG13" i="3"/>
  <c r="AG9" i="3"/>
  <c r="AG5" i="3"/>
  <c r="AG34" i="3"/>
  <c r="AC35" i="3"/>
  <c r="AC45" i="3"/>
  <c r="AC32" i="3"/>
  <c r="AC28" i="3"/>
  <c r="AC24" i="3"/>
  <c r="AC41" i="3"/>
  <c r="AC37" i="3"/>
  <c r="AC47" i="3"/>
  <c r="AC43" i="3"/>
  <c r="AC46" i="3"/>
  <c r="AC33" i="3"/>
  <c r="AC30" i="3"/>
  <c r="AC26" i="3"/>
  <c r="AC22" i="3"/>
  <c r="AC39" i="3"/>
  <c r="AC38" i="3"/>
  <c r="AC18" i="3"/>
  <c r="AC10" i="3"/>
  <c r="AC16" i="3"/>
  <c r="AC8" i="3"/>
  <c r="AC29" i="3"/>
  <c r="AC25" i="3"/>
  <c r="AC21" i="3"/>
  <c r="AC17" i="3"/>
  <c r="AC13" i="3"/>
  <c r="AC9" i="3"/>
  <c r="AC5" i="3"/>
  <c r="AC44" i="3"/>
  <c r="AC40" i="3"/>
  <c r="AC14" i="3"/>
  <c r="AC6" i="3"/>
  <c r="AC42" i="3"/>
  <c r="AC49" i="3"/>
  <c r="AC20" i="3"/>
  <c r="AC12" i="3"/>
  <c r="AC4" i="3"/>
  <c r="AC34" i="3"/>
  <c r="AC31" i="3"/>
  <c r="AC27" i="3"/>
  <c r="AC23" i="3"/>
  <c r="AC19" i="3"/>
  <c r="AC15" i="3"/>
  <c r="AC11" i="3"/>
  <c r="AC7" i="3"/>
  <c r="AC36" i="3"/>
  <c r="AC48" i="3"/>
  <c r="Y39" i="3"/>
  <c r="Y30" i="3"/>
  <c r="Y26" i="3"/>
  <c r="Y22" i="3"/>
  <c r="Y35" i="3"/>
  <c r="Y45" i="3"/>
  <c r="Y41" i="3"/>
  <c r="Y37" i="3"/>
  <c r="Y48" i="3"/>
  <c r="Y32" i="3"/>
  <c r="Y28" i="3"/>
  <c r="Y24" i="3"/>
  <c r="Y43" i="3"/>
  <c r="Y49" i="3"/>
  <c r="Y33" i="3"/>
  <c r="Y40" i="3"/>
  <c r="Y20" i="3"/>
  <c r="Y12" i="3"/>
  <c r="Y4" i="3"/>
  <c r="Y44" i="3"/>
  <c r="Y18" i="3"/>
  <c r="Y10" i="3"/>
  <c r="Y36" i="3"/>
  <c r="Y31" i="3"/>
  <c r="Y27" i="3"/>
  <c r="Y23" i="3"/>
  <c r="Y19" i="3"/>
  <c r="Y15" i="3"/>
  <c r="Y11" i="3"/>
  <c r="Y7" i="3"/>
  <c r="Y46" i="3"/>
  <c r="Y16" i="3"/>
  <c r="Y8" i="3"/>
  <c r="Y42" i="3"/>
  <c r="Y14" i="3"/>
  <c r="Y6" i="3"/>
  <c r="Y47" i="3"/>
  <c r="Y29" i="3"/>
  <c r="Y25" i="3"/>
  <c r="Y21" i="3"/>
  <c r="Y17" i="3"/>
  <c r="Y13" i="3"/>
  <c r="Y9" i="3"/>
  <c r="Y5" i="3"/>
  <c r="Y38" i="3"/>
  <c r="Y34" i="3"/>
  <c r="AL48" i="3"/>
  <c r="AL46" i="3"/>
  <c r="AL44" i="3"/>
  <c r="AL42" i="3"/>
  <c r="AL40" i="3"/>
  <c r="AL38" i="3"/>
  <c r="AL36" i="3"/>
  <c r="AL34" i="3"/>
  <c r="AL32" i="3"/>
  <c r="AL30" i="3"/>
  <c r="AL28" i="3"/>
  <c r="AL26" i="3"/>
  <c r="AL24" i="3"/>
  <c r="AL22" i="3"/>
  <c r="AL20" i="3"/>
  <c r="AL18" i="3"/>
  <c r="AL16" i="3"/>
  <c r="AL14" i="3"/>
  <c r="AL12" i="3"/>
  <c r="AL10" i="3"/>
  <c r="AL8" i="3"/>
  <c r="AL6" i="3"/>
  <c r="AL4" i="3"/>
  <c r="AL37" i="3"/>
  <c r="AL35" i="3"/>
  <c r="AL33" i="3"/>
  <c r="AL31" i="3"/>
  <c r="AL29" i="3"/>
  <c r="AL27" i="3"/>
  <c r="AL25" i="3"/>
  <c r="AL23" i="3"/>
  <c r="AL21" i="3"/>
  <c r="AL19" i="3"/>
  <c r="AL17" i="3"/>
  <c r="AL15" i="3"/>
  <c r="AL13" i="3"/>
  <c r="AL11" i="3"/>
  <c r="AL9" i="3"/>
  <c r="AL7" i="3"/>
  <c r="AL5" i="3"/>
  <c r="AL49" i="3"/>
  <c r="AL47" i="3"/>
  <c r="AL45" i="3"/>
  <c r="AL43" i="3"/>
  <c r="AL41" i="3"/>
  <c r="AL39" i="3"/>
  <c r="AH48" i="3"/>
  <c r="AH46" i="3"/>
  <c r="AH44" i="3"/>
  <c r="AH42" i="3"/>
  <c r="AH40" i="3"/>
  <c r="AH38" i="3"/>
  <c r="AH36" i="3"/>
  <c r="AH34" i="3"/>
  <c r="AH32" i="3"/>
  <c r="AH30" i="3"/>
  <c r="AH28" i="3"/>
  <c r="AH26" i="3"/>
  <c r="AH24" i="3"/>
  <c r="AH22" i="3"/>
  <c r="AH20" i="3"/>
  <c r="AH18" i="3"/>
  <c r="AH16" i="3"/>
  <c r="AH14" i="3"/>
  <c r="AH12" i="3"/>
  <c r="AH10" i="3"/>
  <c r="AH8" i="3"/>
  <c r="AH6" i="3"/>
  <c r="AH4" i="3"/>
  <c r="AH37" i="3"/>
  <c r="AH35" i="3"/>
  <c r="AH33" i="3"/>
  <c r="AH31" i="3"/>
  <c r="AH29" i="3"/>
  <c r="AH27" i="3"/>
  <c r="AH25" i="3"/>
  <c r="AH23" i="3"/>
  <c r="AH21" i="3"/>
  <c r="AH19" i="3"/>
  <c r="AH17" i="3"/>
  <c r="AH15" i="3"/>
  <c r="AH13" i="3"/>
  <c r="AH11" i="3"/>
  <c r="AH9" i="3"/>
  <c r="AH7" i="3"/>
  <c r="AH5" i="3"/>
  <c r="AH49" i="3"/>
  <c r="AH47" i="3"/>
  <c r="AH45" i="3"/>
  <c r="AH43" i="3"/>
  <c r="AH41" i="3"/>
  <c r="AH39" i="3"/>
  <c r="AD48" i="3"/>
  <c r="AD46" i="3"/>
  <c r="AD44" i="3"/>
  <c r="AD42" i="3"/>
  <c r="AD40" i="3"/>
  <c r="AD38" i="3"/>
  <c r="AD36" i="3"/>
  <c r="AD34" i="3"/>
  <c r="AD32" i="3"/>
  <c r="AD30" i="3"/>
  <c r="AD28" i="3"/>
  <c r="AD26" i="3"/>
  <c r="AD24" i="3"/>
  <c r="AD22" i="3"/>
  <c r="AD20" i="3"/>
  <c r="AD18" i="3"/>
  <c r="AD16" i="3"/>
  <c r="AD14" i="3"/>
  <c r="AD12" i="3"/>
  <c r="AD10" i="3"/>
  <c r="AD8" i="3"/>
  <c r="AD6" i="3"/>
  <c r="AD4" i="3"/>
  <c r="AD49" i="3"/>
  <c r="AD47" i="3"/>
  <c r="AD45" i="3"/>
  <c r="AD43" i="3"/>
  <c r="AD41" i="3"/>
  <c r="AD39" i="3"/>
  <c r="AD25" i="3"/>
  <c r="AD23" i="3"/>
  <c r="AD21" i="3"/>
  <c r="AD19" i="3"/>
  <c r="AD17" i="3"/>
  <c r="AD15" i="3"/>
  <c r="AD13" i="3"/>
  <c r="AD11" i="3"/>
  <c r="AD9" i="3"/>
  <c r="AD7" i="3"/>
  <c r="AD5" i="3"/>
  <c r="AD37" i="3"/>
  <c r="AD35" i="3"/>
  <c r="AD33" i="3"/>
  <c r="AD31" i="3"/>
  <c r="AD29" i="3"/>
  <c r="AD27" i="3"/>
  <c r="Z48" i="3"/>
  <c r="Z46" i="3"/>
  <c r="Z44" i="3"/>
  <c r="Z42" i="3"/>
  <c r="Z40" i="3"/>
  <c r="Z38" i="3"/>
  <c r="Z36" i="3"/>
  <c r="Z34" i="3"/>
  <c r="Z32" i="3"/>
  <c r="Z30" i="3"/>
  <c r="Z28" i="3"/>
  <c r="Z26" i="3"/>
  <c r="Z24" i="3"/>
  <c r="Z22" i="3"/>
  <c r="Z20" i="3"/>
  <c r="Z18" i="3"/>
  <c r="Z16" i="3"/>
  <c r="Z14" i="3"/>
  <c r="Z12" i="3"/>
  <c r="Z10" i="3"/>
  <c r="Z8" i="3"/>
  <c r="Z6" i="3"/>
  <c r="Z37" i="3"/>
  <c r="Z35" i="3"/>
  <c r="Z33" i="3"/>
  <c r="Z31" i="3"/>
  <c r="Z29" i="3"/>
  <c r="Z27" i="3"/>
  <c r="Z49" i="3"/>
  <c r="Z47" i="3"/>
  <c r="Z45" i="3"/>
  <c r="Z43" i="3"/>
  <c r="Z41" i="3"/>
  <c r="Z39" i="3"/>
  <c r="Z4" i="3"/>
  <c r="Z25" i="3"/>
  <c r="Z23" i="3"/>
  <c r="Z21" i="3"/>
  <c r="Z19" i="3"/>
  <c r="Z17" i="3"/>
  <c r="Z15" i="3"/>
  <c r="Z13" i="3"/>
  <c r="Z11" i="3"/>
  <c r="Z9" i="3"/>
  <c r="Z7" i="3"/>
  <c r="Z5" i="3"/>
  <c r="U50" i="2"/>
  <c r="U50" i="3"/>
  <c r="AP11" i="3"/>
  <c r="U3" i="3"/>
  <c r="AG3" i="3"/>
  <c r="AB3" i="3"/>
  <c r="D54" i="3"/>
  <c r="D55" i="3"/>
  <c r="Y3" i="3"/>
  <c r="S54" i="3"/>
  <c r="S55" i="3"/>
  <c r="O54" i="3"/>
  <c r="O55" i="3"/>
  <c r="AM3" i="3"/>
  <c r="L54" i="3"/>
  <c r="L55" i="3"/>
  <c r="H54" i="3"/>
  <c r="H55" i="3"/>
  <c r="I54" i="3"/>
  <c r="I55" i="3"/>
  <c r="AD3" i="3"/>
  <c r="AC3" i="3"/>
  <c r="E54" i="3"/>
  <c r="E55" i="3"/>
  <c r="Z3" i="3"/>
  <c r="AI46" i="3"/>
  <c r="AI12" i="3"/>
  <c r="AI28" i="3"/>
  <c r="AI11" i="3"/>
  <c r="AI6" i="3"/>
  <c r="AI22" i="3"/>
  <c r="AI5" i="3"/>
  <c r="AI15" i="3"/>
  <c r="AI42" i="3"/>
  <c r="AI31" i="3"/>
  <c r="AI29" i="3"/>
  <c r="AI40" i="3"/>
  <c r="AM18" i="3"/>
  <c r="AM45" i="3"/>
  <c r="AM16" i="3"/>
  <c r="AM46" i="3"/>
  <c r="AM25" i="3"/>
  <c r="AI41" i="3"/>
  <c r="AI16" i="3"/>
  <c r="AI9" i="3"/>
  <c r="AI19" i="3"/>
  <c r="AI10" i="3"/>
  <c r="AI26" i="3"/>
  <c r="AI13" i="3"/>
  <c r="AI43" i="3"/>
  <c r="AI48" i="3"/>
  <c r="AI35" i="3"/>
  <c r="AI47" i="3"/>
  <c r="AM26" i="3"/>
  <c r="AM17" i="3"/>
  <c r="AM24" i="3"/>
  <c r="AM36" i="3"/>
  <c r="AM34" i="3"/>
  <c r="AN26" i="3"/>
  <c r="AN34" i="3"/>
  <c r="AN42" i="3"/>
  <c r="AN4" i="3"/>
  <c r="AN12" i="3"/>
  <c r="AN20" i="3"/>
  <c r="AN7" i="3"/>
  <c r="AN15" i="3"/>
  <c r="AN23" i="3"/>
  <c r="AN31" i="3"/>
  <c r="AN43" i="3"/>
  <c r="AN47" i="3"/>
  <c r="AA8" i="3"/>
  <c r="AA24" i="3"/>
  <c r="AA13" i="3"/>
  <c r="AA15" i="3"/>
  <c r="AA10" i="3"/>
  <c r="AA26" i="3"/>
  <c r="AA17" i="3"/>
  <c r="AA23" i="3"/>
  <c r="AA40" i="3"/>
  <c r="AA38" i="3"/>
  <c r="AA21" i="3"/>
  <c r="AN28" i="3"/>
  <c r="AN36" i="3"/>
  <c r="AN44" i="3"/>
  <c r="AN6" i="3"/>
  <c r="AN14" i="3"/>
  <c r="AN22" i="3"/>
  <c r="AN9" i="3"/>
  <c r="AN17" i="3"/>
  <c r="AN25" i="3"/>
  <c r="AN33" i="3"/>
  <c r="AN37" i="3"/>
  <c r="AA12" i="3"/>
  <c r="AA28" i="3"/>
  <c r="AA49" i="3"/>
  <c r="AA33" i="3"/>
  <c r="AA14" i="3"/>
  <c r="AA30" i="3"/>
  <c r="AA41" i="3"/>
  <c r="AA27" i="3"/>
  <c r="AA44" i="3"/>
  <c r="AA42" i="3"/>
  <c r="AM35" i="3"/>
  <c r="AM14" i="3"/>
  <c r="AM30" i="3"/>
  <c r="AM15" i="3"/>
  <c r="AM43" i="3"/>
  <c r="AM12" i="3"/>
  <c r="AM28" i="3"/>
  <c r="AM5" i="3"/>
  <c r="AM32" i="3"/>
  <c r="AM29" i="3"/>
  <c r="AM33" i="3"/>
  <c r="AM31" i="3"/>
  <c r="AM6" i="3"/>
  <c r="AM22" i="3"/>
  <c r="AM37" i="3"/>
  <c r="AM9" i="3"/>
  <c r="AM4" i="3"/>
  <c r="AM20" i="3"/>
  <c r="AM11" i="3"/>
  <c r="AM41" i="3"/>
  <c r="AM40" i="3"/>
  <c r="AM21" i="3"/>
  <c r="AM38" i="3"/>
  <c r="D56" i="3"/>
  <c r="D24" i="4"/>
  <c r="D74" i="4"/>
  <c r="D125" i="4"/>
  <c r="D40" i="4"/>
  <c r="D90" i="4"/>
  <c r="D141" i="4"/>
  <c r="D46" i="4"/>
  <c r="D96" i="4"/>
  <c r="D147" i="4"/>
  <c r="D32" i="4"/>
  <c r="D82" i="4"/>
  <c r="D133" i="4"/>
  <c r="D28" i="4"/>
  <c r="D78" i="4"/>
  <c r="D129" i="4"/>
  <c r="D20" i="4"/>
  <c r="D70" i="4"/>
  <c r="D121" i="4"/>
  <c r="D16" i="4"/>
  <c r="D66" i="4"/>
  <c r="D117" i="4"/>
  <c r="D12" i="4"/>
  <c r="D62" i="4"/>
  <c r="D113" i="4"/>
  <c r="D8" i="4"/>
  <c r="D58" i="4"/>
  <c r="D109" i="4"/>
  <c r="D4" i="4"/>
  <c r="D54" i="4"/>
  <c r="D105" i="4"/>
  <c r="D44" i="4"/>
  <c r="D94" i="4"/>
  <c r="D145" i="4"/>
  <c r="D36" i="4"/>
  <c r="D86" i="4"/>
  <c r="D137" i="4"/>
  <c r="D42" i="4"/>
  <c r="D92" i="4"/>
  <c r="D143" i="4"/>
  <c r="D34" i="4"/>
  <c r="D84" i="4"/>
  <c r="D135" i="4"/>
  <c r="D30" i="4"/>
  <c r="D80" i="4"/>
  <c r="D131" i="4"/>
  <c r="D22" i="4"/>
  <c r="D72" i="4"/>
  <c r="D123" i="4"/>
  <c r="D14" i="4"/>
  <c r="D64" i="4"/>
  <c r="D115" i="4"/>
  <c r="D10" i="4"/>
  <c r="D60" i="4"/>
  <c r="D111" i="4"/>
  <c r="D6" i="4"/>
  <c r="D56" i="4"/>
  <c r="D107" i="4"/>
  <c r="D45" i="4"/>
  <c r="D95" i="4"/>
  <c r="D146" i="4"/>
  <c r="D23" i="4"/>
  <c r="D73" i="4"/>
  <c r="D124" i="4"/>
  <c r="D15" i="4"/>
  <c r="D65" i="4"/>
  <c r="D116" i="4"/>
  <c r="D7" i="4"/>
  <c r="D57" i="4"/>
  <c r="D108" i="4"/>
  <c r="D43" i="4"/>
  <c r="D93" i="4"/>
  <c r="D144" i="4"/>
  <c r="D35" i="4"/>
  <c r="D85" i="4"/>
  <c r="D136" i="4"/>
  <c r="D25" i="4"/>
  <c r="D75" i="4"/>
  <c r="D126" i="4"/>
  <c r="D17" i="4"/>
  <c r="D67" i="4"/>
  <c r="D118" i="4"/>
  <c r="D9" i="4"/>
  <c r="D59" i="4"/>
  <c r="D110" i="4"/>
  <c r="D5" i="4"/>
  <c r="D55" i="4"/>
  <c r="D106" i="4"/>
  <c r="D41" i="4"/>
  <c r="D91" i="4"/>
  <c r="D142" i="4"/>
  <c r="D29" i="4"/>
  <c r="D79" i="4"/>
  <c r="D130" i="4"/>
  <c r="D13" i="4"/>
  <c r="D63" i="4"/>
  <c r="D114" i="4"/>
  <c r="D48" i="4"/>
  <c r="D98" i="4"/>
  <c r="D149" i="4"/>
  <c r="D39" i="4"/>
  <c r="D89" i="4"/>
  <c r="D140" i="4"/>
  <c r="D37" i="4"/>
  <c r="D87" i="4"/>
  <c r="D138" i="4"/>
  <c r="D31" i="4"/>
  <c r="D81" i="4"/>
  <c r="D132" i="4"/>
  <c r="D27" i="4"/>
  <c r="D77" i="4"/>
  <c r="D128" i="4"/>
  <c r="D19" i="4"/>
  <c r="D69" i="4"/>
  <c r="D120" i="4"/>
  <c r="D11" i="4"/>
  <c r="D61" i="4"/>
  <c r="D112" i="4"/>
  <c r="AP40" i="3"/>
  <c r="AP6" i="3"/>
  <c r="I56" i="3"/>
  <c r="I48" i="4"/>
  <c r="I98" i="4"/>
  <c r="I149" i="4"/>
  <c r="I42" i="4"/>
  <c r="I92" i="4"/>
  <c r="I143" i="4"/>
  <c r="I38" i="4"/>
  <c r="I88" i="4"/>
  <c r="I139" i="4"/>
  <c r="I36" i="4"/>
  <c r="I86" i="4"/>
  <c r="I137" i="4"/>
  <c r="I34" i="4"/>
  <c r="I84" i="4"/>
  <c r="I135" i="4"/>
  <c r="I28" i="4"/>
  <c r="I78" i="4"/>
  <c r="I129" i="4"/>
  <c r="I26" i="4"/>
  <c r="I76" i="4"/>
  <c r="I127" i="4"/>
  <c r="I24" i="4"/>
  <c r="I74" i="4"/>
  <c r="I125" i="4"/>
  <c r="I22" i="4"/>
  <c r="I72" i="4"/>
  <c r="I123" i="4"/>
  <c r="I20" i="4"/>
  <c r="I70" i="4"/>
  <c r="I121" i="4"/>
  <c r="I18" i="4"/>
  <c r="I68" i="4"/>
  <c r="I119" i="4"/>
  <c r="I14" i="4"/>
  <c r="I64" i="4"/>
  <c r="I115" i="4"/>
  <c r="I12" i="4"/>
  <c r="I62" i="4"/>
  <c r="I113" i="4"/>
  <c r="I8" i="4"/>
  <c r="I58" i="4"/>
  <c r="I109" i="4"/>
  <c r="I6" i="4"/>
  <c r="I56" i="4"/>
  <c r="I107" i="4"/>
  <c r="I4" i="4"/>
  <c r="I54" i="4"/>
  <c r="I105" i="4"/>
  <c r="I49" i="4"/>
  <c r="I99" i="4"/>
  <c r="I150" i="4"/>
  <c r="I47" i="4"/>
  <c r="I97" i="4"/>
  <c r="I148" i="4"/>
  <c r="I45" i="4"/>
  <c r="I95" i="4"/>
  <c r="I146" i="4"/>
  <c r="I43" i="4"/>
  <c r="I93" i="4"/>
  <c r="I144" i="4"/>
  <c r="I41" i="4"/>
  <c r="I91" i="4"/>
  <c r="I142" i="4"/>
  <c r="I39" i="4"/>
  <c r="I89" i="4"/>
  <c r="I140" i="4"/>
  <c r="I35" i="4"/>
  <c r="I85" i="4"/>
  <c r="I136" i="4"/>
  <c r="I31" i="4"/>
  <c r="I81" i="4"/>
  <c r="I132" i="4"/>
  <c r="I29" i="4"/>
  <c r="I79" i="4"/>
  <c r="I130" i="4"/>
  <c r="I27" i="4"/>
  <c r="I77" i="4"/>
  <c r="I128" i="4"/>
  <c r="I23" i="4"/>
  <c r="I73" i="4"/>
  <c r="I124" i="4"/>
  <c r="I21" i="4"/>
  <c r="I71" i="4"/>
  <c r="I122" i="4"/>
  <c r="I19" i="4"/>
  <c r="I69" i="4"/>
  <c r="I120" i="4"/>
  <c r="I17" i="4"/>
  <c r="I67" i="4"/>
  <c r="I118" i="4"/>
  <c r="I15" i="4"/>
  <c r="I65" i="4"/>
  <c r="I116" i="4"/>
  <c r="I13" i="4"/>
  <c r="I63" i="4"/>
  <c r="I114" i="4"/>
  <c r="I11" i="4"/>
  <c r="I61" i="4"/>
  <c r="I112" i="4"/>
  <c r="I7" i="4"/>
  <c r="I57" i="4"/>
  <c r="I108" i="4"/>
  <c r="I5" i="4"/>
  <c r="I55" i="4"/>
  <c r="I106" i="4"/>
  <c r="O56" i="3"/>
  <c r="O39" i="4"/>
  <c r="O89" i="4"/>
  <c r="O140" i="4"/>
  <c r="O45" i="4"/>
  <c r="O95" i="4"/>
  <c r="O146" i="4"/>
  <c r="O37" i="4"/>
  <c r="O87" i="4"/>
  <c r="O138" i="4"/>
  <c r="O35" i="4"/>
  <c r="O85" i="4"/>
  <c r="O136" i="4"/>
  <c r="O33" i="4"/>
  <c r="O83" i="4"/>
  <c r="O134" i="4"/>
  <c r="O31" i="4"/>
  <c r="O81" i="4"/>
  <c r="O132" i="4"/>
  <c r="O29" i="4"/>
  <c r="O79" i="4"/>
  <c r="O130" i="4"/>
  <c r="O27" i="4"/>
  <c r="O77" i="4"/>
  <c r="O128" i="4"/>
  <c r="O25" i="4"/>
  <c r="O75" i="4"/>
  <c r="O126" i="4"/>
  <c r="O21" i="4"/>
  <c r="O71" i="4"/>
  <c r="O122" i="4"/>
  <c r="O19" i="4"/>
  <c r="O69" i="4"/>
  <c r="O120" i="4"/>
  <c r="O15" i="4"/>
  <c r="O65" i="4"/>
  <c r="O116" i="4"/>
  <c r="O13" i="4"/>
  <c r="O63" i="4"/>
  <c r="O114" i="4"/>
  <c r="O9" i="4"/>
  <c r="O59" i="4"/>
  <c r="O110" i="4"/>
  <c r="O5" i="4"/>
  <c r="O55" i="4"/>
  <c r="O106" i="4"/>
  <c r="O49" i="4"/>
  <c r="O99" i="4"/>
  <c r="O150" i="4"/>
  <c r="O43" i="4"/>
  <c r="O93" i="4"/>
  <c r="O144" i="4"/>
  <c r="O41" i="4"/>
  <c r="O91" i="4"/>
  <c r="O142" i="4"/>
  <c r="O48" i="4"/>
  <c r="O98" i="4"/>
  <c r="O149" i="4"/>
  <c r="O46" i="4"/>
  <c r="O96" i="4"/>
  <c r="O147" i="4"/>
  <c r="O44" i="4"/>
  <c r="O94" i="4"/>
  <c r="O145" i="4"/>
  <c r="O42" i="4"/>
  <c r="O92" i="4"/>
  <c r="O143" i="4"/>
  <c r="O38" i="4"/>
  <c r="O88" i="4"/>
  <c r="O139" i="4"/>
  <c r="O36" i="4"/>
  <c r="O86" i="4"/>
  <c r="O137" i="4"/>
  <c r="O34" i="4"/>
  <c r="O84" i="4"/>
  <c r="O135" i="4"/>
  <c r="O32" i="4"/>
  <c r="O82" i="4"/>
  <c r="O133" i="4"/>
  <c r="O30" i="4"/>
  <c r="O80" i="4"/>
  <c r="O131" i="4"/>
  <c r="O28" i="4"/>
  <c r="O78" i="4"/>
  <c r="O129" i="4"/>
  <c r="O26" i="4"/>
  <c r="O76" i="4"/>
  <c r="O127" i="4"/>
  <c r="O24" i="4"/>
  <c r="O74" i="4"/>
  <c r="O125" i="4"/>
  <c r="O22" i="4"/>
  <c r="O72" i="4"/>
  <c r="O123" i="4"/>
  <c r="O20" i="4"/>
  <c r="O70" i="4"/>
  <c r="O121" i="4"/>
  <c r="O18" i="4"/>
  <c r="O68" i="4"/>
  <c r="O119" i="4"/>
  <c r="O14" i="4"/>
  <c r="O64" i="4"/>
  <c r="O115" i="4"/>
  <c r="O12" i="4"/>
  <c r="O62" i="4"/>
  <c r="O113" i="4"/>
  <c r="O10" i="4"/>
  <c r="O60" i="4"/>
  <c r="O111" i="4"/>
  <c r="O8" i="4"/>
  <c r="O58" i="4"/>
  <c r="O109" i="4"/>
  <c r="O6" i="4"/>
  <c r="O56" i="4"/>
  <c r="O107" i="4"/>
  <c r="O4" i="4"/>
  <c r="O54" i="4"/>
  <c r="O105" i="4"/>
  <c r="AP36" i="3"/>
  <c r="AP18" i="3"/>
  <c r="AP34" i="3"/>
  <c r="AP17" i="3"/>
  <c r="AP38" i="3"/>
  <c r="AP20" i="3"/>
  <c r="AP4" i="3"/>
  <c r="AP37" i="3"/>
  <c r="AP19" i="3"/>
  <c r="E56" i="3"/>
  <c r="E18" i="4"/>
  <c r="E68" i="4"/>
  <c r="E119" i="4"/>
  <c r="E48" i="4"/>
  <c r="E98" i="4"/>
  <c r="E149" i="4"/>
  <c r="E46" i="4"/>
  <c r="E96" i="4"/>
  <c r="E147" i="4"/>
  <c r="E44" i="4"/>
  <c r="E94" i="4"/>
  <c r="E145" i="4"/>
  <c r="E42" i="4"/>
  <c r="E92" i="4"/>
  <c r="E143" i="4"/>
  <c r="E36" i="4"/>
  <c r="E86" i="4"/>
  <c r="E137" i="4"/>
  <c r="E34" i="4"/>
  <c r="E84" i="4"/>
  <c r="E135" i="4"/>
  <c r="E32" i="4"/>
  <c r="E82" i="4"/>
  <c r="E133" i="4"/>
  <c r="E30" i="4"/>
  <c r="E80" i="4"/>
  <c r="E131" i="4"/>
  <c r="E28" i="4"/>
  <c r="E78" i="4"/>
  <c r="E129" i="4"/>
  <c r="E26" i="4"/>
  <c r="E76" i="4"/>
  <c r="E127" i="4"/>
  <c r="E22" i="4"/>
  <c r="E72" i="4"/>
  <c r="E123" i="4"/>
  <c r="E20" i="4"/>
  <c r="E70" i="4"/>
  <c r="E121" i="4"/>
  <c r="E16" i="4"/>
  <c r="E66" i="4"/>
  <c r="E117" i="4"/>
  <c r="E14" i="4"/>
  <c r="E64" i="4"/>
  <c r="E115" i="4"/>
  <c r="E12" i="4"/>
  <c r="E62" i="4"/>
  <c r="E113" i="4"/>
  <c r="E10" i="4"/>
  <c r="E60" i="4"/>
  <c r="E111" i="4"/>
  <c r="E8" i="4"/>
  <c r="E58" i="4"/>
  <c r="E109" i="4"/>
  <c r="E6" i="4"/>
  <c r="E56" i="4"/>
  <c r="E107" i="4"/>
  <c r="E49" i="4"/>
  <c r="E99" i="4"/>
  <c r="E150" i="4"/>
  <c r="E45" i="4"/>
  <c r="E95" i="4"/>
  <c r="E146" i="4"/>
  <c r="E43" i="4"/>
  <c r="E93" i="4"/>
  <c r="E144" i="4"/>
  <c r="E41" i="4"/>
  <c r="E91" i="4"/>
  <c r="E142" i="4"/>
  <c r="E37" i="4"/>
  <c r="E87" i="4"/>
  <c r="E138" i="4"/>
  <c r="E35" i="4"/>
  <c r="E85" i="4"/>
  <c r="E136" i="4"/>
  <c r="E33" i="4"/>
  <c r="E83" i="4"/>
  <c r="E134" i="4"/>
  <c r="E31" i="4"/>
  <c r="E81" i="4"/>
  <c r="E132" i="4"/>
  <c r="E29" i="4"/>
  <c r="E79" i="4"/>
  <c r="E130" i="4"/>
  <c r="E27" i="4"/>
  <c r="E77" i="4"/>
  <c r="E128" i="4"/>
  <c r="E4" i="4"/>
  <c r="E54" i="4"/>
  <c r="E105" i="4"/>
  <c r="E23" i="4"/>
  <c r="E73" i="4"/>
  <c r="E124" i="4"/>
  <c r="E19" i="4"/>
  <c r="E69" i="4"/>
  <c r="E120" i="4"/>
  <c r="E15" i="4"/>
  <c r="E65" i="4"/>
  <c r="E116" i="4"/>
  <c r="E13" i="4"/>
  <c r="E63" i="4"/>
  <c r="E114" i="4"/>
  <c r="E11" i="4"/>
  <c r="E61" i="4"/>
  <c r="E112" i="4"/>
  <c r="E9" i="4"/>
  <c r="E59" i="4"/>
  <c r="E110" i="4"/>
  <c r="E7" i="4"/>
  <c r="E57" i="4"/>
  <c r="E108" i="4"/>
  <c r="S56" i="3"/>
  <c r="S43" i="4"/>
  <c r="S93" i="4"/>
  <c r="S144" i="4"/>
  <c r="S31" i="4"/>
  <c r="S81" i="4"/>
  <c r="S132" i="4"/>
  <c r="S29" i="4"/>
  <c r="S79" i="4"/>
  <c r="S130" i="4"/>
  <c r="S21" i="4"/>
  <c r="S71" i="4"/>
  <c r="S122" i="4"/>
  <c r="S13" i="4"/>
  <c r="S63" i="4"/>
  <c r="S114" i="4"/>
  <c r="S9" i="4"/>
  <c r="S59" i="4"/>
  <c r="S110" i="4"/>
  <c r="S5" i="4"/>
  <c r="S55" i="4"/>
  <c r="S106" i="4"/>
  <c r="S49" i="4"/>
  <c r="S99" i="4"/>
  <c r="S150" i="4"/>
  <c r="S47" i="4"/>
  <c r="S97" i="4"/>
  <c r="S148" i="4"/>
  <c r="S45" i="4"/>
  <c r="S95" i="4"/>
  <c r="S146" i="4"/>
  <c r="S37" i="4"/>
  <c r="S87" i="4"/>
  <c r="S138" i="4"/>
  <c r="S46" i="4"/>
  <c r="S96" i="4"/>
  <c r="S147" i="4"/>
  <c r="S44" i="4"/>
  <c r="S94" i="4"/>
  <c r="S145" i="4"/>
  <c r="S42" i="4"/>
  <c r="S92" i="4"/>
  <c r="S143" i="4"/>
  <c r="S38" i="4"/>
  <c r="S88" i="4"/>
  <c r="S139" i="4"/>
  <c r="S36" i="4"/>
  <c r="S86" i="4"/>
  <c r="S137" i="4"/>
  <c r="S34" i="4"/>
  <c r="S84" i="4"/>
  <c r="S135" i="4"/>
  <c r="S32" i="4"/>
  <c r="S82" i="4"/>
  <c r="S133" i="4"/>
  <c r="S28" i="4"/>
  <c r="S78" i="4"/>
  <c r="S129" i="4"/>
  <c r="S26" i="4"/>
  <c r="S76" i="4"/>
  <c r="S127" i="4"/>
  <c r="S20" i="4"/>
  <c r="S70" i="4"/>
  <c r="S121" i="4"/>
  <c r="S16" i="4"/>
  <c r="S66" i="4"/>
  <c r="S117" i="4"/>
  <c r="S14" i="4"/>
  <c r="S64" i="4"/>
  <c r="S115" i="4"/>
  <c r="S12" i="4"/>
  <c r="S62" i="4"/>
  <c r="S113" i="4"/>
  <c r="S10" i="4"/>
  <c r="S60" i="4"/>
  <c r="S111" i="4"/>
  <c r="S8" i="4"/>
  <c r="S58" i="4"/>
  <c r="S109" i="4"/>
  <c r="S6" i="4"/>
  <c r="S56" i="4"/>
  <c r="S107" i="4"/>
  <c r="S4" i="4"/>
  <c r="S54" i="4"/>
  <c r="S105" i="4"/>
  <c r="AP48" i="3"/>
  <c r="AP14" i="3"/>
  <c r="AP47" i="3"/>
  <c r="AP30" i="3"/>
  <c r="AP13" i="3"/>
  <c r="AP33" i="3"/>
  <c r="AP16" i="3"/>
  <c r="AP49" i="3"/>
  <c r="AP32" i="3"/>
  <c r="AP15" i="3"/>
  <c r="H56" i="3"/>
  <c r="H9" i="4"/>
  <c r="H59" i="4"/>
  <c r="H110" i="4"/>
  <c r="H26" i="4"/>
  <c r="H76" i="4"/>
  <c r="H127" i="4"/>
  <c r="H22" i="4"/>
  <c r="H72" i="4"/>
  <c r="H123" i="4"/>
  <c r="H14" i="4"/>
  <c r="H64" i="4"/>
  <c r="H115" i="4"/>
  <c r="H10" i="4"/>
  <c r="H60" i="4"/>
  <c r="H111" i="4"/>
  <c r="H6" i="4"/>
  <c r="H56" i="4"/>
  <c r="H107" i="4"/>
  <c r="H34" i="4"/>
  <c r="H84" i="4"/>
  <c r="H135" i="4"/>
  <c r="H32" i="4"/>
  <c r="H82" i="4"/>
  <c r="H133" i="4"/>
  <c r="H28" i="4"/>
  <c r="H78" i="4"/>
  <c r="H129" i="4"/>
  <c r="H24" i="4"/>
  <c r="H74" i="4"/>
  <c r="H125" i="4"/>
  <c r="H20" i="4"/>
  <c r="H70" i="4"/>
  <c r="H121" i="4"/>
  <c r="H12" i="4"/>
  <c r="H62" i="4"/>
  <c r="H113" i="4"/>
  <c r="H8" i="4"/>
  <c r="H58" i="4"/>
  <c r="H109" i="4"/>
  <c r="H4" i="4"/>
  <c r="H54" i="4"/>
  <c r="H105" i="4"/>
  <c r="H43" i="4"/>
  <c r="H93" i="4"/>
  <c r="H144" i="4"/>
  <c r="H29" i="4"/>
  <c r="H79" i="4"/>
  <c r="H130" i="4"/>
  <c r="H17" i="4"/>
  <c r="H67" i="4"/>
  <c r="H118" i="4"/>
  <c r="H46" i="4"/>
  <c r="H96" i="4"/>
  <c r="H147" i="4"/>
  <c r="H33" i="4"/>
  <c r="H83" i="4"/>
  <c r="H134" i="4"/>
  <c r="H39" i="4"/>
  <c r="H89" i="4"/>
  <c r="H140" i="4"/>
  <c r="H31" i="4"/>
  <c r="H81" i="4"/>
  <c r="H132" i="4"/>
  <c r="H15" i="4"/>
  <c r="H65" i="4"/>
  <c r="H116" i="4"/>
  <c r="H27" i="4"/>
  <c r="H77" i="4"/>
  <c r="H128" i="4"/>
  <c r="H19" i="4"/>
  <c r="H69" i="4"/>
  <c r="H120" i="4"/>
  <c r="H45" i="4"/>
  <c r="H95" i="4"/>
  <c r="H146" i="4"/>
  <c r="H35" i="4"/>
  <c r="H85" i="4"/>
  <c r="H136" i="4"/>
  <c r="H21" i="4"/>
  <c r="H71" i="4"/>
  <c r="H122" i="4"/>
  <c r="H13" i="4"/>
  <c r="H63" i="4"/>
  <c r="H114" i="4"/>
  <c r="H5" i="4"/>
  <c r="H55" i="4"/>
  <c r="H106" i="4"/>
  <c r="AP31" i="3"/>
  <c r="L56" i="3"/>
  <c r="L44" i="4"/>
  <c r="L94" i="4"/>
  <c r="L145" i="4"/>
  <c r="L36" i="4"/>
  <c r="L86" i="4"/>
  <c r="L137" i="4"/>
  <c r="L34" i="4"/>
  <c r="L84" i="4"/>
  <c r="L135" i="4"/>
  <c r="L28" i="4"/>
  <c r="L78" i="4"/>
  <c r="L129" i="4"/>
  <c r="L24" i="4"/>
  <c r="L74" i="4"/>
  <c r="L125" i="4"/>
  <c r="L20" i="4"/>
  <c r="L70" i="4"/>
  <c r="L121" i="4"/>
  <c r="L8" i="4"/>
  <c r="L58" i="4"/>
  <c r="L109" i="4"/>
  <c r="L32" i="4"/>
  <c r="L82" i="4"/>
  <c r="L133" i="4"/>
  <c r="L26" i="4"/>
  <c r="L76" i="4"/>
  <c r="L127" i="4"/>
  <c r="L14" i="4"/>
  <c r="L64" i="4"/>
  <c r="L115" i="4"/>
  <c r="L6" i="4"/>
  <c r="L56" i="4"/>
  <c r="L107" i="4"/>
  <c r="L31" i="4"/>
  <c r="L81" i="4"/>
  <c r="L132" i="4"/>
  <c r="L19" i="4"/>
  <c r="L69" i="4"/>
  <c r="L120" i="4"/>
  <c r="L29" i="4"/>
  <c r="L79" i="4"/>
  <c r="L130" i="4"/>
  <c r="L21" i="4"/>
  <c r="L71" i="4"/>
  <c r="L122" i="4"/>
  <c r="L13" i="4"/>
  <c r="L63" i="4"/>
  <c r="L114" i="4"/>
  <c r="L5" i="4"/>
  <c r="L55" i="4"/>
  <c r="L106" i="4"/>
  <c r="L43" i="4"/>
  <c r="L93" i="4"/>
  <c r="L144" i="4"/>
  <c r="L35" i="4"/>
  <c r="L85" i="4"/>
  <c r="L136" i="4"/>
  <c r="L41" i="4"/>
  <c r="L91" i="4"/>
  <c r="L142" i="4"/>
  <c r="L27" i="4"/>
  <c r="L77" i="4"/>
  <c r="L128" i="4"/>
  <c r="AP44" i="3"/>
  <c r="AP27" i="3"/>
  <c r="AP10" i="3"/>
  <c r="AP43" i="3"/>
  <c r="AP26" i="3"/>
  <c r="AP9" i="3"/>
  <c r="AP46" i="3"/>
  <c r="AP29" i="3"/>
  <c r="AP12" i="3"/>
  <c r="AP45" i="3"/>
  <c r="AP28" i="3"/>
  <c r="AP21" i="3"/>
  <c r="AP35" i="3"/>
  <c r="AP23" i="3"/>
  <c r="AP39" i="3"/>
  <c r="AP22" i="3"/>
  <c r="AP5" i="3"/>
  <c r="AP42" i="3"/>
  <c r="AP25" i="3"/>
  <c r="AP8" i="3"/>
  <c r="AP41" i="3"/>
  <c r="AP24" i="3"/>
  <c r="AP7" i="3"/>
  <c r="M54" i="3"/>
  <c r="M55" i="3"/>
  <c r="U54" i="3"/>
  <c r="U55" i="3"/>
  <c r="U56" i="3"/>
  <c r="AP3" i="3"/>
  <c r="AK3" i="3"/>
  <c r="Q54" i="3"/>
  <c r="Q55" i="3"/>
  <c r="AL3" i="3"/>
  <c r="AI3" i="3"/>
  <c r="P54" i="3"/>
  <c r="P55" i="3"/>
  <c r="AE3" i="3"/>
  <c r="AO3" i="3"/>
  <c r="K54" i="3"/>
  <c r="K55" i="3"/>
  <c r="AF3" i="3"/>
  <c r="AN3" i="3"/>
  <c r="AA3" i="3"/>
  <c r="J54" i="3"/>
  <c r="J55" i="3"/>
  <c r="T54" i="3"/>
  <c r="T55" i="3"/>
  <c r="N54" i="3"/>
  <c r="N55" i="3"/>
  <c r="AH3" i="3"/>
  <c r="G54" i="3"/>
  <c r="G55" i="3"/>
  <c r="F54" i="3"/>
  <c r="F55" i="3"/>
  <c r="AJ3" i="3"/>
  <c r="R54" i="3"/>
  <c r="R55" i="3"/>
  <c r="S22" i="4"/>
  <c r="S72" i="4"/>
  <c r="S123" i="4"/>
  <c r="I30" i="4"/>
  <c r="I80" i="4"/>
  <c r="I131" i="4"/>
  <c r="H40" i="4"/>
  <c r="H90" i="4"/>
  <c r="H141" i="4"/>
  <c r="L37" i="4"/>
  <c r="L87" i="4"/>
  <c r="L138" i="4"/>
  <c r="L11" i="4"/>
  <c r="L61" i="4"/>
  <c r="L112" i="4"/>
  <c r="H7" i="4"/>
  <c r="H57" i="4"/>
  <c r="H108" i="4"/>
  <c r="S30" i="4"/>
  <c r="S80" i="4"/>
  <c r="S131" i="4"/>
  <c r="L15" i="4"/>
  <c r="L65" i="4"/>
  <c r="L116" i="4"/>
  <c r="L10" i="4"/>
  <c r="L60" i="4"/>
  <c r="L111" i="4"/>
  <c r="S24" i="4"/>
  <c r="S74" i="4"/>
  <c r="S125" i="4"/>
  <c r="S7" i="4"/>
  <c r="S57" i="4"/>
  <c r="S108" i="4"/>
  <c r="S15" i="4"/>
  <c r="S65" i="4"/>
  <c r="S116" i="4"/>
  <c r="S27" i="4"/>
  <c r="S77" i="4"/>
  <c r="S128" i="4"/>
  <c r="O16" i="4"/>
  <c r="O66" i="4"/>
  <c r="O117" i="4"/>
  <c r="O40" i="4"/>
  <c r="O90" i="4"/>
  <c r="O141" i="4"/>
  <c r="O17" i="4"/>
  <c r="O67" i="4"/>
  <c r="O118" i="4"/>
  <c r="I37" i="4"/>
  <c r="I87" i="4"/>
  <c r="I138" i="4"/>
  <c r="I32" i="4"/>
  <c r="I82" i="4"/>
  <c r="I133" i="4"/>
  <c r="D33" i="4"/>
  <c r="D83" i="4"/>
  <c r="D134" i="4"/>
  <c r="D49" i="4"/>
  <c r="D99" i="4"/>
  <c r="D150" i="4"/>
  <c r="D18" i="4"/>
  <c r="D68" i="4"/>
  <c r="D119" i="4"/>
  <c r="D38" i="4"/>
  <c r="D88" i="4"/>
  <c r="D139" i="4"/>
  <c r="S17" i="4"/>
  <c r="S67" i="4"/>
  <c r="S118" i="4"/>
  <c r="I44" i="4"/>
  <c r="I94" i="4"/>
  <c r="I145" i="4"/>
  <c r="L9" i="4"/>
  <c r="L59" i="4"/>
  <c r="L110" i="4"/>
  <c r="L48" i="4"/>
  <c r="L98" i="4"/>
  <c r="L149" i="4"/>
  <c r="L22" i="4"/>
  <c r="L72" i="4"/>
  <c r="L123" i="4"/>
  <c r="S11" i="4"/>
  <c r="S61" i="4"/>
  <c r="S112" i="4"/>
  <c r="S19" i="4"/>
  <c r="S69" i="4"/>
  <c r="S120" i="4"/>
  <c r="I9" i="4"/>
  <c r="I59" i="4"/>
  <c r="I110" i="4"/>
  <c r="I25" i="4"/>
  <c r="I75" i="4"/>
  <c r="I126" i="4"/>
  <c r="I33" i="4"/>
  <c r="I83" i="4"/>
  <c r="I134" i="4"/>
  <c r="I10" i="4"/>
  <c r="I60" i="4"/>
  <c r="I111" i="4"/>
  <c r="I46" i="4"/>
  <c r="I96" i="4"/>
  <c r="I147" i="4"/>
  <c r="D21" i="4"/>
  <c r="D71" i="4"/>
  <c r="D122" i="4"/>
  <c r="D26" i="4"/>
  <c r="D76" i="4"/>
  <c r="D127" i="4"/>
  <c r="D47" i="4"/>
  <c r="D97" i="4"/>
  <c r="D148" i="4"/>
  <c r="L46" i="4"/>
  <c r="L96" i="4"/>
  <c r="L147" i="4"/>
  <c r="S25" i="4"/>
  <c r="S75" i="4"/>
  <c r="S126" i="4"/>
  <c r="S35" i="4"/>
  <c r="S85" i="4"/>
  <c r="S136" i="4"/>
  <c r="L23" i="4"/>
  <c r="L73" i="4"/>
  <c r="L124" i="4"/>
  <c r="L25" i="4"/>
  <c r="L75" i="4"/>
  <c r="L126" i="4"/>
  <c r="L47" i="4"/>
  <c r="L97" i="4"/>
  <c r="L148" i="4"/>
  <c r="H16" i="4"/>
  <c r="H66" i="4"/>
  <c r="H117" i="4"/>
  <c r="H49" i="4"/>
  <c r="H99" i="4"/>
  <c r="H150" i="4"/>
  <c r="O11" i="4"/>
  <c r="O61" i="4"/>
  <c r="O112" i="4"/>
  <c r="O47" i="4"/>
  <c r="O97" i="4"/>
  <c r="O148" i="4"/>
  <c r="L7" i="4"/>
  <c r="L57" i="4"/>
  <c r="L108" i="4"/>
  <c r="L33" i="4"/>
  <c r="L83" i="4"/>
  <c r="L134" i="4"/>
  <c r="L45" i="4"/>
  <c r="L95" i="4"/>
  <c r="L146" i="4"/>
  <c r="L38" i="4"/>
  <c r="L88" i="4"/>
  <c r="L139" i="4"/>
  <c r="L16" i="4"/>
  <c r="L66" i="4"/>
  <c r="L117" i="4"/>
  <c r="H25" i="4"/>
  <c r="H75" i="4"/>
  <c r="H126" i="4"/>
  <c r="H11" i="4"/>
  <c r="H61" i="4"/>
  <c r="H112" i="4"/>
  <c r="H23" i="4"/>
  <c r="H73" i="4"/>
  <c r="H124" i="4"/>
  <c r="H41" i="4"/>
  <c r="H91" i="4"/>
  <c r="H142" i="4"/>
  <c r="H30" i="4"/>
  <c r="H80" i="4"/>
  <c r="H131" i="4"/>
  <c r="O7" i="4"/>
  <c r="O57" i="4"/>
  <c r="O108" i="4"/>
  <c r="O23" i="4"/>
  <c r="O73" i="4"/>
  <c r="O124" i="4"/>
  <c r="L18" i="4"/>
  <c r="L68" i="4"/>
  <c r="L119" i="4"/>
  <c r="H38" i="4"/>
  <c r="H88" i="4"/>
  <c r="H139" i="4"/>
  <c r="S23" i="4"/>
  <c r="S73" i="4"/>
  <c r="S124" i="4"/>
  <c r="L17" i="4"/>
  <c r="L67" i="4"/>
  <c r="L118" i="4"/>
  <c r="L39" i="4"/>
  <c r="L89" i="4"/>
  <c r="L140" i="4"/>
  <c r="L30" i="4"/>
  <c r="L80" i="4"/>
  <c r="L131" i="4"/>
  <c r="L40" i="4"/>
  <c r="L90" i="4"/>
  <c r="L141" i="4"/>
  <c r="L12" i="4"/>
  <c r="L62" i="4"/>
  <c r="L113" i="4"/>
  <c r="H37" i="4"/>
  <c r="H87" i="4"/>
  <c r="H138" i="4"/>
  <c r="H47" i="4"/>
  <c r="H97" i="4"/>
  <c r="H148" i="4"/>
  <c r="H48" i="4"/>
  <c r="H98" i="4"/>
  <c r="H149" i="4"/>
  <c r="S18" i="4"/>
  <c r="S68" i="4"/>
  <c r="S119" i="4"/>
  <c r="S40" i="4"/>
  <c r="S90" i="4"/>
  <c r="S141" i="4"/>
  <c r="S48" i="4"/>
  <c r="S98" i="4"/>
  <c r="S149" i="4"/>
  <c r="S39" i="4"/>
  <c r="S89" i="4"/>
  <c r="S140" i="4"/>
  <c r="S41" i="4"/>
  <c r="S91" i="4"/>
  <c r="S142" i="4"/>
  <c r="E17" i="4"/>
  <c r="E67" i="4"/>
  <c r="E118" i="4"/>
  <c r="E25" i="4"/>
  <c r="E75" i="4"/>
  <c r="E126" i="4"/>
  <c r="E39" i="4"/>
  <c r="E89" i="4"/>
  <c r="E140" i="4"/>
  <c r="E47" i="4"/>
  <c r="E97" i="4"/>
  <c r="E148" i="4"/>
  <c r="E38" i="4"/>
  <c r="E88" i="4"/>
  <c r="E139" i="4"/>
  <c r="I16" i="4"/>
  <c r="I66" i="4"/>
  <c r="I117" i="4"/>
  <c r="I40" i="4"/>
  <c r="I90" i="4"/>
  <c r="I141" i="4"/>
  <c r="E24" i="4"/>
  <c r="E74" i="4"/>
  <c r="E125" i="4"/>
  <c r="E40" i="4"/>
  <c r="E90" i="4"/>
  <c r="E141" i="4"/>
  <c r="L4" i="4"/>
  <c r="L54" i="4"/>
  <c r="L105" i="4"/>
  <c r="L42" i="4"/>
  <c r="L92" i="4"/>
  <c r="L143" i="4"/>
  <c r="H42" i="4"/>
  <c r="H92" i="4"/>
  <c r="H143" i="4"/>
  <c r="H44" i="4"/>
  <c r="H94" i="4"/>
  <c r="H145" i="4"/>
  <c r="S33" i="4"/>
  <c r="S83" i="4"/>
  <c r="S134" i="4"/>
  <c r="E5" i="4"/>
  <c r="E55" i="4"/>
  <c r="E106" i="4"/>
  <c r="E21" i="4"/>
  <c r="E71" i="4"/>
  <c r="E122" i="4"/>
  <c r="L49" i="4"/>
  <c r="L99" i="4"/>
  <c r="L150" i="4"/>
  <c r="K56" i="3"/>
  <c r="K43" i="4"/>
  <c r="K93" i="4"/>
  <c r="K144" i="4"/>
  <c r="K49" i="4"/>
  <c r="K99" i="4"/>
  <c r="K150" i="4"/>
  <c r="K41" i="4"/>
  <c r="K91" i="4"/>
  <c r="K142" i="4"/>
  <c r="K35" i="4"/>
  <c r="K85" i="4"/>
  <c r="K136" i="4"/>
  <c r="K33" i="4"/>
  <c r="K83" i="4"/>
  <c r="K134" i="4"/>
  <c r="K29" i="4"/>
  <c r="K79" i="4"/>
  <c r="K130" i="4"/>
  <c r="K27" i="4"/>
  <c r="K77" i="4"/>
  <c r="K128" i="4"/>
  <c r="K25" i="4"/>
  <c r="K75" i="4"/>
  <c r="K126" i="4"/>
  <c r="K23" i="4"/>
  <c r="K73" i="4"/>
  <c r="K124" i="4"/>
  <c r="K21" i="4"/>
  <c r="K71" i="4"/>
  <c r="K122" i="4"/>
  <c r="K19" i="4"/>
  <c r="K69" i="4"/>
  <c r="K120" i="4"/>
  <c r="K17" i="4"/>
  <c r="K67" i="4"/>
  <c r="K118" i="4"/>
  <c r="K15" i="4"/>
  <c r="K65" i="4"/>
  <c r="K116" i="4"/>
  <c r="K13" i="4"/>
  <c r="K63" i="4"/>
  <c r="K114" i="4"/>
  <c r="K9" i="4"/>
  <c r="K59" i="4"/>
  <c r="K110" i="4"/>
  <c r="K7" i="4"/>
  <c r="K57" i="4"/>
  <c r="K108" i="4"/>
  <c r="K5" i="4"/>
  <c r="K55" i="4"/>
  <c r="K106" i="4"/>
  <c r="K45" i="4"/>
  <c r="K95" i="4"/>
  <c r="K146" i="4"/>
  <c r="K37" i="4"/>
  <c r="K87" i="4"/>
  <c r="K138" i="4"/>
  <c r="K46" i="4"/>
  <c r="K96" i="4"/>
  <c r="K147" i="4"/>
  <c r="K42" i="4"/>
  <c r="K92" i="4"/>
  <c r="K143" i="4"/>
  <c r="K38" i="4"/>
  <c r="K88" i="4"/>
  <c r="K139" i="4"/>
  <c r="K34" i="4"/>
  <c r="K84" i="4"/>
  <c r="K135" i="4"/>
  <c r="K30" i="4"/>
  <c r="K80" i="4"/>
  <c r="K131" i="4"/>
  <c r="K28" i="4"/>
  <c r="K78" i="4"/>
  <c r="K129" i="4"/>
  <c r="K26" i="4"/>
  <c r="K76" i="4"/>
  <c r="K127" i="4"/>
  <c r="K24" i="4"/>
  <c r="K74" i="4"/>
  <c r="K125" i="4"/>
  <c r="K22" i="4"/>
  <c r="K72" i="4"/>
  <c r="K123" i="4"/>
  <c r="K20" i="4"/>
  <c r="K70" i="4"/>
  <c r="K121" i="4"/>
  <c r="K18" i="4"/>
  <c r="K68" i="4"/>
  <c r="K119" i="4"/>
  <c r="K16" i="4"/>
  <c r="K66" i="4"/>
  <c r="K117" i="4"/>
  <c r="K14" i="4"/>
  <c r="K64" i="4"/>
  <c r="K115" i="4"/>
  <c r="K12" i="4"/>
  <c r="K62" i="4"/>
  <c r="K113" i="4"/>
  <c r="K10" i="4"/>
  <c r="K60" i="4"/>
  <c r="K111" i="4"/>
  <c r="K8" i="4"/>
  <c r="K58" i="4"/>
  <c r="K109" i="4"/>
  <c r="K6" i="4"/>
  <c r="K56" i="4"/>
  <c r="K107" i="4"/>
  <c r="K4" i="4"/>
  <c r="K54" i="4"/>
  <c r="K105" i="4"/>
  <c r="R56" i="3"/>
  <c r="R25" i="4"/>
  <c r="R75" i="4"/>
  <c r="R126" i="4"/>
  <c r="R33" i="4"/>
  <c r="R83" i="4"/>
  <c r="R134" i="4"/>
  <c r="R47" i="4"/>
  <c r="R97" i="4"/>
  <c r="R148" i="4"/>
  <c r="R21" i="4"/>
  <c r="R71" i="4"/>
  <c r="R122" i="4"/>
  <c r="R13" i="4"/>
  <c r="R63" i="4"/>
  <c r="R114" i="4"/>
  <c r="R9" i="4"/>
  <c r="R59" i="4"/>
  <c r="R110" i="4"/>
  <c r="R5" i="4"/>
  <c r="R55" i="4"/>
  <c r="R106" i="4"/>
  <c r="R45" i="4"/>
  <c r="R95" i="4"/>
  <c r="R146" i="4"/>
  <c r="R37" i="4"/>
  <c r="R87" i="4"/>
  <c r="R138" i="4"/>
  <c r="R48" i="4"/>
  <c r="R98" i="4"/>
  <c r="R149" i="4"/>
  <c r="R35" i="4"/>
  <c r="R85" i="4"/>
  <c r="R136" i="4"/>
  <c r="R31" i="4"/>
  <c r="R81" i="4"/>
  <c r="R132" i="4"/>
  <c r="R27" i="4"/>
  <c r="R77" i="4"/>
  <c r="R128" i="4"/>
  <c r="R19" i="4"/>
  <c r="R69" i="4"/>
  <c r="R120" i="4"/>
  <c r="R11" i="4"/>
  <c r="R61" i="4"/>
  <c r="R112" i="4"/>
  <c r="R20" i="4"/>
  <c r="R70" i="4"/>
  <c r="R121" i="4"/>
  <c r="R12" i="4"/>
  <c r="R62" i="4"/>
  <c r="R113" i="4"/>
  <c r="R4" i="4"/>
  <c r="R54" i="4"/>
  <c r="R105" i="4"/>
  <c r="R49" i="4"/>
  <c r="R99" i="4"/>
  <c r="R150" i="4"/>
  <c r="R44" i="4"/>
  <c r="R94" i="4"/>
  <c r="R145" i="4"/>
  <c r="R36" i="4"/>
  <c r="R86" i="4"/>
  <c r="R137" i="4"/>
  <c r="R26" i="4"/>
  <c r="R76" i="4"/>
  <c r="R127" i="4"/>
  <c r="R18" i="4"/>
  <c r="R68" i="4"/>
  <c r="R119" i="4"/>
  <c r="R10" i="4"/>
  <c r="R60" i="4"/>
  <c r="R111" i="4"/>
  <c r="R6" i="4"/>
  <c r="R56" i="4"/>
  <c r="R107" i="4"/>
  <c r="R46" i="4"/>
  <c r="R96" i="4"/>
  <c r="R147" i="4"/>
  <c r="R42" i="4"/>
  <c r="R92" i="4"/>
  <c r="R143" i="4"/>
  <c r="R34" i="4"/>
  <c r="R84" i="4"/>
  <c r="R135" i="4"/>
  <c r="R30" i="4"/>
  <c r="R80" i="4"/>
  <c r="R131" i="4"/>
  <c r="R14" i="4"/>
  <c r="R64" i="4"/>
  <c r="R115" i="4"/>
  <c r="R40" i="4"/>
  <c r="R90" i="4"/>
  <c r="R141" i="4"/>
  <c r="R32" i="4"/>
  <c r="R82" i="4"/>
  <c r="R133" i="4"/>
  <c r="R38" i="4"/>
  <c r="R88" i="4"/>
  <c r="R139" i="4"/>
  <c r="R28" i="4"/>
  <c r="R78" i="4"/>
  <c r="R129" i="4"/>
  <c r="R16" i="4"/>
  <c r="R66" i="4"/>
  <c r="R117" i="4"/>
  <c r="R8" i="4"/>
  <c r="R58" i="4"/>
  <c r="R109" i="4"/>
  <c r="H18" i="4"/>
  <c r="H68" i="4"/>
  <c r="H119" i="4"/>
  <c r="H36" i="4"/>
  <c r="H86" i="4"/>
  <c r="H137" i="4"/>
  <c r="G56" i="3"/>
  <c r="G33" i="4"/>
  <c r="G83" i="4"/>
  <c r="G134" i="4"/>
  <c r="G47" i="4"/>
  <c r="G97" i="4"/>
  <c r="G148" i="4"/>
  <c r="G35" i="4"/>
  <c r="G85" i="4"/>
  <c r="G136" i="4"/>
  <c r="G31" i="4"/>
  <c r="G81" i="4"/>
  <c r="G132" i="4"/>
  <c r="G27" i="4"/>
  <c r="G77" i="4"/>
  <c r="G128" i="4"/>
  <c r="G17" i="4"/>
  <c r="G67" i="4"/>
  <c r="G118" i="4"/>
  <c r="G15" i="4"/>
  <c r="G65" i="4"/>
  <c r="G116" i="4"/>
  <c r="G13" i="4"/>
  <c r="G63" i="4"/>
  <c r="G114" i="4"/>
  <c r="G11" i="4"/>
  <c r="G61" i="4"/>
  <c r="G112" i="4"/>
  <c r="G9" i="4"/>
  <c r="G59" i="4"/>
  <c r="G110" i="4"/>
  <c r="G7" i="4"/>
  <c r="G57" i="4"/>
  <c r="G108" i="4"/>
  <c r="G5" i="4"/>
  <c r="G55" i="4"/>
  <c r="G106" i="4"/>
  <c r="G43" i="4"/>
  <c r="G93" i="4"/>
  <c r="G144" i="4"/>
  <c r="G41" i="4"/>
  <c r="G91" i="4"/>
  <c r="G142" i="4"/>
  <c r="G48" i="4"/>
  <c r="G98" i="4"/>
  <c r="G149" i="4"/>
  <c r="G46" i="4"/>
  <c r="G96" i="4"/>
  <c r="G147" i="4"/>
  <c r="G44" i="4"/>
  <c r="G94" i="4"/>
  <c r="G145" i="4"/>
  <c r="G42" i="4"/>
  <c r="G92" i="4"/>
  <c r="G143" i="4"/>
  <c r="G38" i="4"/>
  <c r="G88" i="4"/>
  <c r="G139" i="4"/>
  <c r="G34" i="4"/>
  <c r="G84" i="4"/>
  <c r="G135" i="4"/>
  <c r="G32" i="4"/>
  <c r="G82" i="4"/>
  <c r="G133" i="4"/>
  <c r="G28" i="4"/>
  <c r="G78" i="4"/>
  <c r="G129" i="4"/>
  <c r="G22" i="4"/>
  <c r="G72" i="4"/>
  <c r="G123" i="4"/>
  <c r="G20" i="4"/>
  <c r="G70" i="4"/>
  <c r="G121" i="4"/>
  <c r="G16" i="4"/>
  <c r="G66" i="4"/>
  <c r="G117" i="4"/>
  <c r="G14" i="4"/>
  <c r="G64" i="4"/>
  <c r="G115" i="4"/>
  <c r="G12" i="4"/>
  <c r="G62" i="4"/>
  <c r="G113" i="4"/>
  <c r="G10" i="4"/>
  <c r="G60" i="4"/>
  <c r="G111" i="4"/>
  <c r="G8" i="4"/>
  <c r="G58" i="4"/>
  <c r="G109" i="4"/>
  <c r="G6" i="4"/>
  <c r="G56" i="4"/>
  <c r="G107" i="4"/>
  <c r="M56" i="3"/>
  <c r="M40" i="4"/>
  <c r="M90" i="4"/>
  <c r="M141" i="4"/>
  <c r="M46" i="4"/>
  <c r="M96" i="4"/>
  <c r="M147" i="4"/>
  <c r="M42" i="4"/>
  <c r="M92" i="4"/>
  <c r="M143" i="4"/>
  <c r="M38" i="4"/>
  <c r="M88" i="4"/>
  <c r="M139" i="4"/>
  <c r="M34" i="4"/>
  <c r="M84" i="4"/>
  <c r="M135" i="4"/>
  <c r="M30" i="4"/>
  <c r="M80" i="4"/>
  <c r="M131" i="4"/>
  <c r="M28" i="4"/>
  <c r="M78" i="4"/>
  <c r="M129" i="4"/>
  <c r="M26" i="4"/>
  <c r="M76" i="4"/>
  <c r="M127" i="4"/>
  <c r="M24" i="4"/>
  <c r="M74" i="4"/>
  <c r="M125" i="4"/>
  <c r="M22" i="4"/>
  <c r="M72" i="4"/>
  <c r="M123" i="4"/>
  <c r="M18" i="4"/>
  <c r="M68" i="4"/>
  <c r="M119" i="4"/>
  <c r="M16" i="4"/>
  <c r="M66" i="4"/>
  <c r="M117" i="4"/>
  <c r="M14" i="4"/>
  <c r="M64" i="4"/>
  <c r="M115" i="4"/>
  <c r="M10" i="4"/>
  <c r="M60" i="4"/>
  <c r="M111" i="4"/>
  <c r="M8" i="4"/>
  <c r="M58" i="4"/>
  <c r="M109" i="4"/>
  <c r="M6" i="4"/>
  <c r="M56" i="4"/>
  <c r="M107" i="4"/>
  <c r="M4" i="4"/>
  <c r="M54" i="4"/>
  <c r="M105" i="4"/>
  <c r="M47" i="4"/>
  <c r="M97" i="4"/>
  <c r="M148" i="4"/>
  <c r="M45" i="4"/>
  <c r="M95" i="4"/>
  <c r="M146" i="4"/>
  <c r="M43" i="4"/>
  <c r="M93" i="4"/>
  <c r="M144" i="4"/>
  <c r="M41" i="4"/>
  <c r="M91" i="4"/>
  <c r="M142" i="4"/>
  <c r="M39" i="4"/>
  <c r="M89" i="4"/>
  <c r="M140" i="4"/>
  <c r="M37" i="4"/>
  <c r="M87" i="4"/>
  <c r="M138" i="4"/>
  <c r="M35" i="4"/>
  <c r="M85" i="4"/>
  <c r="M136" i="4"/>
  <c r="M31" i="4"/>
  <c r="M81" i="4"/>
  <c r="M132" i="4"/>
  <c r="M29" i="4"/>
  <c r="M79" i="4"/>
  <c r="M130" i="4"/>
  <c r="M27" i="4"/>
  <c r="M77" i="4"/>
  <c r="M128" i="4"/>
  <c r="M23" i="4"/>
  <c r="M73" i="4"/>
  <c r="M124" i="4"/>
  <c r="M21" i="4"/>
  <c r="M71" i="4"/>
  <c r="M122" i="4"/>
  <c r="M19" i="4"/>
  <c r="M69" i="4"/>
  <c r="M120" i="4"/>
  <c r="M17" i="4"/>
  <c r="M67" i="4"/>
  <c r="M118" i="4"/>
  <c r="M15" i="4"/>
  <c r="M65" i="4"/>
  <c r="M116" i="4"/>
  <c r="M13" i="4"/>
  <c r="M63" i="4"/>
  <c r="M114" i="4"/>
  <c r="M11" i="4"/>
  <c r="M61" i="4"/>
  <c r="M112" i="4"/>
  <c r="M9" i="4"/>
  <c r="M59" i="4"/>
  <c r="M110" i="4"/>
  <c r="M7" i="4"/>
  <c r="M57" i="4"/>
  <c r="M108" i="4"/>
  <c r="M5" i="4"/>
  <c r="M55" i="4"/>
  <c r="M106" i="4"/>
  <c r="N56" i="3"/>
  <c r="N18" i="4"/>
  <c r="N68" i="4"/>
  <c r="N119" i="4"/>
  <c r="N46" i="4"/>
  <c r="N96" i="4"/>
  <c r="N147" i="4"/>
  <c r="N35" i="4"/>
  <c r="N85" i="4"/>
  <c r="N136" i="4"/>
  <c r="N49" i="4"/>
  <c r="N99" i="4"/>
  <c r="N150" i="4"/>
  <c r="N41" i="4"/>
  <c r="N91" i="4"/>
  <c r="N142" i="4"/>
  <c r="N31" i="4"/>
  <c r="N81" i="4"/>
  <c r="N132" i="4"/>
  <c r="N27" i="4"/>
  <c r="N77" i="4"/>
  <c r="N128" i="4"/>
  <c r="N19" i="4"/>
  <c r="N69" i="4"/>
  <c r="N120" i="4"/>
  <c r="N15" i="4"/>
  <c r="N65" i="4"/>
  <c r="N116" i="4"/>
  <c r="N11" i="4"/>
  <c r="N61" i="4"/>
  <c r="N112" i="4"/>
  <c r="N7" i="4"/>
  <c r="N57" i="4"/>
  <c r="N108" i="4"/>
  <c r="N45" i="4"/>
  <c r="N95" i="4"/>
  <c r="N146" i="4"/>
  <c r="N29" i="4"/>
  <c r="N79" i="4"/>
  <c r="N130" i="4"/>
  <c r="N21" i="4"/>
  <c r="N71" i="4"/>
  <c r="N122" i="4"/>
  <c r="N13" i="4"/>
  <c r="N63" i="4"/>
  <c r="N114" i="4"/>
  <c r="N9" i="4"/>
  <c r="N59" i="4"/>
  <c r="N110" i="4"/>
  <c r="N5" i="4"/>
  <c r="N55" i="4"/>
  <c r="N106" i="4"/>
  <c r="N32" i="4"/>
  <c r="N82" i="4"/>
  <c r="N133" i="4"/>
  <c r="N26" i="4"/>
  <c r="N76" i="4"/>
  <c r="N127" i="4"/>
  <c r="N10" i="4"/>
  <c r="N60" i="4"/>
  <c r="N111" i="4"/>
  <c r="N28" i="4"/>
  <c r="N78" i="4"/>
  <c r="N129" i="4"/>
  <c r="N12" i="4"/>
  <c r="N62" i="4"/>
  <c r="N113" i="4"/>
  <c r="N36" i="4"/>
  <c r="N86" i="4"/>
  <c r="N137" i="4"/>
  <c r="N24" i="4"/>
  <c r="N74" i="4"/>
  <c r="N125" i="4"/>
  <c r="N16" i="4"/>
  <c r="N66" i="4"/>
  <c r="N117" i="4"/>
  <c r="N8" i="4"/>
  <c r="N58" i="4"/>
  <c r="N109" i="4"/>
  <c r="N4" i="4"/>
  <c r="N54" i="4"/>
  <c r="N105" i="4"/>
  <c r="N42" i="4"/>
  <c r="N92" i="4"/>
  <c r="N143" i="4"/>
  <c r="N34" i="4"/>
  <c r="N84" i="4"/>
  <c r="N135" i="4"/>
  <c r="N22" i="4"/>
  <c r="N72" i="4"/>
  <c r="N123" i="4"/>
  <c r="N14" i="4"/>
  <c r="N64" i="4"/>
  <c r="N115" i="4"/>
  <c r="N6" i="4"/>
  <c r="N56" i="4"/>
  <c r="N107" i="4"/>
  <c r="Q56" i="3"/>
  <c r="Q32" i="4"/>
  <c r="Q82" i="4"/>
  <c r="Q133" i="4"/>
  <c r="Q46" i="4"/>
  <c r="Q96" i="4"/>
  <c r="Q147" i="4"/>
  <c r="Q44" i="4"/>
  <c r="Q94" i="4"/>
  <c r="Q145" i="4"/>
  <c r="Q42" i="4"/>
  <c r="Q92" i="4"/>
  <c r="Q143" i="4"/>
  <c r="Q34" i="4"/>
  <c r="Q84" i="4"/>
  <c r="Q135" i="4"/>
  <c r="Q28" i="4"/>
  <c r="Q78" i="4"/>
  <c r="Q129" i="4"/>
  <c r="Q24" i="4"/>
  <c r="Q74" i="4"/>
  <c r="Q125" i="4"/>
  <c r="Q10" i="4"/>
  <c r="Q60" i="4"/>
  <c r="Q111" i="4"/>
  <c r="Q8" i="4"/>
  <c r="Q58" i="4"/>
  <c r="Q109" i="4"/>
  <c r="Q4" i="4"/>
  <c r="Q54" i="4"/>
  <c r="Q105" i="4"/>
  <c r="Q49" i="4"/>
  <c r="Q99" i="4"/>
  <c r="Q150" i="4"/>
  <c r="Q47" i="4"/>
  <c r="Q97" i="4"/>
  <c r="Q148" i="4"/>
  <c r="Q43" i="4"/>
  <c r="Q93" i="4"/>
  <c r="Q144" i="4"/>
  <c r="Q41" i="4"/>
  <c r="Q91" i="4"/>
  <c r="Q142" i="4"/>
  <c r="Q37" i="4"/>
  <c r="Q87" i="4"/>
  <c r="Q138" i="4"/>
  <c r="Q35" i="4"/>
  <c r="Q85" i="4"/>
  <c r="Q136" i="4"/>
  <c r="Q31" i="4"/>
  <c r="Q81" i="4"/>
  <c r="Q132" i="4"/>
  <c r="Q27" i="4"/>
  <c r="Q77" i="4"/>
  <c r="Q128" i="4"/>
  <c r="Q17" i="4"/>
  <c r="Q67" i="4"/>
  <c r="Q118" i="4"/>
  <c r="Q13" i="4"/>
  <c r="Q63" i="4"/>
  <c r="Q114" i="4"/>
  <c r="Q9" i="4"/>
  <c r="Q59" i="4"/>
  <c r="Q110" i="4"/>
  <c r="Q7" i="4"/>
  <c r="Q57" i="4"/>
  <c r="Q108" i="4"/>
  <c r="Q5" i="4"/>
  <c r="Q55" i="4"/>
  <c r="Q106" i="4"/>
  <c r="F56" i="3"/>
  <c r="F19" i="4"/>
  <c r="F69" i="4"/>
  <c r="F120" i="4"/>
  <c r="F45" i="4"/>
  <c r="F95" i="4"/>
  <c r="F146" i="4"/>
  <c r="F37" i="4"/>
  <c r="F87" i="4"/>
  <c r="F138" i="4"/>
  <c r="F31" i="4"/>
  <c r="F81" i="4"/>
  <c r="F132" i="4"/>
  <c r="F23" i="4"/>
  <c r="F73" i="4"/>
  <c r="F124" i="4"/>
  <c r="F15" i="4"/>
  <c r="F65" i="4"/>
  <c r="F116" i="4"/>
  <c r="F35" i="4"/>
  <c r="F85" i="4"/>
  <c r="F136" i="4"/>
  <c r="F41" i="4"/>
  <c r="F91" i="4"/>
  <c r="F142" i="4"/>
  <c r="F29" i="4"/>
  <c r="F79" i="4"/>
  <c r="F130" i="4"/>
  <c r="F21" i="4"/>
  <c r="F71" i="4"/>
  <c r="F122" i="4"/>
  <c r="F13" i="4"/>
  <c r="F63" i="4"/>
  <c r="F114" i="4"/>
  <c r="F9" i="4"/>
  <c r="F59" i="4"/>
  <c r="F110" i="4"/>
  <c r="F5" i="4"/>
  <c r="F55" i="4"/>
  <c r="F106" i="4"/>
  <c r="F46" i="4"/>
  <c r="F96" i="4"/>
  <c r="F147" i="4"/>
  <c r="F44" i="4"/>
  <c r="F94" i="4"/>
  <c r="F145" i="4"/>
  <c r="F36" i="4"/>
  <c r="F86" i="4"/>
  <c r="F137" i="4"/>
  <c r="F6" i="4"/>
  <c r="F56" i="4"/>
  <c r="F107" i="4"/>
  <c r="F42" i="4"/>
  <c r="F92" i="4"/>
  <c r="F143" i="4"/>
  <c r="F34" i="4"/>
  <c r="F84" i="4"/>
  <c r="F135" i="4"/>
  <c r="F40" i="4"/>
  <c r="F90" i="4"/>
  <c r="F141" i="4"/>
  <c r="F28" i="4"/>
  <c r="F78" i="4"/>
  <c r="F129" i="4"/>
  <c r="F12" i="4"/>
  <c r="F62" i="4"/>
  <c r="F113" i="4"/>
  <c r="F26" i="4"/>
  <c r="F76" i="4"/>
  <c r="F127" i="4"/>
  <c r="F14" i="4"/>
  <c r="F64" i="4"/>
  <c r="F115" i="4"/>
  <c r="T56" i="3"/>
  <c r="T20" i="4"/>
  <c r="T70" i="4"/>
  <c r="T121" i="4"/>
  <c r="T47" i="4"/>
  <c r="T97" i="4"/>
  <c r="T148" i="4"/>
  <c r="T45" i="4"/>
  <c r="T95" i="4"/>
  <c r="T146" i="4"/>
  <c r="T8" i="4"/>
  <c r="T58" i="4"/>
  <c r="T109" i="4"/>
  <c r="T4" i="4"/>
  <c r="T54" i="4"/>
  <c r="T105" i="4"/>
  <c r="T44" i="4"/>
  <c r="T94" i="4"/>
  <c r="T145" i="4"/>
  <c r="T46" i="4"/>
  <c r="T96" i="4"/>
  <c r="T147" i="4"/>
  <c r="T34" i="4"/>
  <c r="T84" i="4"/>
  <c r="T135" i="4"/>
  <c r="T26" i="4"/>
  <c r="T76" i="4"/>
  <c r="T127" i="4"/>
  <c r="T14" i="4"/>
  <c r="T64" i="4"/>
  <c r="T115" i="4"/>
  <c r="T10" i="4"/>
  <c r="T60" i="4"/>
  <c r="T111" i="4"/>
  <c r="T6" i="4"/>
  <c r="T56" i="4"/>
  <c r="T107" i="4"/>
  <c r="T27" i="4"/>
  <c r="T77" i="4"/>
  <c r="T128" i="4"/>
  <c r="T43" i="4"/>
  <c r="T93" i="4"/>
  <c r="T144" i="4"/>
  <c r="T35" i="4"/>
  <c r="T85" i="4"/>
  <c r="T136" i="4"/>
  <c r="T9" i="4"/>
  <c r="T59" i="4"/>
  <c r="T110" i="4"/>
  <c r="T5" i="4"/>
  <c r="T55" i="4"/>
  <c r="T106" i="4"/>
  <c r="T48" i="4"/>
  <c r="T98" i="4"/>
  <c r="T149" i="4"/>
  <c r="T29" i="4"/>
  <c r="T79" i="4"/>
  <c r="T130" i="4"/>
  <c r="T13" i="4"/>
  <c r="T63" i="4"/>
  <c r="T114" i="4"/>
  <c r="T31" i="4"/>
  <c r="T81" i="4"/>
  <c r="T132" i="4"/>
  <c r="P56" i="3"/>
  <c r="P34" i="4"/>
  <c r="P84" i="4"/>
  <c r="P135" i="4"/>
  <c r="P14" i="4"/>
  <c r="P64" i="4"/>
  <c r="P115" i="4"/>
  <c r="P6" i="4"/>
  <c r="P56" i="4"/>
  <c r="P107" i="4"/>
  <c r="P38" i="4"/>
  <c r="P88" i="4"/>
  <c r="P139" i="4"/>
  <c r="P44" i="4"/>
  <c r="P94" i="4"/>
  <c r="P145" i="4"/>
  <c r="P28" i="4"/>
  <c r="P78" i="4"/>
  <c r="P129" i="4"/>
  <c r="P20" i="4"/>
  <c r="P70" i="4"/>
  <c r="P121" i="4"/>
  <c r="P8" i="4"/>
  <c r="P58" i="4"/>
  <c r="P109" i="4"/>
  <c r="P4" i="4"/>
  <c r="P54" i="4"/>
  <c r="P105" i="4"/>
  <c r="P46" i="4"/>
  <c r="P96" i="4"/>
  <c r="P147" i="4"/>
  <c r="P47" i="4"/>
  <c r="P97" i="4"/>
  <c r="P148" i="4"/>
  <c r="P13" i="4"/>
  <c r="P63" i="4"/>
  <c r="P114" i="4"/>
  <c r="P45" i="4"/>
  <c r="P95" i="4"/>
  <c r="P146" i="4"/>
  <c r="P37" i="4"/>
  <c r="P87" i="4"/>
  <c r="P138" i="4"/>
  <c r="P27" i="4"/>
  <c r="P77" i="4"/>
  <c r="P128" i="4"/>
  <c r="P19" i="4"/>
  <c r="P69" i="4"/>
  <c r="P120" i="4"/>
  <c r="P11" i="4"/>
  <c r="P61" i="4"/>
  <c r="P112" i="4"/>
  <c r="P7" i="4"/>
  <c r="P57" i="4"/>
  <c r="P108" i="4"/>
  <c r="P35" i="4"/>
  <c r="P85" i="4"/>
  <c r="P136" i="4"/>
  <c r="P31" i="4"/>
  <c r="P81" i="4"/>
  <c r="P132" i="4"/>
  <c r="P33" i="4"/>
  <c r="P83" i="4"/>
  <c r="P134" i="4"/>
  <c r="P21" i="4"/>
  <c r="P71" i="4"/>
  <c r="P122" i="4"/>
  <c r="P9" i="4"/>
  <c r="P59" i="4"/>
  <c r="P110" i="4"/>
  <c r="P5" i="4"/>
  <c r="P55" i="4"/>
  <c r="P106" i="4"/>
  <c r="J56" i="3"/>
  <c r="J39" i="4"/>
  <c r="J89" i="4"/>
  <c r="J140" i="4"/>
  <c r="J35" i="4"/>
  <c r="J85" i="4"/>
  <c r="J136" i="4"/>
  <c r="J29" i="4"/>
  <c r="J79" i="4"/>
  <c r="J130" i="4"/>
  <c r="J25" i="4"/>
  <c r="J75" i="4"/>
  <c r="J126" i="4"/>
  <c r="J13" i="4"/>
  <c r="J63" i="4"/>
  <c r="J114" i="4"/>
  <c r="J9" i="4"/>
  <c r="J59" i="4"/>
  <c r="J110" i="4"/>
  <c r="J5" i="4"/>
  <c r="J55" i="4"/>
  <c r="J106" i="4"/>
  <c r="J15" i="4"/>
  <c r="J65" i="4"/>
  <c r="J116" i="4"/>
  <c r="J34" i="4"/>
  <c r="J84" i="4"/>
  <c r="J135" i="4"/>
  <c r="J24" i="4"/>
  <c r="J74" i="4"/>
  <c r="J125" i="4"/>
  <c r="J14" i="4"/>
  <c r="J64" i="4"/>
  <c r="J115" i="4"/>
  <c r="J28" i="4"/>
  <c r="J78" i="4"/>
  <c r="J129" i="4"/>
  <c r="J20" i="4"/>
  <c r="J70" i="4"/>
  <c r="J121" i="4"/>
  <c r="J8" i="4"/>
  <c r="J58" i="4"/>
  <c r="J109" i="4"/>
  <c r="AP50" i="3"/>
  <c r="U57" i="3"/>
  <c r="AK50" i="3"/>
  <c r="P57" i="3"/>
  <c r="Y50" i="3"/>
  <c r="D57" i="3"/>
  <c r="AB50" i="3"/>
  <c r="G57" i="3"/>
  <c r="AH50" i="3"/>
  <c r="M57" i="3"/>
  <c r="AG50" i="3"/>
  <c r="L57" i="3"/>
  <c r="AM50" i="3"/>
  <c r="R57" i="3"/>
  <c r="AO50" i="3"/>
  <c r="T57" i="3"/>
  <c r="AD50" i="3"/>
  <c r="I57" i="3"/>
  <c r="AI50" i="3"/>
  <c r="N57" i="3"/>
  <c r="AE50" i="3"/>
  <c r="J57" i="3"/>
  <c r="AC50" i="3"/>
  <c r="H57" i="3"/>
  <c r="AF50" i="3"/>
  <c r="K57" i="3"/>
  <c r="AN50" i="3"/>
  <c r="S57" i="3"/>
  <c r="AA50" i="3"/>
  <c r="F57" i="3"/>
  <c r="AJ50" i="3"/>
  <c r="O57" i="3"/>
  <c r="AL50" i="3"/>
  <c r="Q57" i="3"/>
  <c r="Z50" i="3"/>
  <c r="E57" i="3"/>
  <c r="S3" i="4"/>
  <c r="S53" i="4"/>
  <c r="S104" i="4"/>
  <c r="E3" i="4"/>
  <c r="E53" i="4"/>
  <c r="E104" i="4"/>
  <c r="N3" i="4"/>
  <c r="N53" i="4"/>
  <c r="N104" i="4"/>
  <c r="M3" i="4"/>
  <c r="M53" i="4"/>
  <c r="M104" i="4"/>
  <c r="I3" i="4"/>
  <c r="I53" i="4"/>
  <c r="I104" i="4"/>
  <c r="H3" i="4"/>
  <c r="H53" i="4"/>
  <c r="H104" i="4"/>
  <c r="L3" i="4"/>
  <c r="L53" i="4"/>
  <c r="L104" i="4"/>
  <c r="T3" i="4"/>
  <c r="T53" i="4"/>
  <c r="T104" i="4"/>
  <c r="D3" i="4"/>
  <c r="D53" i="4"/>
  <c r="G3" i="4"/>
  <c r="G53" i="4"/>
  <c r="G104" i="4"/>
  <c r="N39" i="4"/>
  <c r="N89" i="4"/>
  <c r="N140" i="4"/>
  <c r="G40" i="4"/>
  <c r="G90" i="4"/>
  <c r="G141" i="4"/>
  <c r="N30" i="4"/>
  <c r="N80" i="4"/>
  <c r="N131" i="4"/>
  <c r="G4" i="4"/>
  <c r="G54" i="4"/>
  <c r="G105" i="4"/>
  <c r="G24" i="4"/>
  <c r="G74" i="4"/>
  <c r="G125" i="4"/>
  <c r="G36" i="4"/>
  <c r="G86" i="4"/>
  <c r="G137" i="4"/>
  <c r="G19" i="4"/>
  <c r="G69" i="4"/>
  <c r="G120" i="4"/>
  <c r="J41" i="4"/>
  <c r="J91" i="4"/>
  <c r="J142" i="4"/>
  <c r="N25" i="4"/>
  <c r="N75" i="4"/>
  <c r="N126" i="4"/>
  <c r="R39" i="4"/>
  <c r="R89" i="4"/>
  <c r="R140" i="4"/>
  <c r="P22" i="4"/>
  <c r="P72" i="4"/>
  <c r="P123" i="4"/>
  <c r="N23" i="4"/>
  <c r="N73" i="4"/>
  <c r="N124" i="4"/>
  <c r="J4" i="4"/>
  <c r="J54" i="4"/>
  <c r="J105" i="4"/>
  <c r="J46" i="4"/>
  <c r="J96" i="4"/>
  <c r="J147" i="4"/>
  <c r="P23" i="4"/>
  <c r="P73" i="4"/>
  <c r="P124" i="4"/>
  <c r="F10" i="4"/>
  <c r="F60" i="4"/>
  <c r="F111" i="4"/>
  <c r="F38" i="4"/>
  <c r="F88" i="4"/>
  <c r="F139" i="4"/>
  <c r="F32" i="4"/>
  <c r="F82" i="4"/>
  <c r="F133" i="4"/>
  <c r="Q23" i="4"/>
  <c r="Q73" i="4"/>
  <c r="Q124" i="4"/>
  <c r="Q14" i="4"/>
  <c r="Q64" i="4"/>
  <c r="Q115" i="4"/>
  <c r="G30" i="4"/>
  <c r="G80" i="4"/>
  <c r="G131" i="4"/>
  <c r="R24" i="4"/>
  <c r="R74" i="4"/>
  <c r="R125" i="4"/>
  <c r="R15" i="4"/>
  <c r="R65" i="4"/>
  <c r="R116" i="4"/>
  <c r="K36" i="4"/>
  <c r="K86" i="4"/>
  <c r="K137" i="4"/>
  <c r="K44" i="4"/>
  <c r="K94" i="4"/>
  <c r="K145" i="4"/>
  <c r="K47" i="4"/>
  <c r="K97" i="4"/>
  <c r="K148" i="4"/>
  <c r="K11" i="4"/>
  <c r="K61" i="4"/>
  <c r="K112" i="4"/>
  <c r="P39" i="4"/>
  <c r="P89" i="4"/>
  <c r="P140" i="4"/>
  <c r="T19" i="4"/>
  <c r="T69" i="4"/>
  <c r="T120" i="4"/>
  <c r="T21" i="4"/>
  <c r="T71" i="4"/>
  <c r="T122" i="4"/>
  <c r="T30" i="4"/>
  <c r="T80" i="4"/>
  <c r="T131" i="4"/>
  <c r="F18" i="4"/>
  <c r="F68" i="4"/>
  <c r="F119" i="4"/>
  <c r="F8" i="4"/>
  <c r="F58" i="4"/>
  <c r="F109" i="4"/>
  <c r="F30" i="4"/>
  <c r="F80" i="4"/>
  <c r="F131" i="4"/>
  <c r="F25" i="4"/>
  <c r="F75" i="4"/>
  <c r="F126" i="4"/>
  <c r="Q15" i="4"/>
  <c r="Q65" i="4"/>
  <c r="Q116" i="4"/>
  <c r="Q29" i="4"/>
  <c r="Q79" i="4"/>
  <c r="Q130" i="4"/>
  <c r="G18" i="4"/>
  <c r="G68" i="4"/>
  <c r="G119" i="4"/>
  <c r="G26" i="4"/>
  <c r="G76" i="4"/>
  <c r="G127" i="4"/>
  <c r="R22" i="4"/>
  <c r="R72" i="4"/>
  <c r="R123" i="4"/>
  <c r="R7" i="4"/>
  <c r="R57" i="4"/>
  <c r="R108" i="4"/>
  <c r="R23" i="4"/>
  <c r="R73" i="4"/>
  <c r="R124" i="4"/>
  <c r="R29" i="4"/>
  <c r="R79" i="4"/>
  <c r="R130" i="4"/>
  <c r="K32" i="4"/>
  <c r="K82" i="4"/>
  <c r="K133" i="4"/>
  <c r="K40" i="4"/>
  <c r="K90" i="4"/>
  <c r="K141" i="4"/>
  <c r="K48" i="4"/>
  <c r="K98" i="4"/>
  <c r="K149" i="4"/>
  <c r="K39" i="4"/>
  <c r="K89" i="4"/>
  <c r="K140" i="4"/>
  <c r="J22" i="4"/>
  <c r="J72" i="4"/>
  <c r="J123" i="4"/>
  <c r="J23" i="4"/>
  <c r="J73" i="4"/>
  <c r="J124" i="4"/>
  <c r="Q22" i="4"/>
  <c r="Q72" i="4"/>
  <c r="Q123" i="4"/>
  <c r="J26" i="4"/>
  <c r="J76" i="4"/>
  <c r="J127" i="4"/>
  <c r="J27" i="4"/>
  <c r="J77" i="4"/>
  <c r="J128" i="4"/>
  <c r="P24" i="4"/>
  <c r="P74" i="4"/>
  <c r="P125" i="4"/>
  <c r="P30" i="4"/>
  <c r="P80" i="4"/>
  <c r="P131" i="4"/>
  <c r="G25" i="4"/>
  <c r="G75" i="4"/>
  <c r="G126" i="4"/>
  <c r="G37" i="4"/>
  <c r="G87" i="4"/>
  <c r="G138" i="4"/>
  <c r="P41" i="4"/>
  <c r="P91" i="4"/>
  <c r="P142" i="4"/>
  <c r="P49" i="4"/>
  <c r="P99" i="4"/>
  <c r="P150" i="4"/>
  <c r="P42" i="4"/>
  <c r="P92" i="4"/>
  <c r="P143" i="4"/>
  <c r="T15" i="4"/>
  <c r="T65" i="4"/>
  <c r="T116" i="4"/>
  <c r="T32" i="4"/>
  <c r="T82" i="4"/>
  <c r="T133" i="4"/>
  <c r="Q11" i="4"/>
  <c r="Q61" i="4"/>
  <c r="Q112" i="4"/>
  <c r="Q19" i="4"/>
  <c r="Q69" i="4"/>
  <c r="Q120" i="4"/>
  <c r="Q45" i="4"/>
  <c r="Q95" i="4"/>
  <c r="Q146" i="4"/>
  <c r="P17" i="4"/>
  <c r="P67" i="4"/>
  <c r="P118" i="4"/>
  <c r="P15" i="4"/>
  <c r="P65" i="4"/>
  <c r="P116" i="4"/>
  <c r="P43" i="4"/>
  <c r="P93" i="4"/>
  <c r="P144" i="4"/>
  <c r="P25" i="4"/>
  <c r="P75" i="4"/>
  <c r="P126" i="4"/>
  <c r="P48" i="4"/>
  <c r="P98" i="4"/>
  <c r="P149" i="4"/>
  <c r="T41" i="4"/>
  <c r="T91" i="4"/>
  <c r="T142" i="4"/>
  <c r="T17" i="4"/>
  <c r="T67" i="4"/>
  <c r="T118" i="4"/>
  <c r="T16" i="4"/>
  <c r="T66" i="4"/>
  <c r="T117" i="4"/>
  <c r="T49" i="4"/>
  <c r="T99" i="4"/>
  <c r="T150" i="4"/>
  <c r="Q21" i="4"/>
  <c r="Q71" i="4"/>
  <c r="Q122" i="4"/>
  <c r="Q39" i="4"/>
  <c r="Q89" i="4"/>
  <c r="Q140" i="4"/>
  <c r="Q18" i="4"/>
  <c r="Q68" i="4"/>
  <c r="Q119" i="4"/>
  <c r="Q30" i="4"/>
  <c r="Q80" i="4"/>
  <c r="Q131" i="4"/>
  <c r="F49" i="4"/>
  <c r="F99" i="4"/>
  <c r="F150" i="4"/>
  <c r="Q16" i="4"/>
  <c r="Q66" i="4"/>
  <c r="Q117" i="4"/>
  <c r="Q40" i="4"/>
  <c r="Q90" i="4"/>
  <c r="Q141" i="4"/>
  <c r="Q48" i="4"/>
  <c r="Q98" i="4"/>
  <c r="Q149" i="4"/>
  <c r="M48" i="4"/>
  <c r="M98" i="4"/>
  <c r="M149" i="4"/>
  <c r="R41" i="4"/>
  <c r="R91" i="4"/>
  <c r="R142" i="4"/>
  <c r="G39" i="4"/>
  <c r="G89" i="4"/>
  <c r="G140" i="4"/>
  <c r="Q38" i="4"/>
  <c r="Q88" i="4"/>
  <c r="Q139" i="4"/>
  <c r="J30" i="4"/>
  <c r="J80" i="4"/>
  <c r="J131" i="4"/>
  <c r="J16" i="4"/>
  <c r="J66" i="4"/>
  <c r="J117" i="4"/>
  <c r="J40" i="4"/>
  <c r="J90" i="4"/>
  <c r="J141" i="4"/>
  <c r="J11" i="4"/>
  <c r="J61" i="4"/>
  <c r="J112" i="4"/>
  <c r="J49" i="4"/>
  <c r="J99" i="4"/>
  <c r="J150" i="4"/>
  <c r="J17" i="4"/>
  <c r="J67" i="4"/>
  <c r="J118" i="4"/>
  <c r="J45" i="4"/>
  <c r="J95" i="4"/>
  <c r="J146" i="4"/>
  <c r="T39" i="4"/>
  <c r="T89" i="4"/>
  <c r="T140" i="4"/>
  <c r="T37" i="4"/>
  <c r="T87" i="4"/>
  <c r="T138" i="4"/>
  <c r="T18" i="4"/>
  <c r="T68" i="4"/>
  <c r="T119" i="4"/>
  <c r="T42" i="4"/>
  <c r="T92" i="4"/>
  <c r="T143" i="4"/>
  <c r="T24" i="4"/>
  <c r="T74" i="4"/>
  <c r="T125" i="4"/>
  <c r="F16" i="4"/>
  <c r="F66" i="4"/>
  <c r="F117" i="4"/>
  <c r="F7" i="4"/>
  <c r="F57" i="4"/>
  <c r="F108" i="4"/>
  <c r="G49" i="4"/>
  <c r="G99" i="4"/>
  <c r="G150" i="4"/>
  <c r="G45" i="4"/>
  <c r="G95" i="4"/>
  <c r="G146" i="4"/>
  <c r="J38" i="4"/>
  <c r="J88" i="4"/>
  <c r="J139" i="4"/>
  <c r="J7" i="4"/>
  <c r="J57" i="4"/>
  <c r="J108" i="4"/>
  <c r="J47" i="4"/>
  <c r="J97" i="4"/>
  <c r="J148" i="4"/>
  <c r="J18" i="4"/>
  <c r="J68" i="4"/>
  <c r="J119" i="4"/>
  <c r="J33" i="4"/>
  <c r="J83" i="4"/>
  <c r="J134" i="4"/>
  <c r="J21" i="4"/>
  <c r="J71" i="4"/>
  <c r="J122" i="4"/>
  <c r="J43" i="4"/>
  <c r="J93" i="4"/>
  <c r="J144" i="4"/>
  <c r="J48" i="4"/>
  <c r="J98" i="4"/>
  <c r="J149" i="4"/>
  <c r="P12" i="4"/>
  <c r="P62" i="4"/>
  <c r="P113" i="4"/>
  <c r="P40" i="4"/>
  <c r="P90" i="4"/>
  <c r="P141" i="4"/>
  <c r="T11" i="4"/>
  <c r="T61" i="4"/>
  <c r="T112" i="4"/>
  <c r="T33" i="4"/>
  <c r="T83" i="4"/>
  <c r="T134" i="4"/>
  <c r="T7" i="4"/>
  <c r="T57" i="4"/>
  <c r="T108" i="4"/>
  <c r="T38" i="4"/>
  <c r="T88" i="4"/>
  <c r="T139" i="4"/>
  <c r="T40" i="4"/>
  <c r="T90" i="4"/>
  <c r="T141" i="4"/>
  <c r="F48" i="4"/>
  <c r="F98" i="4"/>
  <c r="F149" i="4"/>
  <c r="F24" i="4"/>
  <c r="F74" i="4"/>
  <c r="F125" i="4"/>
  <c r="F47" i="4"/>
  <c r="F97" i="4"/>
  <c r="F148" i="4"/>
  <c r="F17" i="4"/>
  <c r="F67" i="4"/>
  <c r="F118" i="4"/>
  <c r="F33" i="4"/>
  <c r="F83" i="4"/>
  <c r="F134" i="4"/>
  <c r="F43" i="4"/>
  <c r="F93" i="4"/>
  <c r="F144" i="4"/>
  <c r="N48" i="4"/>
  <c r="N98" i="4"/>
  <c r="N149" i="4"/>
  <c r="N38" i="4"/>
  <c r="N88" i="4"/>
  <c r="N139" i="4"/>
  <c r="N40" i="4"/>
  <c r="N90" i="4"/>
  <c r="N141" i="4"/>
  <c r="N17" i="4"/>
  <c r="N67" i="4"/>
  <c r="N118" i="4"/>
  <c r="N37" i="4"/>
  <c r="N87" i="4"/>
  <c r="N138" i="4"/>
  <c r="N47" i="4"/>
  <c r="N97" i="4"/>
  <c r="N148" i="4"/>
  <c r="N33" i="4"/>
  <c r="N83" i="4"/>
  <c r="N134" i="4"/>
  <c r="N43" i="4"/>
  <c r="N93" i="4"/>
  <c r="N144" i="4"/>
  <c r="G23" i="4"/>
  <c r="G73" i="4"/>
  <c r="G124" i="4"/>
  <c r="J44" i="4"/>
  <c r="J94" i="4"/>
  <c r="J145" i="4"/>
  <c r="J37" i="4"/>
  <c r="J87" i="4"/>
  <c r="J138" i="4"/>
  <c r="J6" i="4"/>
  <c r="J56" i="4"/>
  <c r="J107" i="4"/>
  <c r="J31" i="4"/>
  <c r="J81" i="4"/>
  <c r="J132" i="4"/>
  <c r="T25" i="4"/>
  <c r="T75" i="4"/>
  <c r="T126" i="4"/>
  <c r="T36" i="4"/>
  <c r="T86" i="4"/>
  <c r="T137" i="4"/>
  <c r="F22" i="4"/>
  <c r="F72" i="4"/>
  <c r="F123" i="4"/>
  <c r="Q6" i="4"/>
  <c r="Q56" i="4"/>
  <c r="Q107" i="4"/>
  <c r="Q26" i="4"/>
  <c r="Q76" i="4"/>
  <c r="Q127" i="4"/>
  <c r="J12" i="4"/>
  <c r="J62" i="4"/>
  <c r="J113" i="4"/>
  <c r="J36" i="4"/>
  <c r="J86" i="4"/>
  <c r="J137" i="4"/>
  <c r="J10" i="4"/>
  <c r="J60" i="4"/>
  <c r="J111" i="4"/>
  <c r="J32" i="4"/>
  <c r="J82" i="4"/>
  <c r="J133" i="4"/>
  <c r="J42" i="4"/>
  <c r="J92" i="4"/>
  <c r="J143" i="4"/>
  <c r="J19" i="4"/>
  <c r="J69" i="4"/>
  <c r="J120" i="4"/>
  <c r="P29" i="4"/>
  <c r="P79" i="4"/>
  <c r="P130" i="4"/>
  <c r="P16" i="4"/>
  <c r="P66" i="4"/>
  <c r="P117" i="4"/>
  <c r="P36" i="4"/>
  <c r="P86" i="4"/>
  <c r="P137" i="4"/>
  <c r="P18" i="4"/>
  <c r="P68" i="4"/>
  <c r="P119" i="4"/>
  <c r="P32" i="4"/>
  <c r="P82" i="4"/>
  <c r="P133" i="4"/>
  <c r="T23" i="4"/>
  <c r="T73" i="4"/>
  <c r="T124" i="4"/>
  <c r="T22" i="4"/>
  <c r="T72" i="4"/>
  <c r="T123" i="4"/>
  <c r="T12" i="4"/>
  <c r="T62" i="4"/>
  <c r="T113" i="4"/>
  <c r="T28" i="4"/>
  <c r="T78" i="4"/>
  <c r="T129" i="4"/>
  <c r="F20" i="4"/>
  <c r="F70" i="4"/>
  <c r="F121" i="4"/>
  <c r="F4" i="4"/>
  <c r="F54" i="4"/>
  <c r="F105" i="4"/>
  <c r="F11" i="4"/>
  <c r="F61" i="4"/>
  <c r="F112" i="4"/>
  <c r="F27" i="4"/>
  <c r="F77" i="4"/>
  <c r="F128" i="4"/>
  <c r="F39" i="4"/>
  <c r="F89" i="4"/>
  <c r="F140" i="4"/>
  <c r="Q25" i="4"/>
  <c r="Q75" i="4"/>
  <c r="Q126" i="4"/>
  <c r="Q33" i="4"/>
  <c r="Q83" i="4"/>
  <c r="Q134" i="4"/>
  <c r="Q12" i="4"/>
  <c r="Q62" i="4"/>
  <c r="Q113" i="4"/>
  <c r="Q20" i="4"/>
  <c r="Q70" i="4"/>
  <c r="Q121" i="4"/>
  <c r="Q36" i="4"/>
  <c r="Q86" i="4"/>
  <c r="Q137" i="4"/>
  <c r="N44" i="4"/>
  <c r="N94" i="4"/>
  <c r="N145" i="4"/>
  <c r="N20" i="4"/>
  <c r="N70" i="4"/>
  <c r="N121" i="4"/>
  <c r="M25" i="4"/>
  <c r="M75" i="4"/>
  <c r="M126" i="4"/>
  <c r="M33" i="4"/>
  <c r="M83" i="4"/>
  <c r="M134" i="4"/>
  <c r="M49" i="4"/>
  <c r="M99" i="4"/>
  <c r="M150" i="4"/>
  <c r="M12" i="4"/>
  <c r="M62" i="4"/>
  <c r="M113" i="4"/>
  <c r="M20" i="4"/>
  <c r="M70" i="4"/>
  <c r="M121" i="4"/>
  <c r="M36" i="4"/>
  <c r="M86" i="4"/>
  <c r="M137" i="4"/>
  <c r="M44" i="4"/>
  <c r="M94" i="4"/>
  <c r="M145" i="4"/>
  <c r="G21" i="4"/>
  <c r="G71" i="4"/>
  <c r="G122" i="4"/>
  <c r="G29" i="4"/>
  <c r="G79" i="4"/>
  <c r="G130" i="4"/>
  <c r="R43" i="4"/>
  <c r="R93" i="4"/>
  <c r="R144" i="4"/>
  <c r="R17" i="4"/>
  <c r="R67" i="4"/>
  <c r="R118" i="4"/>
  <c r="K31" i="4"/>
  <c r="K81" i="4"/>
  <c r="K132" i="4"/>
  <c r="P10" i="4"/>
  <c r="P60" i="4"/>
  <c r="P111" i="4"/>
  <c r="P26" i="4"/>
  <c r="P76" i="4"/>
  <c r="P127" i="4"/>
  <c r="M32" i="4"/>
  <c r="M82" i="4"/>
  <c r="M133" i="4"/>
  <c r="O3" i="4"/>
  <c r="O53" i="4"/>
  <c r="O104" i="4"/>
  <c r="Q3" i="4"/>
  <c r="Q53" i="4"/>
  <c r="Q104" i="4"/>
  <c r="J3" i="4"/>
  <c r="J53" i="4"/>
  <c r="J104" i="4"/>
  <c r="K3" i="4"/>
  <c r="K53" i="4"/>
  <c r="K104" i="4"/>
  <c r="D104" i="4"/>
  <c r="P3" i="4"/>
  <c r="P53" i="4"/>
  <c r="P104" i="4"/>
  <c r="R3" i="4"/>
  <c r="R53" i="4"/>
  <c r="R104" i="4"/>
  <c r="F3" i="4"/>
  <c r="F53" i="4"/>
  <c r="F104" i="4"/>
  <c r="U59" i="4"/>
  <c r="U76" i="4"/>
  <c r="E29" i="5"/>
  <c r="U75" i="4"/>
  <c r="E28" i="5"/>
  <c r="U54" i="4"/>
  <c r="E7" i="5"/>
  <c r="U60" i="4"/>
  <c r="E13" i="5"/>
  <c r="U84" i="4"/>
  <c r="U135" i="4"/>
  <c r="G37" i="5"/>
  <c r="U69" i="4"/>
  <c r="U120" i="4"/>
  <c r="G22" i="5"/>
  <c r="U77" i="4"/>
  <c r="U128" i="4"/>
  <c r="G30" i="5"/>
  <c r="U85" i="4"/>
  <c r="U136" i="4"/>
  <c r="G38" i="5"/>
  <c r="U82" i="4"/>
  <c r="E35" i="5"/>
  <c r="U53" i="4"/>
  <c r="U104" i="4"/>
  <c r="G6" i="5"/>
  <c r="U65" i="4"/>
  <c r="E18" i="5"/>
  <c r="U57" i="4"/>
  <c r="U108" i="4"/>
  <c r="G10" i="5"/>
  <c r="U90" i="4"/>
  <c r="U141" i="4"/>
  <c r="G43" i="5"/>
  <c r="U80" i="4"/>
  <c r="U131" i="4"/>
  <c r="G33" i="5"/>
  <c r="U58" i="4"/>
  <c r="U109" i="4"/>
  <c r="G11" i="5"/>
  <c r="U78" i="4"/>
  <c r="U129" i="4"/>
  <c r="G31" i="5"/>
  <c r="U93" i="4"/>
  <c r="U144" i="4"/>
  <c r="G46" i="5"/>
  <c r="U97" i="4"/>
  <c r="E50" i="5"/>
  <c r="U94" i="4"/>
  <c r="E47" i="5"/>
  <c r="U71" i="4"/>
  <c r="U122" i="4"/>
  <c r="G24" i="5"/>
  <c r="U81" i="4"/>
  <c r="U132" i="4"/>
  <c r="G34" i="5"/>
  <c r="U61" i="4"/>
  <c r="E14" i="5"/>
  <c r="U95" i="4"/>
  <c r="E48" i="5"/>
  <c r="U86" i="4"/>
  <c r="E39" i="5"/>
  <c r="U83" i="4"/>
  <c r="U134" i="4"/>
  <c r="G36" i="5"/>
  <c r="U68" i="4"/>
  <c r="U119" i="4"/>
  <c r="G21" i="5"/>
  <c r="U55" i="4"/>
  <c r="E8" i="5"/>
  <c r="U88" i="4"/>
  <c r="E41" i="5"/>
  <c r="U73" i="4"/>
  <c r="U124" i="4"/>
  <c r="G26" i="5"/>
  <c r="U99" i="4"/>
  <c r="U150" i="4"/>
  <c r="G52" i="5"/>
  <c r="U98" i="4"/>
  <c r="E51" i="5"/>
  <c r="U79" i="4"/>
  <c r="U130" i="4"/>
  <c r="G32" i="5"/>
  <c r="U72" i="4"/>
  <c r="E25" i="5"/>
  <c r="U66" i="4"/>
  <c r="E19" i="5"/>
  <c r="U96" i="4"/>
  <c r="U147" i="4"/>
  <c r="G49" i="5"/>
  <c r="U74" i="4"/>
  <c r="E27" i="5"/>
  <c r="U91" i="4"/>
  <c r="E44" i="5"/>
  <c r="U63" i="4"/>
  <c r="E16" i="5"/>
  <c r="U62" i="4"/>
  <c r="U113" i="4"/>
  <c r="G15" i="5"/>
  <c r="U89" i="4"/>
  <c r="E42" i="5"/>
  <c r="U70" i="4"/>
  <c r="E23" i="5"/>
  <c r="U67" i="4"/>
  <c r="U118" i="4"/>
  <c r="G20" i="5"/>
  <c r="U92" i="4"/>
  <c r="E45" i="5"/>
  <c r="U64" i="4"/>
  <c r="E17" i="5"/>
  <c r="U87" i="4"/>
  <c r="U138" i="4"/>
  <c r="G40" i="5"/>
  <c r="U56" i="4"/>
  <c r="E9" i="5"/>
  <c r="U110" i="4"/>
  <c r="G12" i="5"/>
  <c r="E12" i="5"/>
  <c r="U133" i="4"/>
  <c r="G35" i="5"/>
  <c r="U126" i="4"/>
  <c r="G28" i="5"/>
  <c r="U105" i="4"/>
  <c r="G7" i="5"/>
  <c r="U116" i="4"/>
  <c r="G18" i="5"/>
  <c r="U111" i="4"/>
  <c r="G13" i="5"/>
  <c r="U127" i="4"/>
  <c r="G29" i="5"/>
  <c r="E38" i="5"/>
  <c r="E37" i="5"/>
  <c r="E52" i="5"/>
  <c r="E34" i="5"/>
  <c r="U145" i="4"/>
  <c r="G47" i="5"/>
  <c r="E30" i="5"/>
  <c r="E22" i="5"/>
  <c r="E6" i="5"/>
  <c r="E46" i="5"/>
  <c r="U107" i="4"/>
  <c r="G9" i="5"/>
  <c r="U114" i="4"/>
  <c r="G16" i="5"/>
  <c r="E33" i="5"/>
  <c r="E43" i="5"/>
  <c r="E10" i="5"/>
  <c r="U123" i="4"/>
  <c r="G25" i="5"/>
  <c r="E36" i="5"/>
  <c r="E11" i="5"/>
  <c r="U149" i="4"/>
  <c r="G51" i="5"/>
  <c r="E20" i="5"/>
  <c r="U112" i="4"/>
  <c r="G14" i="5"/>
  <c r="U148" i="4"/>
  <c r="G50" i="5"/>
  <c r="E40" i="5"/>
  <c r="U117" i="4"/>
  <c r="G19" i="5"/>
  <c r="E31" i="5"/>
  <c r="E21" i="5"/>
  <c r="U140" i="4"/>
  <c r="G42" i="5"/>
  <c r="U143" i="4"/>
  <c r="G45" i="5"/>
  <c r="U125" i="4"/>
  <c r="G27" i="5"/>
  <c r="E32" i="5"/>
  <c r="U137" i="4"/>
  <c r="G39" i="5"/>
  <c r="U139" i="4"/>
  <c r="G41" i="5"/>
  <c r="E24" i="5"/>
  <c r="U115" i="4"/>
  <c r="G17" i="5"/>
  <c r="U121" i="4"/>
  <c r="G23" i="5"/>
  <c r="E49" i="5"/>
  <c r="E26" i="5"/>
  <c r="U106" i="4"/>
  <c r="G8" i="5"/>
  <c r="U142" i="4"/>
  <c r="G44" i="5"/>
  <c r="E15" i="5"/>
  <c r="U146" i="4"/>
  <c r="G48" i="5"/>
  <c r="G3" i="5"/>
  <c r="G4" i="5"/>
</calcChain>
</file>

<file path=xl/comments1.xml><?xml version="1.0" encoding="utf-8"?>
<comments xmlns="http://schemas.openxmlformats.org/spreadsheetml/2006/main">
  <authors>
    <author>Luis</author>
  </authors>
  <commentList>
    <comment ref="G3" authorId="0">
      <text>
        <r>
          <rPr>
            <b/>
            <sz val="9"/>
            <color indexed="81"/>
            <rFont val="Tahoma"/>
            <family val="2"/>
          </rPr>
          <t>VALOR DISPONIBLE PARA PAGAR - RECAUDO DE LAS EPS QUE DEVUELVEN UPC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VALOR REQUERIDO PARA PAGAR A LAS EPS QUE RECIBEN RECURSOS</t>
        </r>
      </text>
    </comment>
  </commentList>
</comments>
</file>

<file path=xl/sharedStrings.xml><?xml version="1.0" encoding="utf-8"?>
<sst xmlns="http://schemas.openxmlformats.org/spreadsheetml/2006/main" count="388" uniqueCount="169">
  <si>
    <t>EPS</t>
  </si>
  <si>
    <t>0-4</t>
  </si>
  <si>
    <t>5-9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</si>
  <si>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</si>
  <si>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</si>
  <si>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</si>
  <si>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</si>
  <si>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</si>
  <si>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</si>
  <si>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</si>
  <si>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</si>
  <si>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</si>
  <si>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</si>
  <si>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 xml:space="preserve"> 60-64</t>
  </si>
  <si>
    <t xml:space="preserve"> 65-69</t>
  </si>
  <si>
    <t>70-74</t>
  </si>
  <si>
    <t xml:space="preserve"> 75-79</t>
  </si>
  <si>
    <t xml:space="preserve"> 80 o mas</t>
  </si>
  <si>
    <t>total</t>
  </si>
  <si>
    <t>CCF007</t>
  </si>
  <si>
    <t>CCF009</t>
  </si>
  <si>
    <t>CCF015</t>
  </si>
  <si>
    <t>CCF023</t>
  </si>
  <si>
    <t>CCF024</t>
  </si>
  <si>
    <t>CCF027</t>
  </si>
  <si>
    <t>CCF033</t>
  </si>
  <si>
    <t>CCF049</t>
  </si>
  <si>
    <t>CCF053</t>
  </si>
  <si>
    <t>CCF055</t>
  </si>
  <si>
    <t>CCF102</t>
  </si>
  <si>
    <t>EAS016</t>
  </si>
  <si>
    <t>EAS027</t>
  </si>
  <si>
    <t>EPS001</t>
  </si>
  <si>
    <t>EPS002</t>
  </si>
  <si>
    <t>EPS003</t>
  </si>
  <si>
    <t>EPS005</t>
  </si>
  <si>
    <t>EPS008</t>
  </si>
  <si>
    <t>EPS010</t>
  </si>
  <si>
    <t>EPS012</t>
  </si>
  <si>
    <t>EPS016</t>
  </si>
  <si>
    <t>EPS017</t>
  </si>
  <si>
    <t>EPS018</t>
  </si>
  <si>
    <t>EPS022</t>
  </si>
  <si>
    <t>EPS023</t>
  </si>
  <si>
    <t>EPS025</t>
  </si>
  <si>
    <t>EPS033</t>
  </si>
  <si>
    <t>EPS037</t>
  </si>
  <si>
    <t>EPSI01</t>
  </si>
  <si>
    <t>EPSI02</t>
  </si>
  <si>
    <t>EPSI03</t>
  </si>
  <si>
    <t>EPSI04</t>
  </si>
  <si>
    <t>EPSI05</t>
  </si>
  <si>
    <t>EPSI06</t>
  </si>
  <si>
    <t>ESS002</t>
  </si>
  <si>
    <t>ESS024</t>
  </si>
  <si>
    <t>ESS062</t>
  </si>
  <si>
    <t>ESS076</t>
  </si>
  <si>
    <t>ESS091</t>
  </si>
  <si>
    <t>ESS118</t>
  </si>
  <si>
    <t>ESS133</t>
  </si>
  <si>
    <t>ESS207</t>
  </si>
  <si>
    <t>Reg</t>
  </si>
  <si>
    <t>0 a 4 Años</t>
  </si>
  <si>
    <t>5 a 9 Años</t>
  </si>
  <si>
    <t>10 a 14 Años</t>
  </si>
  <si>
    <t>15 a 19 Años</t>
  </si>
  <si>
    <t>20 a 24 Años</t>
  </si>
  <si>
    <t>25 a 29 Años</t>
  </si>
  <si>
    <t>30 a 34 Años</t>
  </si>
  <si>
    <t>35 a 39 Años</t>
  </si>
  <si>
    <t>40 a 44 Años</t>
  </si>
  <si>
    <t>45 a 49Años</t>
  </si>
  <si>
    <t>50 a 54 Años</t>
  </si>
  <si>
    <t>55 a 59 Años</t>
  </si>
  <si>
    <t>60 a 64 Años</t>
  </si>
  <si>
    <t>65 a 69 Años</t>
  </si>
  <si>
    <t>70 a 74 Años</t>
  </si>
  <si>
    <t>75 a 79 Años</t>
  </si>
  <si>
    <t>80 y mas Años</t>
  </si>
  <si>
    <t>Total</t>
  </si>
  <si>
    <t>S</t>
  </si>
  <si>
    <t>C</t>
  </si>
  <si>
    <t>Total general</t>
  </si>
  <si>
    <t>Distribuciones de Prevalencias B por Grupos Etareos</t>
  </si>
  <si>
    <t>Codigo</t>
  </si>
  <si>
    <t>promedio agregado pais (Promedio Ponderado)</t>
  </si>
  <si>
    <t>DESVIACION ESTANDAR</t>
  </si>
  <si>
    <t xml:space="preserve"> 0-4</t>
  </si>
  <si>
    <t xml:space="preserve"> 5-9</t>
  </si>
  <si>
    <t xml:space="preserve"> 20-24</t>
  </si>
  <si>
    <t xml:space="preserve"> 25-29</t>
  </si>
  <si>
    <t xml:space="preserve"> 30-34</t>
  </si>
  <si>
    <t xml:space="preserve"> 35-39</t>
  </si>
  <si>
    <t xml:space="preserve"> 45-49</t>
  </si>
  <si>
    <t xml:space="preserve"> 50-54</t>
  </si>
  <si>
    <t xml:space="preserve"> 55-59</t>
  </si>
  <si>
    <t xml:space="preserve"> 70-74</t>
  </si>
  <si>
    <t>75-79</t>
  </si>
  <si>
    <t>80 o mas</t>
  </si>
  <si>
    <t xml:space="preserve">Total </t>
  </si>
  <si>
    <t>PROMEDIO</t>
  </si>
  <si>
    <t>INTERVALO DE CONFIANZA</t>
  </si>
  <si>
    <t>minimo</t>
  </si>
  <si>
    <t>maximo</t>
  </si>
  <si>
    <t>DESVIACION STANDARD</t>
  </si>
  <si>
    <t>VALOR ESTANDAR TRR</t>
  </si>
  <si>
    <t>DIFERENCIA ENTRE LA PREVALENCIA DE LA EPS Y EL PROMEDIO PONDERADO DE LA PREVALENCIA (LIMITES INFERIOR Y SUPERIOR DE LA DISTRIBUCION DEL GRUPO ETAREO)</t>
  </si>
  <si>
    <t>EXPRESION DE LAS PREVALENCIAS DESVIADAS EN PERSONAS</t>
  </si>
  <si>
    <t>total pacientes faltantes o en exceso</t>
  </si>
  <si>
    <t>EXPRESION DE LAS  PERSONAS FALTANTES O SOBRANTES EN DINERO</t>
  </si>
  <si>
    <t xml:space="preserve">CAJA DE COMPENSACIÓN FAMILIAR DE CARTAGENA “COMFAMILIAR CARTAGENA” </t>
  </si>
  <si>
    <t xml:space="preserve">CAJA DE COMPENSACIÓN FAMILIAR DE BOYACÁ “COMFABOY” </t>
  </si>
  <si>
    <t>CAJA DE COMPENSACIÓN FAMILIAR DE CÓRDOBA “COMFACOR</t>
  </si>
  <si>
    <t xml:space="preserve">CAJA DE COMPENSACIÓN FAMILIAR DE LA GUAJIRA </t>
  </si>
  <si>
    <t>CAJA DE COMPENSACIÓN FAMILIAR DE HUILA- COMFAMILIAR HUILA</t>
  </si>
  <si>
    <t xml:space="preserve">CAJA DE COMPENSACIÓN FAMILIAR DE NARIÑO </t>
  </si>
  <si>
    <t>CAJA DE COMPENSACION FAMILIAR DE SUCRE- COMFASUCRE</t>
  </si>
  <si>
    <t>CAJA DE COMPENSACIÓN FAMILIAR DEL ORIENTE COLOMBIANO- COMFAORIENTE</t>
  </si>
  <si>
    <t xml:space="preserve">CAJA DE COMPENSACIÓN FAMILIAR DE CUNDINAMARCA COMFACUNDI-ARS UNICAJAS COMFACUNDI </t>
  </si>
  <si>
    <t xml:space="preserve">CAJA DE COMPENSACIÓN FAMILIAR CAJACOPI ATLÁNTICO </t>
  </si>
  <si>
    <t xml:space="preserve">CAJA DE COMPENSACIÓN FAMILIAR COMFAMILIAR CHOCO </t>
  </si>
  <si>
    <t>EMPRESAS PÚBLICAS DE MEDELLÍN DEPARTAMENTO MÉDICO ANTIOQUIA MEDELLIN</t>
  </si>
  <si>
    <t>FONDO DE PASIVO SOCIAL DE FERROCARRILES NACIONALES DE COLOMBIA.</t>
  </si>
  <si>
    <t xml:space="preserve">COLMEDICA E.P.S. </t>
  </si>
  <si>
    <t xml:space="preserve">SALUD TOTAL S.A. ENTIDAD PROMOTORA DE SALUD </t>
  </si>
  <si>
    <t xml:space="preserve">SANITAS S.A. E.P.S. </t>
  </si>
  <si>
    <t>COMPENSAR E.P.S.</t>
  </si>
  <si>
    <t xml:space="preserve">SURA EPS </t>
  </si>
  <si>
    <t xml:space="preserve">COMFENALCO VALLE E.P.S. </t>
  </si>
  <si>
    <t>COOMEVA E.P.S. S.A.</t>
  </si>
  <si>
    <t xml:space="preserve">EPS FAMISANAR LTDA </t>
  </si>
  <si>
    <t>SERVICIO OCCIDENTAL DE SALUD SOS EPS</t>
  </si>
  <si>
    <t xml:space="preserve">CONVIDA "A.R.S. CONVIDA" </t>
  </si>
  <si>
    <t xml:space="preserve">CRUZ BLANCA EPS S.A. </t>
  </si>
  <si>
    <t>CAJA DE PREVISION SOCIAL Y SEGURIDAD DEL CASANARE - CAPRESOCA - E.P.S.</t>
  </si>
  <si>
    <t xml:space="preserve">ASOCIACIÓN DE CABILDOS INDÍGENAS DEL CESAR Y GUAJIRA “DUSAKAWI A.R.S.I.” </t>
  </si>
  <si>
    <t>ASOCIACIÓN DE CABILDOS DEL RESGUARDO INDÍGENA ZENÚ DE SAN ANDRÉS DE SOTAVENTO CÓRDOBA Y SUCRE "MANEXKA"  EPS INDIGENA</t>
  </si>
  <si>
    <t xml:space="preserve">ASOCIACIÓN INDÍGENA DEL CAUCA AIC-EPS-I </t>
  </si>
  <si>
    <t xml:space="preserve">ANAS WAYUU EPS INDIGENA </t>
  </si>
  <si>
    <t xml:space="preserve">ENTIDAD PROMOTORA DE SALUD MALLAMAS EPSI </t>
  </si>
  <si>
    <t xml:space="preserve">PIJAOS SALUD EPSI </t>
  </si>
  <si>
    <t xml:space="preserve">EMPRESA MUTUAL PARA EL DESARROLLO INTEGRAL DE LA SALUD E.S.S. “EMDISALUD” </t>
  </si>
  <si>
    <t xml:space="preserve">COOPERATIVA DE SALUD Y DESARROLLO INTEGRAL ZONA SUR ORIENTAL DE CARTAGENA LTDA. “COOSALUD E.S.S.” </t>
  </si>
  <si>
    <t xml:space="preserve">ASOCIACION MUTUAL LA ESPERANZA “ASMET SALUD” </t>
  </si>
  <si>
    <t xml:space="preserve">ASOCIACIÓN MUTUAL BARRIOS UNIDOS DE QUIBDO AMBUQ ARS </t>
  </si>
  <si>
    <t>ECOOPSOS EMPRES SOLIDARIA DE SALUD</t>
  </si>
  <si>
    <t xml:space="preserve">ASOCIACIÓN MUTUAL EMPRESA SOLIDARIA DE SALUD EMSSANAR ESS </t>
  </si>
  <si>
    <t>ESS COMPARTA</t>
  </si>
  <si>
    <t>ASOCIACION MUTUAL SER ESS EPS-S</t>
  </si>
  <si>
    <t>ERC5 QUE DEBERIA TENER</t>
  </si>
  <si>
    <t>ERC5 OBSERVADOS</t>
  </si>
  <si>
    <t>EPSS34</t>
  </si>
  <si>
    <t>CAPITAL SALUD</t>
  </si>
  <si>
    <t xml:space="preserve">regimen </t>
  </si>
  <si>
    <t>EPSS03</t>
  </si>
  <si>
    <t>EPSS33</t>
  </si>
  <si>
    <t>SAVIA SALUD EPS</t>
  </si>
  <si>
    <t>VALOR NETO  DE DIFERENCIA DE PREVALENCIAS POR EPS</t>
  </si>
  <si>
    <t>EPSS40</t>
  </si>
  <si>
    <t>EPSS41</t>
  </si>
  <si>
    <t>NUEVA EPS RS</t>
  </si>
  <si>
    <t>CAFÉSALUD EPS RC</t>
  </si>
  <si>
    <t>NUEVA EPS RC</t>
  </si>
  <si>
    <t>CAFESALUD EPS RS</t>
  </si>
  <si>
    <t>SALUDVIDA E.P.S. RC</t>
  </si>
  <si>
    <t>SALUDVIDA E.P.S. RS</t>
  </si>
  <si>
    <t>MEDICION DE DESVIACION ERC5 - 2016</t>
  </si>
  <si>
    <t>Casos  TRR 2016</t>
  </si>
  <si>
    <t>POBLACION BDUA 30 junio 2016 (Activos)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</si>
</sst>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-* #,##0.00\ _€_-;\-* #,##0.00\ _€_-;_-* &quot;-&quot;??\ _€_-;_-@_-"/>
    <numFmt numFmtId="166" formatCode="_(* #,##0_);_(* \(#,##0\);_(* &quot;-&quot;??_);_(@_)"/>
    <numFmt numFmtId="167" formatCode="0.0%"/>
    <numFmt numFmtId="168" formatCode="_-* #,##0\ _€_-;\-* #,##0\ _€_-;_-* &quot;-&quot;??\ _€_-;_-@_-"/>
    <numFmt numFmtId="169" formatCode="#,##0.0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7.5"/>
      <color indexed="8"/>
      <name val="Calibri"/>
      <family val="2"/>
    </font>
    <font>
      <b/>
      <sz val="12"/>
      <color indexed="8"/>
      <name val="Calibri"/>
      <family val="2"/>
    </font>
    <font>
      <b/>
      <sz val="7.5"/>
      <color indexed="8"/>
      <name val="Calibri"/>
      <family val="2"/>
    </font>
    <font>
      <sz val="12"/>
      <color indexed="8"/>
      <name val="Calibri"/>
      <family val="2"/>
    </font>
    <font>
      <b/>
      <sz val="8"/>
      <color indexed="8"/>
      <name val="Calibri"/>
      <family val="2"/>
    </font>
    <font>
      <b/>
      <sz val="12"/>
      <color indexed="10"/>
      <name val="Calibri"/>
      <family val="2"/>
    </font>
    <font>
      <b/>
      <sz val="11"/>
      <color indexed="8"/>
      <name val="Calibri"/>
      <family val="2"/>
    </font>
    <font>
      <b/>
      <sz val="14"/>
      <color indexed="10"/>
      <name val="Calibri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1"/>
      <name val="Tahoma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6">
    <xf numFmtId="0" fontId="0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21" fillId="29" borderId="9" applyNumberFormat="0" applyAlignment="0" applyProtection="0"/>
    <xf numFmtId="0" fontId="22" fillId="30" borderId="0" applyNumberFormat="0" applyBorder="0" applyAlignment="0" applyProtection="0"/>
    <xf numFmtId="165" fontId="17" fillId="0" borderId="0" applyFont="0" applyFill="0" applyBorder="0" applyAlignment="0" applyProtection="0"/>
    <xf numFmtId="0" fontId="23" fillId="31" borderId="0" applyNumberFormat="0" applyBorder="0" applyAlignment="0" applyProtection="0"/>
    <xf numFmtId="9" fontId="17" fillId="0" borderId="0" applyFont="0" applyFill="0" applyBorder="0" applyAlignment="0" applyProtection="0"/>
    <xf numFmtId="0" fontId="24" fillId="22" borderId="11" applyNumberFormat="0" applyAlignment="0" applyProtection="0"/>
    <xf numFmtId="0" fontId="25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16" fillId="0" borderId="0"/>
  </cellStyleXfs>
  <cellXfs count="140">
    <xf numFmtId="0" fontId="0" fillId="0" borderId="0" xfId="0"/>
    <xf numFmtId="166" fontId="2" fillId="0" borderId="0" xfId="29" applyNumberFormat="1" applyFont="1" applyFill="1" applyBorder="1" applyAlignment="1"/>
    <xf numFmtId="166" fontId="2" fillId="0" borderId="0" xfId="29" applyNumberFormat="1" applyFont="1" applyFill="1" applyBorder="1" applyAlignment="1">
      <alignment horizontal="center"/>
    </xf>
    <xf numFmtId="166" fontId="2" fillId="0" borderId="0" xfId="29" applyNumberFormat="1" applyFont="1" applyFill="1" applyBorder="1" applyAlignment="1">
      <alignment horizontal="center" textRotation="90" wrapText="1"/>
    </xf>
    <xf numFmtId="166" fontId="2" fillId="33" borderId="1" xfId="29" applyNumberFormat="1" applyFont="1" applyFill="1" applyBorder="1" applyAlignment="1">
      <alignment horizontal="center" textRotation="90" wrapText="1"/>
    </xf>
    <xf numFmtId="166" fontId="3" fillId="0" borderId="1" xfId="29" applyNumberFormat="1" applyFont="1" applyBorder="1" applyAlignment="1"/>
    <xf numFmtId="0" fontId="0" fillId="0" borderId="1" xfId="0" applyBorder="1" applyAlignment="1"/>
    <xf numFmtId="166" fontId="3" fillId="0" borderId="0" xfId="29" applyNumberFormat="1" applyFont="1" applyFill="1" applyBorder="1" applyAlignment="1"/>
    <xf numFmtId="166" fontId="3" fillId="0" borderId="0" xfId="29" applyNumberFormat="1" applyFont="1" applyFill="1" applyBorder="1" applyAlignment="1">
      <alignment horizontal="center"/>
    </xf>
    <xf numFmtId="166" fontId="3" fillId="0" borderId="0" xfId="29" applyNumberFormat="1" applyFont="1" applyFill="1" applyBorder="1"/>
    <xf numFmtId="0" fontId="27" fillId="0" borderId="0" xfId="0" applyNumberFormat="1" applyFont="1" applyAlignment="1"/>
    <xf numFmtId="167" fontId="3" fillId="0" borderId="0" xfId="31" applyNumberFormat="1" applyFont="1" applyFill="1" applyBorder="1"/>
    <xf numFmtId="166" fontId="3" fillId="0" borderId="0" xfId="29" applyNumberFormat="1" applyFont="1" applyBorder="1" applyAlignment="1"/>
    <xf numFmtId="166" fontId="3" fillId="0" borderId="0" xfId="29" applyNumberFormat="1" applyFont="1" applyBorder="1" applyAlignment="1">
      <alignment horizontal="center"/>
    </xf>
    <xf numFmtId="0" fontId="3" fillId="0" borderId="0" xfId="0" applyFont="1" applyBorder="1" applyAlignment="1"/>
    <xf numFmtId="166" fontId="2" fillId="0" borderId="1" xfId="29" applyNumberFormat="1" applyFont="1" applyBorder="1" applyAlignment="1">
      <alignment horizontal="center" wrapText="1"/>
    </xf>
    <xf numFmtId="0" fontId="0" fillId="34" borderId="1" xfId="0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wrapText="1"/>
    </xf>
    <xf numFmtId="0" fontId="0" fillId="32" borderId="1" xfId="0" applyFill="1" applyBorder="1" applyAlignment="1"/>
    <xf numFmtId="0" fontId="4" fillId="0" borderId="0" xfId="0" applyFont="1" applyAlignment="1"/>
    <xf numFmtId="0" fontId="6" fillId="0" borderId="0" xfId="0" applyFont="1" applyAlignment="1">
      <alignment textRotation="90" wrapText="1"/>
    </xf>
    <xf numFmtId="49" fontId="4" fillId="0" borderId="1" xfId="0" applyNumberFormat="1" applyFont="1" applyBorder="1" applyAlignment="1">
      <alignment horizontal="center" textRotation="90" wrapText="1"/>
    </xf>
    <xf numFmtId="0" fontId="6" fillId="0" borderId="1" xfId="0" applyFont="1" applyBorder="1" applyAlignment="1">
      <alignment horizontal="center" textRotation="90" wrapText="1"/>
    </xf>
    <xf numFmtId="164" fontId="6" fillId="0" borderId="1" xfId="29" applyNumberFormat="1" applyFont="1" applyBorder="1" applyAlignment="1">
      <alignment horizontal="center" textRotation="90"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1" fontId="4" fillId="0" borderId="0" xfId="0" applyNumberFormat="1" applyFont="1" applyAlignment="1"/>
    <xf numFmtId="164" fontId="4" fillId="0" borderId="0" xfId="29" applyNumberFormat="1" applyFont="1"/>
    <xf numFmtId="0" fontId="6" fillId="0" borderId="1" xfId="0" applyFont="1" applyFill="1" applyBorder="1" applyAlignment="1">
      <alignment horizontal="center" textRotation="90" wrapText="1"/>
    </xf>
    <xf numFmtId="0" fontId="7" fillId="0" borderId="0" xfId="0" applyFont="1" applyAlignment="1"/>
    <xf numFmtId="0" fontId="5" fillId="2" borderId="1" xfId="0" applyFont="1" applyFill="1" applyBorder="1" applyAlignment="1"/>
    <xf numFmtId="164" fontId="7" fillId="2" borderId="1" xfId="29" applyNumberFormat="1" applyFont="1" applyFill="1" applyBorder="1" applyAlignment="1"/>
    <xf numFmtId="0" fontId="8" fillId="2" borderId="1" xfId="0" applyFont="1" applyFill="1" applyBorder="1" applyAlignment="1"/>
    <xf numFmtId="0" fontId="5" fillId="0" borderId="1" xfId="0" applyFont="1" applyBorder="1" applyAlignment="1"/>
    <xf numFmtId="164" fontId="7" fillId="0" borderId="1" xfId="29" applyNumberFormat="1" applyFont="1" applyBorder="1" applyAlignment="1"/>
    <xf numFmtId="0" fontId="5" fillId="0" borderId="0" xfId="0" applyFont="1" applyAlignment="1"/>
    <xf numFmtId="164" fontId="7" fillId="0" borderId="0" xfId="29" applyNumberFormat="1" applyFont="1" applyAlignment="1"/>
    <xf numFmtId="164" fontId="7" fillId="0" borderId="0" xfId="29" applyNumberFormat="1" applyFont="1" applyFill="1" applyAlignment="1"/>
    <xf numFmtId="0" fontId="7" fillId="0" borderId="0" xfId="0" applyFont="1" applyFill="1" applyAlignment="1"/>
    <xf numFmtId="0" fontId="9" fillId="0" borderId="0" xfId="0" applyFont="1" applyAlignment="1"/>
    <xf numFmtId="0" fontId="10" fillId="2" borderId="1" xfId="0" applyFont="1" applyFill="1" applyBorder="1" applyAlignment="1">
      <alignment vertical="center" wrapText="1"/>
    </xf>
    <xf numFmtId="0" fontId="0" fillId="0" borderId="0" xfId="0" applyAlignment="1"/>
    <xf numFmtId="0" fontId="11" fillId="0" borderId="0" xfId="0" applyFont="1" applyBorder="1" applyAlignment="1">
      <alignment horizontal="center"/>
    </xf>
    <xf numFmtId="0" fontId="4" fillId="0" borderId="1" xfId="0" applyFont="1" applyBorder="1" applyAlignment="1"/>
    <xf numFmtId="169" fontId="12" fillId="3" borderId="1" xfId="0" applyNumberFormat="1" applyFont="1" applyFill="1" applyBorder="1" applyAlignment="1">
      <alignment vertical="top"/>
    </xf>
    <xf numFmtId="169" fontId="0" fillId="0" borderId="0" xfId="0" applyNumberFormat="1" applyAlignment="1"/>
    <xf numFmtId="169" fontId="0" fillId="0" borderId="1" xfId="0" applyNumberFormat="1" applyBorder="1" applyAlignment="1"/>
    <xf numFmtId="3" fontId="0" fillId="0" borderId="0" xfId="0" applyNumberFormat="1" applyAlignment="1"/>
    <xf numFmtId="0" fontId="6" fillId="0" borderId="2" xfId="0" applyFont="1" applyBorder="1" applyAlignment="1">
      <alignment horizontal="center" textRotation="90" wrapText="1"/>
    </xf>
    <xf numFmtId="169" fontId="0" fillId="0" borderId="0" xfId="0" applyNumberFormat="1" applyBorder="1" applyAlignment="1"/>
    <xf numFmtId="164" fontId="6" fillId="0" borderId="0" xfId="29" applyNumberFormat="1" applyFont="1" applyBorder="1" applyAlignment="1">
      <alignment horizontal="center" textRotation="90" wrapText="1"/>
    </xf>
    <xf numFmtId="3" fontId="12" fillId="3" borderId="1" xfId="0" applyNumberFormat="1" applyFont="1" applyFill="1" applyBorder="1" applyAlignment="1">
      <alignment vertical="top"/>
    </xf>
    <xf numFmtId="3" fontId="12" fillId="3" borderId="0" xfId="0" applyNumberFormat="1" applyFont="1" applyFill="1" applyBorder="1" applyAlignment="1">
      <alignment vertical="top"/>
    </xf>
    <xf numFmtId="0" fontId="0" fillId="35" borderId="0" xfId="0" applyFill="1" applyAlignment="1"/>
    <xf numFmtId="0" fontId="28" fillId="0" borderId="1" xfId="0" applyFont="1" applyFill="1" applyBorder="1" applyAlignment="1">
      <alignment wrapText="1"/>
    </xf>
    <xf numFmtId="0" fontId="4" fillId="35" borderId="1" xfId="0" applyFont="1" applyFill="1" applyBorder="1" applyAlignment="1"/>
    <xf numFmtId="38" fontId="0" fillId="35" borderId="1" xfId="0" applyNumberFormat="1" applyFill="1" applyBorder="1" applyAlignment="1"/>
    <xf numFmtId="0" fontId="29" fillId="0" borderId="1" xfId="0" applyFont="1" applyFill="1" applyBorder="1" applyAlignment="1">
      <alignment wrapText="1"/>
    </xf>
    <xf numFmtId="0" fontId="4" fillId="35" borderId="1" xfId="0" applyFont="1" applyFill="1" applyBorder="1" applyAlignment="1">
      <alignment horizontal="center"/>
    </xf>
    <xf numFmtId="0" fontId="0" fillId="35" borderId="0" xfId="0" applyFill="1" applyAlignment="1">
      <alignment horizontal="center"/>
    </xf>
    <xf numFmtId="4" fontId="27" fillId="36" borderId="1" xfId="0" applyNumberFormat="1" applyFont="1" applyFill="1" applyBorder="1" applyAlignment="1">
      <alignment horizontal="center" vertical="center" wrapText="1"/>
    </xf>
    <xf numFmtId="0" fontId="27" fillId="0" borderId="0" xfId="0" applyFont="1"/>
    <xf numFmtId="4" fontId="30" fillId="36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35" borderId="1" xfId="0" applyFont="1" applyFill="1" applyBorder="1" applyAlignment="1"/>
    <xf numFmtId="0" fontId="3" fillId="35" borderId="1" xfId="0" applyFont="1" applyFill="1" applyBorder="1" applyAlignment="1">
      <alignment horizontal="center"/>
    </xf>
    <xf numFmtId="38" fontId="27" fillId="35" borderId="1" xfId="0" applyNumberFormat="1" applyFont="1" applyFill="1" applyBorder="1" applyAlignment="1"/>
    <xf numFmtId="0" fontId="3" fillId="35" borderId="0" xfId="0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9" fontId="3" fillId="0" borderId="0" xfId="31" applyFont="1" applyBorder="1" applyAlignment="1"/>
    <xf numFmtId="167" fontId="3" fillId="0" borderId="0" xfId="31" applyNumberFormat="1" applyFont="1" applyBorder="1" applyAlignment="1"/>
    <xf numFmtId="1" fontId="3" fillId="0" borderId="0" xfId="0" applyNumberFormat="1" applyFont="1" applyBorder="1" applyAlignment="1"/>
    <xf numFmtId="0" fontId="0" fillId="0" borderId="1" xfId="0" applyBorder="1"/>
    <xf numFmtId="168" fontId="10" fillId="0" borderId="1" xfId="29" applyNumberFormat="1" applyFont="1" applyFill="1" applyBorder="1" applyAlignment="1">
      <alignment horizontal="right" wrapText="1"/>
    </xf>
    <xf numFmtId="1" fontId="4" fillId="35" borderId="1" xfId="0" applyNumberFormat="1" applyFont="1" applyFill="1" applyBorder="1" applyAlignment="1">
      <alignment horizontal="center"/>
    </xf>
    <xf numFmtId="166" fontId="0" fillId="0" borderId="0" xfId="0" applyNumberFormat="1"/>
    <xf numFmtId="4" fontId="2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26" fillId="0" borderId="0" xfId="0" applyFont="1" applyBorder="1" applyAlignment="1"/>
    <xf numFmtId="2" fontId="4" fillId="0" borderId="6" xfId="29" applyNumberFormat="1" applyFont="1" applyBorder="1"/>
    <xf numFmtId="2" fontId="4" fillId="0" borderId="1" xfId="29" applyNumberFormat="1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/>
    <xf numFmtId="0" fontId="26" fillId="0" borderId="1" xfId="0" applyFont="1" applyBorder="1"/>
    <xf numFmtId="0" fontId="26" fillId="0" borderId="1" xfId="0" applyFont="1" applyBorder="1" applyAlignment="1">
      <alignment horizontal="center"/>
    </xf>
    <xf numFmtId="1" fontId="4" fillId="0" borderId="1" xfId="29" applyNumberFormat="1" applyFont="1" applyBorder="1"/>
    <xf numFmtId="1" fontId="4" fillId="0" borderId="1" xfId="0" applyNumberFormat="1" applyFont="1" applyBorder="1" applyAlignment="1"/>
    <xf numFmtId="49" fontId="6" fillId="0" borderId="1" xfId="0" applyNumberFormat="1" applyFont="1" applyBorder="1" applyAlignment="1">
      <alignment horizontal="center" textRotation="90" wrapText="1"/>
    </xf>
    <xf numFmtId="2" fontId="6" fillId="0" borderId="1" xfId="29" applyNumberFormat="1" applyFont="1" applyBorder="1"/>
    <xf numFmtId="164" fontId="4" fillId="0" borderId="0" xfId="0" applyNumberFormat="1" applyFont="1" applyAlignment="1"/>
    <xf numFmtId="0" fontId="31" fillId="0" borderId="0" xfId="0" applyFont="1" applyFill="1" applyBorder="1"/>
    <xf numFmtId="0" fontId="33" fillId="0" borderId="0" xfId="0" applyFont="1" applyFill="1" applyBorder="1"/>
    <xf numFmtId="0" fontId="27" fillId="0" borderId="0" xfId="0" applyNumberFormat="1" applyFont="1" applyAlignment="1">
      <alignment horizontal="center"/>
    </xf>
    <xf numFmtId="166" fontId="10" fillId="0" borderId="1" xfId="29" applyNumberFormat="1" applyFont="1" applyFill="1" applyBorder="1"/>
    <xf numFmtId="0" fontId="1" fillId="0" borderId="1" xfId="35" applyFont="1" applyFill="1" applyBorder="1" applyAlignment="1">
      <alignment wrapText="1"/>
    </xf>
    <xf numFmtId="168" fontId="1" fillId="0" borderId="1" xfId="29" applyNumberFormat="1" applyFont="1" applyFill="1" applyBorder="1" applyAlignment="1">
      <alignment horizontal="right" wrapText="1"/>
    </xf>
    <xf numFmtId="168" fontId="0" fillId="0" borderId="1" xfId="29" applyNumberFormat="1" applyFont="1" applyBorder="1"/>
    <xf numFmtId="0" fontId="4" fillId="0" borderId="1" xfId="0" applyFont="1" applyBorder="1" applyAlignment="1">
      <alignment horizontal="center"/>
    </xf>
    <xf numFmtId="0" fontId="0" fillId="0" borderId="0" xfId="0" applyFill="1" applyBorder="1" applyAlignment="1"/>
    <xf numFmtId="0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6" fillId="0" borderId="1" xfId="0" applyNumberFormat="1" applyFont="1" applyFill="1" applyBorder="1" applyAlignment="1">
      <alignment horizontal="center"/>
    </xf>
    <xf numFmtId="0" fontId="0" fillId="0" borderId="0" xfId="0" applyFill="1"/>
    <xf numFmtId="166" fontId="13" fillId="0" borderId="0" xfId="29" applyNumberFormat="1" applyFont="1" applyFill="1" applyBorder="1" applyAlignment="1">
      <alignment horizontal="left"/>
    </xf>
    <xf numFmtId="0" fontId="26" fillId="0" borderId="0" xfId="0" applyFont="1" applyFill="1" applyBorder="1" applyAlignment="1"/>
    <xf numFmtId="0" fontId="0" fillId="0" borderId="5" xfId="0" applyFill="1" applyBorder="1"/>
    <xf numFmtId="166" fontId="2" fillId="0" borderId="0" xfId="29" applyNumberFormat="1" applyFont="1" applyFill="1" applyBorder="1" applyAlignment="1">
      <alignment horizontal="center" wrapText="1"/>
    </xf>
    <xf numFmtId="167" fontId="2" fillId="0" borderId="0" xfId="31" applyNumberFormat="1" applyFont="1" applyFill="1" applyBorder="1" applyAlignment="1">
      <alignment horizontal="center" textRotation="90" wrapText="1"/>
    </xf>
    <xf numFmtId="0" fontId="31" fillId="0" borderId="0" xfId="0" applyFont="1" applyFill="1" applyBorder="1" applyAlignment="1">
      <alignment horizontal="left"/>
    </xf>
    <xf numFmtId="3" fontId="31" fillId="0" borderId="0" xfId="0" applyNumberFormat="1" applyFont="1" applyFill="1" applyBorder="1"/>
    <xf numFmtId="0" fontId="32" fillId="0" borderId="0" xfId="0" applyFont="1" applyFill="1" applyBorder="1" applyAlignment="1">
      <alignment horizontal="left"/>
    </xf>
    <xf numFmtId="167" fontId="3" fillId="0" borderId="0" xfId="31" applyNumberFormat="1" applyFont="1" applyFill="1" applyBorder="1" applyAlignment="1"/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NumberFormat="1" applyFont="1" applyFill="1" applyBorder="1"/>
    <xf numFmtId="166" fontId="14" fillId="0" borderId="0" xfId="29" applyNumberFormat="1" applyFont="1" applyFill="1" applyBorder="1" applyAlignment="1">
      <alignment horizontal="left"/>
    </xf>
    <xf numFmtId="166" fontId="10" fillId="0" borderId="0" xfId="29" applyNumberFormat="1" applyFont="1" applyFill="1" applyBorder="1"/>
    <xf numFmtId="166" fontId="10" fillId="0" borderId="0" xfId="29" applyNumberFormat="1" applyFont="1" applyFill="1" applyBorder="1" applyAlignment="1"/>
    <xf numFmtId="167" fontId="10" fillId="0" borderId="0" xfId="31" applyNumberFormat="1" applyFont="1" applyFill="1" applyBorder="1" applyAlignment="1"/>
    <xf numFmtId="0" fontId="26" fillId="0" borderId="0" xfId="0" applyNumberFormat="1" applyFont="1" applyFill="1" applyBorder="1" applyAlignment="1">
      <alignment horizontal="center"/>
    </xf>
    <xf numFmtId="166" fontId="2" fillId="0" borderId="0" xfId="29" applyNumberFormat="1" applyFont="1" applyFill="1" applyBorder="1" applyAlignment="1">
      <alignment horizontal="center"/>
    </xf>
    <xf numFmtId="0" fontId="2" fillId="33" borderId="2" xfId="0" applyFont="1" applyFill="1" applyBorder="1" applyAlignment="1">
      <alignment horizontal="center"/>
    </xf>
    <xf numFmtId="0" fontId="2" fillId="33" borderId="4" xfId="0" applyFont="1" applyFill="1" applyBorder="1" applyAlignment="1">
      <alignment horizontal="center"/>
    </xf>
    <xf numFmtId="0" fontId="2" fillId="33" borderId="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166" fontId="5" fillId="2" borderId="1" xfId="29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" fillId="36" borderId="1" xfId="0" applyFont="1" applyFill="1" applyBorder="1" applyAlignment="1">
      <alignment horizontal="center" vertical="center"/>
    </xf>
    <xf numFmtId="0" fontId="27" fillId="36" borderId="1" xfId="0" applyFont="1" applyFill="1" applyBorder="1" applyAlignment="1">
      <alignment horizontal="center" vertical="center"/>
    </xf>
    <xf numFmtId="0" fontId="27" fillId="36" borderId="8" xfId="0" applyFont="1" applyFill="1" applyBorder="1" applyAlignment="1">
      <alignment horizontal="center" vertical="center" wrapText="1"/>
    </xf>
    <xf numFmtId="0" fontId="27" fillId="36" borderId="7" xfId="0" applyFont="1" applyFill="1" applyBorder="1" applyAlignment="1">
      <alignment horizontal="center" vertical="center" wrapText="1"/>
    </xf>
    <xf numFmtId="0" fontId="27" fillId="36" borderId="3" xfId="0" applyFont="1" applyFill="1" applyBorder="1" applyAlignment="1">
      <alignment horizontal="center" vertical="center" wrapText="1"/>
    </xf>
  </cellXfs>
  <cellStyles count="36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elda vinculada" xfId="19" builtinId="24" customBuiltin="1"/>
    <cellStyle name="Encabezado 4" xfId="20" builtinId="19" customBuiltin="1"/>
    <cellStyle name="Énfasis1" xfId="21" builtinId="29" customBuiltin="1"/>
    <cellStyle name="Énfasis2" xfId="22" builtinId="33" customBuiltin="1"/>
    <cellStyle name="Énfasis3" xfId="23" builtinId="37" customBuiltin="1"/>
    <cellStyle name="Énfasis4" xfId="24" builtinId="41" customBuiltin="1"/>
    <cellStyle name="Énfasis5" xfId="25" builtinId="45" customBuiltin="1"/>
    <cellStyle name="Énfasis6" xfId="26" builtinId="49" customBuiltin="1"/>
    <cellStyle name="Entrada" xfId="27" builtinId="20" customBuiltin="1"/>
    <cellStyle name="Incorrecto" xfId="28" builtinId="27" customBuiltin="1"/>
    <cellStyle name="Millares" xfId="29" builtinId="3"/>
    <cellStyle name="Neutral" xfId="30" builtinId="28" customBuiltin="1"/>
    <cellStyle name="Normal" xfId="0" builtinId="0"/>
    <cellStyle name="Normal_Hoja1" xfId="35"/>
    <cellStyle name="Porcentaje" xfId="31" builtinId="5"/>
    <cellStyle name="Salida" xfId="32" builtinId="21" customBuiltin="1"/>
    <cellStyle name="Título" xfId="33" builtinId="15" customBuiltin="1"/>
    <cellStyle name="Total" xfId="34" builtinId="25" customBuiltin="1"/>
  </cellStyles>
  <dxfs count="2">
    <dxf>
      <font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uenta%20de%20Alto%20Costo\AppData\Local\Microsoft\Windows\Temporary%20Internet%20Files\Content.Outlook\COP8WV68\Aplicacion_resolucion_4917_vigencia_junio_2011%20redondeado%20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OS"/>
      <sheetName val="POBLACION BDUA"/>
      <sheetName val="CALCULOS"/>
      <sheetName val="desv del promedio"/>
      <sheetName val="$ NETO"/>
    </sheetNames>
    <sheetDataSet>
      <sheetData sheetId="0" refreshError="1"/>
      <sheetData sheetId="1" refreshError="1">
        <row r="2">
          <cell r="D2" t="str">
            <v>0 a 4 Años</v>
          </cell>
          <cell r="E2" t="str">
            <v>5 a 9 Años</v>
          </cell>
          <cell r="F2" t="str">
            <v>10 a 14 Años</v>
          </cell>
          <cell r="G2" t="str">
            <v>15 a 19 Años</v>
          </cell>
          <cell r="H2" t="str">
            <v>20 a 24 Años</v>
          </cell>
          <cell r="I2" t="str">
            <v>25 a 29 Años</v>
          </cell>
          <cell r="J2" t="str">
            <v>30 a 34 Años</v>
          </cell>
          <cell r="K2" t="str">
            <v>35 a 39 Años</v>
          </cell>
          <cell r="L2" t="str">
            <v>40 a 44 Años</v>
          </cell>
          <cell r="M2" t="str">
            <v>45 a 49Años</v>
          </cell>
          <cell r="N2" t="str">
            <v>50 a 54 Años</v>
          </cell>
          <cell r="O2" t="str">
            <v>55 a 59 Años</v>
          </cell>
          <cell r="P2" t="str">
            <v>60 a 64 Años</v>
          </cell>
          <cell r="Q2" t="str">
            <v>65 a 69 Años</v>
          </cell>
          <cell r="R2" t="str">
            <v>70 a 74 Años</v>
          </cell>
          <cell r="S2" t="str">
            <v>75 a 79 Años</v>
          </cell>
          <cell r="T2" t="str">
            <v>80 y mas Años</v>
          </cell>
          <cell r="U2" t="str">
            <v>Total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56"/>
  <sheetViews>
    <sheetView tabSelected="1" topLeftCell="AU1" zoomScale="90" zoomScaleNormal="90" workbookViewId="0">
      <selection activeCell="AY16" sqref="AY16"/>
    </sheetView>
  </sheetViews>
  <sheetFormatPr baseColWidth="10" defaultRowHeight="15" x14ac:dyDescent="0.25"/>
  <cols>
    <col min="1" max="1" width="8.7109375" style="7" hidden="1" customWidth="1"/>
    <col min="2" max="21" width="8.7109375" style="8" hidden="1" customWidth="1"/>
    <col min="22" max="22" width="7.28515625" style="8" hidden="1" customWidth="1"/>
    <col min="23" max="23" width="8.7109375" style="8" hidden="1" customWidth="1"/>
    <col min="24" max="25" width="8.7109375" style="9" hidden="1" customWidth="1"/>
    <col min="26" max="26" width="8.7109375" style="11" hidden="1" customWidth="1"/>
    <col min="27" max="27" width="2.85546875" style="8" hidden="1" customWidth="1"/>
    <col min="28" max="45" width="8.7109375" style="8" hidden="1" customWidth="1"/>
    <col min="46" max="46" width="4.42578125" style="8" hidden="1" customWidth="1"/>
    <col min="47" max="47" width="4.85546875" style="8" customWidth="1"/>
    <col min="48" max="48" width="8.7109375" style="9" customWidth="1"/>
    <col min="49" max="49" width="8.7109375" style="12" customWidth="1"/>
    <col min="50" max="66" width="8.7109375" style="13" customWidth="1"/>
    <col min="67" max="67" width="8.7109375" style="7" customWidth="1"/>
    <col min="68" max="68" width="5.140625" customWidth="1"/>
  </cols>
  <sheetData>
    <row r="1" spans="1:67" x14ac:dyDescent="0.25">
      <c r="A1" s="124"/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2"/>
      <c r="W1" s="124"/>
      <c r="X1" s="124"/>
      <c r="Y1" s="124"/>
      <c r="Z1" s="124"/>
      <c r="AA1" s="1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"/>
      <c r="AV1" s="2"/>
      <c r="AW1" s="125" t="s">
        <v>167</v>
      </c>
      <c r="AX1" s="126"/>
      <c r="AY1" s="126"/>
      <c r="AZ1" s="126"/>
      <c r="BA1" s="126"/>
      <c r="BB1" s="126"/>
      <c r="BC1" s="126"/>
      <c r="BD1" s="126"/>
      <c r="BE1" s="126"/>
      <c r="BF1" s="126"/>
      <c r="BG1" s="126"/>
      <c r="BH1" s="126"/>
      <c r="BI1" s="126"/>
      <c r="BJ1" s="126"/>
      <c r="BK1" s="126"/>
      <c r="BL1" s="126"/>
      <c r="BM1" s="126"/>
      <c r="BN1" s="126"/>
      <c r="BO1" s="127"/>
    </row>
    <row r="2" spans="1:67" ht="47.25" x14ac:dyDescent="0.25">
      <c r="A2" s="109"/>
      <c r="B2" s="109"/>
      <c r="C2" s="109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10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0</v>
      </c>
      <c r="AW2" s="4" t="s">
        <v>153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D2" s="4" t="s">
        <v>7</v>
      </c>
      <c r="BE2" s="4" t="s">
        <v>8</v>
      </c>
      <c r="BF2" s="4" t="s">
        <v>9</v>
      </c>
      <c r="BG2" s="4" t="s">
        <v>10</v>
      </c>
      <c r="BH2" s="4" t="s">
        <v>11</v>
      </c>
      <c r="BI2" s="4" t="s">
        <v>12</v>
      </c>
      <c r="BJ2" s="4" t="s">
        <v>13</v>
      </c>
      <c r="BK2" s="4" t="s">
        <v>14</v>
      </c>
      <c r="BL2" s="4" t="s">
        <v>15</v>
      </c>
      <c r="BM2" s="4" t="s">
        <v>16</v>
      </c>
      <c r="BN2" s="4" t="s">
        <v>17</v>
      </c>
      <c r="BO2" s="4" t="s">
        <v>18</v>
      </c>
    </row>
    <row r="3" spans="1:67" s="105" customFormat="1" x14ac:dyDescent="0.25">
      <c r="A3" s="7"/>
      <c r="B3" s="111"/>
      <c r="C3" s="9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92"/>
      <c r="V3" s="92"/>
      <c r="W3" s="113"/>
      <c r="X3" s="9"/>
      <c r="Y3" s="7"/>
      <c r="Z3" s="114"/>
      <c r="AA3" s="100"/>
      <c r="AB3" s="111"/>
      <c r="AC3" s="115"/>
      <c r="AD3" s="8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08">
        <v>1</v>
      </c>
      <c r="AV3" s="102" t="s">
        <v>19</v>
      </c>
      <c r="AW3" s="103" t="s">
        <v>80</v>
      </c>
      <c r="AX3" s="101">
        <v>0</v>
      </c>
      <c r="AY3" s="101">
        <v>0</v>
      </c>
      <c r="AZ3" s="101">
        <v>1</v>
      </c>
      <c r="BA3" s="101">
        <v>5</v>
      </c>
      <c r="BB3" s="101">
        <v>2</v>
      </c>
      <c r="BC3" s="101">
        <v>9</v>
      </c>
      <c r="BD3" s="101">
        <v>7</v>
      </c>
      <c r="BE3" s="101">
        <v>5</v>
      </c>
      <c r="BF3" s="101">
        <v>9</v>
      </c>
      <c r="BG3" s="101">
        <v>14</v>
      </c>
      <c r="BH3" s="101">
        <v>17</v>
      </c>
      <c r="BI3" s="101">
        <v>16</v>
      </c>
      <c r="BJ3" s="101">
        <v>11</v>
      </c>
      <c r="BK3" s="101">
        <v>9</v>
      </c>
      <c r="BL3" s="101">
        <v>5</v>
      </c>
      <c r="BM3" s="101">
        <v>6</v>
      </c>
      <c r="BN3" s="101">
        <v>7</v>
      </c>
      <c r="BO3" s="104">
        <f t="shared" ref="BO3:BO48" si="0">SUM(AX3:BN3)</f>
        <v>123</v>
      </c>
    </row>
    <row r="4" spans="1:67" s="105" customFormat="1" x14ac:dyDescent="0.25">
      <c r="A4" s="7"/>
      <c r="B4" s="111"/>
      <c r="C4" s="9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92"/>
      <c r="V4" s="92"/>
      <c r="W4" s="113"/>
      <c r="X4" s="9"/>
      <c r="Y4" s="7"/>
      <c r="Z4" s="114"/>
      <c r="AA4" s="100"/>
      <c r="AB4" s="111"/>
      <c r="AC4" s="115"/>
      <c r="AD4" s="8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08">
        <v>2</v>
      </c>
      <c r="AV4" s="102" t="s">
        <v>20</v>
      </c>
      <c r="AW4" s="103" t="s">
        <v>80</v>
      </c>
      <c r="AX4" s="101">
        <v>0</v>
      </c>
      <c r="AY4" s="101">
        <v>0</v>
      </c>
      <c r="AZ4" s="101">
        <v>0</v>
      </c>
      <c r="BA4" s="101">
        <v>3</v>
      </c>
      <c r="BB4" s="101">
        <v>0</v>
      </c>
      <c r="BC4" s="101">
        <v>0</v>
      </c>
      <c r="BD4" s="101">
        <v>3</v>
      </c>
      <c r="BE4" s="101">
        <v>4</v>
      </c>
      <c r="BF4" s="101">
        <v>7</v>
      </c>
      <c r="BG4" s="101">
        <v>5</v>
      </c>
      <c r="BH4" s="101">
        <v>5</v>
      </c>
      <c r="BI4" s="101">
        <v>7</v>
      </c>
      <c r="BJ4" s="101">
        <v>7</v>
      </c>
      <c r="BK4" s="101">
        <v>5</v>
      </c>
      <c r="BL4" s="101">
        <v>4</v>
      </c>
      <c r="BM4" s="101">
        <v>6</v>
      </c>
      <c r="BN4" s="101">
        <v>4</v>
      </c>
      <c r="BO4" s="104">
        <f t="shared" si="0"/>
        <v>60</v>
      </c>
    </row>
    <row r="5" spans="1:67" s="105" customFormat="1" x14ac:dyDescent="0.25">
      <c r="A5" s="7"/>
      <c r="B5" s="111"/>
      <c r="C5" s="9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92"/>
      <c r="V5" s="92"/>
      <c r="W5" s="113"/>
      <c r="X5" s="9"/>
      <c r="Y5" s="7"/>
      <c r="Z5" s="114"/>
      <c r="AA5" s="100"/>
      <c r="AB5" s="111"/>
      <c r="AC5" s="115"/>
      <c r="AD5" s="8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08">
        <v>3</v>
      </c>
      <c r="AV5" s="102" t="s">
        <v>21</v>
      </c>
      <c r="AW5" s="103" t="s">
        <v>80</v>
      </c>
      <c r="AX5" s="101">
        <v>0</v>
      </c>
      <c r="AY5" s="101">
        <v>1</v>
      </c>
      <c r="AZ5" s="101">
        <v>1</v>
      </c>
      <c r="BA5" s="101">
        <v>0</v>
      </c>
      <c r="BB5" s="101">
        <v>10</v>
      </c>
      <c r="BC5" s="101">
        <v>9</v>
      </c>
      <c r="BD5" s="101">
        <v>11</v>
      </c>
      <c r="BE5" s="101">
        <v>15</v>
      </c>
      <c r="BF5" s="101">
        <v>20</v>
      </c>
      <c r="BG5" s="101">
        <v>18</v>
      </c>
      <c r="BH5" s="101">
        <v>20</v>
      </c>
      <c r="BI5" s="101">
        <v>32</v>
      </c>
      <c r="BJ5" s="101">
        <v>24</v>
      </c>
      <c r="BK5" s="101">
        <v>21</v>
      </c>
      <c r="BL5" s="101">
        <v>22</v>
      </c>
      <c r="BM5" s="101">
        <v>7</v>
      </c>
      <c r="BN5" s="101">
        <v>7</v>
      </c>
      <c r="BO5" s="104">
        <f t="shared" si="0"/>
        <v>218</v>
      </c>
    </row>
    <row r="6" spans="1:67" s="105" customFormat="1" x14ac:dyDescent="0.25">
      <c r="A6" s="7"/>
      <c r="B6" s="111"/>
      <c r="C6" s="9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92"/>
      <c r="V6" s="92"/>
      <c r="W6" s="113"/>
      <c r="X6" s="9"/>
      <c r="Y6" s="7"/>
      <c r="Z6" s="114"/>
      <c r="AA6" s="100"/>
      <c r="AB6" s="111"/>
      <c r="AC6" s="115"/>
      <c r="AD6" s="8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  <c r="AR6" s="115"/>
      <c r="AS6" s="115"/>
      <c r="AT6" s="115"/>
      <c r="AU6" s="108">
        <v>4</v>
      </c>
      <c r="AV6" s="102" t="s">
        <v>22</v>
      </c>
      <c r="AW6" s="103" t="s">
        <v>80</v>
      </c>
      <c r="AX6" s="101">
        <v>0</v>
      </c>
      <c r="AY6" s="101">
        <v>0</v>
      </c>
      <c r="AZ6" s="101">
        <v>0</v>
      </c>
      <c r="BA6" s="101">
        <v>1</v>
      </c>
      <c r="BB6" s="101">
        <v>0</v>
      </c>
      <c r="BC6" s="101">
        <v>1</v>
      </c>
      <c r="BD6" s="101">
        <v>3</v>
      </c>
      <c r="BE6" s="101">
        <v>5</v>
      </c>
      <c r="BF6" s="101">
        <v>2</v>
      </c>
      <c r="BG6" s="101">
        <v>5</v>
      </c>
      <c r="BH6" s="101">
        <v>7</v>
      </c>
      <c r="BI6" s="101">
        <v>7</v>
      </c>
      <c r="BJ6" s="101">
        <v>4</v>
      </c>
      <c r="BK6" s="101">
        <v>4</v>
      </c>
      <c r="BL6" s="101">
        <v>4</v>
      </c>
      <c r="BM6" s="101">
        <v>3</v>
      </c>
      <c r="BN6" s="101">
        <v>1</v>
      </c>
      <c r="BO6" s="104">
        <f t="shared" si="0"/>
        <v>47</v>
      </c>
    </row>
    <row r="7" spans="1:67" s="105" customFormat="1" x14ac:dyDescent="0.25">
      <c r="A7" s="7"/>
      <c r="B7" s="111"/>
      <c r="C7" s="9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92"/>
      <c r="V7" s="92"/>
      <c r="W7" s="113"/>
      <c r="X7" s="9"/>
      <c r="Y7" s="7"/>
      <c r="Z7" s="114"/>
      <c r="AA7" s="100"/>
      <c r="AB7" s="111"/>
      <c r="AC7" s="115"/>
      <c r="AD7" s="8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08">
        <v>5</v>
      </c>
      <c r="AV7" s="102" t="s">
        <v>23</v>
      </c>
      <c r="AW7" s="103" t="s">
        <v>80</v>
      </c>
      <c r="AX7" s="101">
        <v>0</v>
      </c>
      <c r="AY7" s="101">
        <v>1</v>
      </c>
      <c r="AZ7" s="101">
        <v>4</v>
      </c>
      <c r="BA7" s="101">
        <v>5</v>
      </c>
      <c r="BB7" s="101">
        <v>9</v>
      </c>
      <c r="BC7" s="101">
        <v>11</v>
      </c>
      <c r="BD7" s="101">
        <v>16</v>
      </c>
      <c r="BE7" s="101">
        <v>16</v>
      </c>
      <c r="BF7" s="101">
        <v>23</v>
      </c>
      <c r="BG7" s="101">
        <v>42</v>
      </c>
      <c r="BH7" s="101">
        <v>34</v>
      </c>
      <c r="BI7" s="101">
        <v>40</v>
      </c>
      <c r="BJ7" s="101">
        <v>45</v>
      </c>
      <c r="BK7" s="101">
        <v>35</v>
      </c>
      <c r="BL7" s="101">
        <v>35</v>
      </c>
      <c r="BM7" s="101">
        <v>36</v>
      </c>
      <c r="BN7" s="101">
        <v>21</v>
      </c>
      <c r="BO7" s="104">
        <f t="shared" si="0"/>
        <v>373</v>
      </c>
    </row>
    <row r="8" spans="1:67" s="105" customFormat="1" x14ac:dyDescent="0.25">
      <c r="A8" s="7"/>
      <c r="B8" s="111"/>
      <c r="C8" s="9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92"/>
      <c r="V8" s="92"/>
      <c r="W8" s="113"/>
      <c r="X8" s="9"/>
      <c r="Y8" s="7"/>
      <c r="Z8" s="114"/>
      <c r="AA8" s="100"/>
      <c r="AB8" s="111"/>
      <c r="AC8" s="115"/>
      <c r="AD8" s="8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08">
        <v>6</v>
      </c>
      <c r="AV8" s="102" t="s">
        <v>24</v>
      </c>
      <c r="AW8" s="103" t="s">
        <v>80</v>
      </c>
      <c r="AX8" s="101">
        <v>0</v>
      </c>
      <c r="AY8" s="101">
        <v>0</v>
      </c>
      <c r="AZ8" s="101">
        <v>2</v>
      </c>
      <c r="BA8" s="101">
        <v>0</v>
      </c>
      <c r="BB8" s="101">
        <v>0</v>
      </c>
      <c r="BC8" s="101">
        <v>5</v>
      </c>
      <c r="BD8" s="101">
        <v>4</v>
      </c>
      <c r="BE8" s="101">
        <v>12</v>
      </c>
      <c r="BF8" s="101">
        <v>6</v>
      </c>
      <c r="BG8" s="101">
        <v>9</v>
      </c>
      <c r="BH8" s="101">
        <v>7</v>
      </c>
      <c r="BI8" s="101">
        <v>7</v>
      </c>
      <c r="BJ8" s="101">
        <v>9</v>
      </c>
      <c r="BK8" s="101">
        <v>11</v>
      </c>
      <c r="BL8" s="101">
        <v>9</v>
      </c>
      <c r="BM8" s="101">
        <v>3</v>
      </c>
      <c r="BN8" s="101">
        <v>3</v>
      </c>
      <c r="BO8" s="104">
        <f t="shared" si="0"/>
        <v>87</v>
      </c>
    </row>
    <row r="9" spans="1:67" s="105" customFormat="1" x14ac:dyDescent="0.25">
      <c r="A9" s="7"/>
      <c r="B9" s="111"/>
      <c r="C9" s="9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92"/>
      <c r="V9" s="92"/>
      <c r="W9" s="113"/>
      <c r="X9" s="9"/>
      <c r="Y9" s="7"/>
      <c r="Z9" s="114"/>
      <c r="AA9" s="100"/>
      <c r="AB9" s="111"/>
      <c r="AC9" s="115"/>
      <c r="AD9" s="8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08">
        <v>7</v>
      </c>
      <c r="AV9" s="102" t="s">
        <v>25</v>
      </c>
      <c r="AW9" s="103" t="s">
        <v>80</v>
      </c>
      <c r="AX9" s="101">
        <v>0</v>
      </c>
      <c r="AY9" s="101">
        <v>0</v>
      </c>
      <c r="AZ9" s="101">
        <v>0</v>
      </c>
      <c r="BA9" s="101">
        <v>0</v>
      </c>
      <c r="BB9" s="101">
        <v>2</v>
      </c>
      <c r="BC9" s="101">
        <v>4</v>
      </c>
      <c r="BD9" s="101">
        <v>1</v>
      </c>
      <c r="BE9" s="101">
        <v>5</v>
      </c>
      <c r="BF9" s="101">
        <v>6</v>
      </c>
      <c r="BG9" s="101">
        <v>2</v>
      </c>
      <c r="BH9" s="101">
        <v>2</v>
      </c>
      <c r="BI9" s="101">
        <v>8</v>
      </c>
      <c r="BJ9" s="101">
        <v>11</v>
      </c>
      <c r="BK9" s="101">
        <v>3</v>
      </c>
      <c r="BL9" s="101">
        <v>5</v>
      </c>
      <c r="BM9" s="101">
        <v>5</v>
      </c>
      <c r="BN9" s="101">
        <v>5</v>
      </c>
      <c r="BO9" s="104">
        <f t="shared" si="0"/>
        <v>59</v>
      </c>
    </row>
    <row r="10" spans="1:67" s="105" customFormat="1" x14ac:dyDescent="0.25">
      <c r="A10" s="7"/>
      <c r="B10" s="111"/>
      <c r="C10" s="9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92"/>
      <c r="V10" s="92"/>
      <c r="W10" s="113"/>
      <c r="X10" s="9"/>
      <c r="Y10" s="7"/>
      <c r="Z10" s="114"/>
      <c r="AA10" s="100"/>
      <c r="AB10" s="111"/>
      <c r="AC10" s="116"/>
      <c r="AD10" s="8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5"/>
      <c r="AU10" s="108">
        <v>8</v>
      </c>
      <c r="AV10" s="102" t="s">
        <v>26</v>
      </c>
      <c r="AW10" s="103" t="s">
        <v>80</v>
      </c>
      <c r="AX10" s="101">
        <v>0</v>
      </c>
      <c r="AY10" s="101">
        <v>0</v>
      </c>
      <c r="AZ10" s="101">
        <v>1</v>
      </c>
      <c r="BA10" s="101">
        <v>1</v>
      </c>
      <c r="BB10" s="101">
        <v>1</v>
      </c>
      <c r="BC10" s="101">
        <v>5</v>
      </c>
      <c r="BD10" s="101">
        <v>1</v>
      </c>
      <c r="BE10" s="101">
        <v>1</v>
      </c>
      <c r="BF10" s="101">
        <v>7</v>
      </c>
      <c r="BG10" s="101">
        <v>5</v>
      </c>
      <c r="BH10" s="101">
        <v>5</v>
      </c>
      <c r="BI10" s="101">
        <v>4</v>
      </c>
      <c r="BJ10" s="101">
        <v>4</v>
      </c>
      <c r="BK10" s="101">
        <v>4</v>
      </c>
      <c r="BL10" s="101">
        <v>1</v>
      </c>
      <c r="BM10" s="101">
        <v>0</v>
      </c>
      <c r="BN10" s="101">
        <v>2</v>
      </c>
      <c r="BO10" s="104">
        <f t="shared" si="0"/>
        <v>42</v>
      </c>
    </row>
    <row r="11" spans="1:67" s="105" customFormat="1" x14ac:dyDescent="0.25">
      <c r="A11" s="7"/>
      <c r="B11" s="111"/>
      <c r="C11" s="9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92"/>
      <c r="V11" s="92"/>
      <c r="W11" s="113"/>
      <c r="X11" s="9"/>
      <c r="Y11" s="7"/>
      <c r="Z11" s="114"/>
      <c r="AA11" s="100"/>
      <c r="AB11" s="111"/>
      <c r="AC11" s="115"/>
      <c r="AD11" s="8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08">
        <v>9</v>
      </c>
      <c r="AV11" s="102" t="s">
        <v>27</v>
      </c>
      <c r="AW11" s="103" t="s">
        <v>80</v>
      </c>
      <c r="AX11" s="101">
        <v>0</v>
      </c>
      <c r="AY11" s="101">
        <v>0</v>
      </c>
      <c r="AZ11" s="101">
        <v>0</v>
      </c>
      <c r="BA11" s="101">
        <v>1</v>
      </c>
      <c r="BB11" s="101">
        <v>5</v>
      </c>
      <c r="BC11" s="101">
        <v>6</v>
      </c>
      <c r="BD11" s="101">
        <v>6</v>
      </c>
      <c r="BE11" s="101">
        <v>4</v>
      </c>
      <c r="BF11" s="101">
        <v>4</v>
      </c>
      <c r="BG11" s="101">
        <v>18</v>
      </c>
      <c r="BH11" s="101">
        <v>6</v>
      </c>
      <c r="BI11" s="101">
        <v>19</v>
      </c>
      <c r="BJ11" s="101">
        <v>11</v>
      </c>
      <c r="BK11" s="101">
        <v>11</v>
      </c>
      <c r="BL11" s="101">
        <v>10</v>
      </c>
      <c r="BM11" s="101">
        <v>13</v>
      </c>
      <c r="BN11" s="101">
        <v>14</v>
      </c>
      <c r="BO11" s="104">
        <f t="shared" si="0"/>
        <v>128</v>
      </c>
    </row>
    <row r="12" spans="1:67" s="105" customFormat="1" x14ac:dyDescent="0.25">
      <c r="A12" s="7"/>
      <c r="B12" s="111"/>
      <c r="C12" s="9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92"/>
      <c r="V12" s="92"/>
      <c r="W12" s="113"/>
      <c r="X12" s="9"/>
      <c r="Y12" s="7"/>
      <c r="Z12" s="114"/>
      <c r="AA12" s="100"/>
      <c r="AB12" s="111"/>
      <c r="AC12" s="116"/>
      <c r="AD12" s="8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5"/>
      <c r="AU12" s="108">
        <v>10</v>
      </c>
      <c r="AV12" s="102" t="s">
        <v>28</v>
      </c>
      <c r="AW12" s="103" t="s">
        <v>80</v>
      </c>
      <c r="AX12" s="101">
        <v>0</v>
      </c>
      <c r="AY12" s="101">
        <v>0</v>
      </c>
      <c r="AZ12" s="101">
        <v>1</v>
      </c>
      <c r="BA12" s="101">
        <v>2</v>
      </c>
      <c r="BB12" s="101">
        <v>6</v>
      </c>
      <c r="BC12" s="101">
        <v>8</v>
      </c>
      <c r="BD12" s="101">
        <v>12</v>
      </c>
      <c r="BE12" s="101">
        <v>8</v>
      </c>
      <c r="BF12" s="101">
        <v>13</v>
      </c>
      <c r="BG12" s="101">
        <v>20</v>
      </c>
      <c r="BH12" s="101">
        <v>24</v>
      </c>
      <c r="BI12" s="101">
        <v>30</v>
      </c>
      <c r="BJ12" s="101">
        <v>27</v>
      </c>
      <c r="BK12" s="101">
        <v>14</v>
      </c>
      <c r="BL12" s="101">
        <v>16</v>
      </c>
      <c r="BM12" s="101">
        <v>11</v>
      </c>
      <c r="BN12" s="101">
        <v>16</v>
      </c>
      <c r="BO12" s="104">
        <f t="shared" si="0"/>
        <v>208</v>
      </c>
    </row>
    <row r="13" spans="1:67" s="105" customFormat="1" x14ac:dyDescent="0.25">
      <c r="A13" s="7"/>
      <c r="B13" s="111"/>
      <c r="C13" s="9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92"/>
      <c r="V13" s="92"/>
      <c r="W13" s="113"/>
      <c r="X13" s="9"/>
      <c r="Y13" s="7"/>
      <c r="Z13" s="114"/>
      <c r="AA13" s="100"/>
      <c r="AB13" s="111"/>
      <c r="AC13" s="116"/>
      <c r="AD13" s="8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5"/>
      <c r="AU13" s="108">
        <v>11</v>
      </c>
      <c r="AV13" s="102" t="s">
        <v>29</v>
      </c>
      <c r="AW13" s="103" t="s">
        <v>80</v>
      </c>
      <c r="AX13" s="101">
        <v>0</v>
      </c>
      <c r="AY13" s="101">
        <v>0</v>
      </c>
      <c r="AZ13" s="101">
        <v>0</v>
      </c>
      <c r="BA13" s="101">
        <v>1</v>
      </c>
      <c r="BB13" s="101">
        <v>2</v>
      </c>
      <c r="BC13" s="101">
        <v>0</v>
      </c>
      <c r="BD13" s="101">
        <v>1</v>
      </c>
      <c r="BE13" s="101">
        <v>0</v>
      </c>
      <c r="BF13" s="101">
        <v>1</v>
      </c>
      <c r="BG13" s="101">
        <v>4</v>
      </c>
      <c r="BH13" s="101">
        <v>2</v>
      </c>
      <c r="BI13" s="101">
        <v>2</v>
      </c>
      <c r="BJ13" s="101">
        <v>3</v>
      </c>
      <c r="BK13" s="101">
        <v>6</v>
      </c>
      <c r="BL13" s="101">
        <v>2</v>
      </c>
      <c r="BM13" s="101">
        <v>3</v>
      </c>
      <c r="BN13" s="101">
        <v>0</v>
      </c>
      <c r="BO13" s="104">
        <f t="shared" si="0"/>
        <v>27</v>
      </c>
    </row>
    <row r="14" spans="1:67" s="105" customFormat="1" x14ac:dyDescent="0.25">
      <c r="A14" s="7"/>
      <c r="B14" s="111"/>
      <c r="C14" s="9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92"/>
      <c r="V14" s="92"/>
      <c r="W14" s="113"/>
      <c r="X14" s="9"/>
      <c r="Y14" s="7"/>
      <c r="Z14" s="114"/>
      <c r="AA14" s="100"/>
      <c r="AB14" s="111"/>
      <c r="AC14" s="116"/>
      <c r="AD14" s="8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5"/>
      <c r="AU14" s="108">
        <v>12</v>
      </c>
      <c r="AV14" s="102" t="s">
        <v>30</v>
      </c>
      <c r="AW14" s="103" t="s">
        <v>81</v>
      </c>
      <c r="AX14" s="101">
        <v>0</v>
      </c>
      <c r="AY14" s="101">
        <v>0</v>
      </c>
      <c r="AZ14" s="101">
        <v>0</v>
      </c>
      <c r="BA14" s="101">
        <v>0</v>
      </c>
      <c r="BB14" s="101">
        <v>0</v>
      </c>
      <c r="BC14" s="101">
        <v>0</v>
      </c>
      <c r="BD14" s="101">
        <v>0</v>
      </c>
      <c r="BE14" s="101">
        <v>0</v>
      </c>
      <c r="BF14" s="101">
        <v>0</v>
      </c>
      <c r="BG14" s="101">
        <v>0</v>
      </c>
      <c r="BH14" s="101">
        <v>1</v>
      </c>
      <c r="BI14" s="101">
        <v>5</v>
      </c>
      <c r="BJ14" s="101">
        <v>3</v>
      </c>
      <c r="BK14" s="101">
        <v>6</v>
      </c>
      <c r="BL14" s="101">
        <v>3</v>
      </c>
      <c r="BM14" s="101">
        <v>0</v>
      </c>
      <c r="BN14" s="101">
        <v>0</v>
      </c>
      <c r="BO14" s="104">
        <f t="shared" si="0"/>
        <v>18</v>
      </c>
    </row>
    <row r="15" spans="1:67" s="105" customFormat="1" x14ac:dyDescent="0.25">
      <c r="A15" s="7"/>
      <c r="B15" s="111"/>
      <c r="C15" s="9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2"/>
      <c r="U15" s="92"/>
      <c r="V15" s="92"/>
      <c r="W15" s="113"/>
      <c r="X15" s="9"/>
      <c r="Y15" s="7"/>
      <c r="Z15" s="114"/>
      <c r="AA15" s="100"/>
      <c r="AB15" s="111"/>
      <c r="AC15" s="116"/>
      <c r="AD15" s="8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5"/>
      <c r="AU15" s="108">
        <v>13</v>
      </c>
      <c r="AV15" s="102" t="s">
        <v>31</v>
      </c>
      <c r="AW15" s="103" t="s">
        <v>81</v>
      </c>
      <c r="AX15" s="101">
        <v>0</v>
      </c>
      <c r="AY15" s="101">
        <v>0</v>
      </c>
      <c r="AZ15" s="101">
        <v>0</v>
      </c>
      <c r="BA15" s="101">
        <v>0</v>
      </c>
      <c r="BB15" s="101">
        <v>0</v>
      </c>
      <c r="BC15" s="101">
        <v>2</v>
      </c>
      <c r="BD15" s="101">
        <v>2</v>
      </c>
      <c r="BE15" s="101">
        <v>0</v>
      </c>
      <c r="BF15" s="101">
        <v>2</v>
      </c>
      <c r="BG15" s="101">
        <v>0</v>
      </c>
      <c r="BH15" s="101">
        <v>1</v>
      </c>
      <c r="BI15" s="101">
        <v>5</v>
      </c>
      <c r="BJ15" s="101">
        <v>17</v>
      </c>
      <c r="BK15" s="101">
        <v>29</v>
      </c>
      <c r="BL15" s="101">
        <v>18</v>
      </c>
      <c r="BM15" s="101">
        <v>21</v>
      </c>
      <c r="BN15" s="101">
        <v>31</v>
      </c>
      <c r="BO15" s="104">
        <f t="shared" si="0"/>
        <v>128</v>
      </c>
    </row>
    <row r="16" spans="1:67" s="105" customFormat="1" x14ac:dyDescent="0.25">
      <c r="A16" s="7"/>
      <c r="B16" s="111"/>
      <c r="C16" s="9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92"/>
      <c r="V16" s="92"/>
      <c r="W16" s="113"/>
      <c r="X16" s="9"/>
      <c r="Y16" s="7"/>
      <c r="Z16" s="114"/>
      <c r="AA16" s="100"/>
      <c r="AB16" s="111"/>
      <c r="AC16" s="115"/>
      <c r="AD16" s="8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08">
        <v>14</v>
      </c>
      <c r="AV16" s="102" t="s">
        <v>32</v>
      </c>
      <c r="AW16" s="103" t="s">
        <v>81</v>
      </c>
      <c r="AX16" s="101">
        <v>0</v>
      </c>
      <c r="AY16" s="101">
        <v>0</v>
      </c>
      <c r="AZ16" s="101">
        <v>2</v>
      </c>
      <c r="BA16" s="101">
        <v>3</v>
      </c>
      <c r="BB16" s="101">
        <v>7</v>
      </c>
      <c r="BC16" s="101">
        <v>5</v>
      </c>
      <c r="BD16" s="101">
        <v>5</v>
      </c>
      <c r="BE16" s="101">
        <v>8</v>
      </c>
      <c r="BF16" s="101">
        <v>9</v>
      </c>
      <c r="BG16" s="101">
        <v>10</v>
      </c>
      <c r="BH16" s="101">
        <v>20</v>
      </c>
      <c r="BI16" s="101">
        <v>31</v>
      </c>
      <c r="BJ16" s="101">
        <v>25</v>
      </c>
      <c r="BK16" s="101">
        <v>26</v>
      </c>
      <c r="BL16" s="101">
        <v>8</v>
      </c>
      <c r="BM16" s="101">
        <v>11</v>
      </c>
      <c r="BN16" s="101">
        <v>14</v>
      </c>
      <c r="BO16" s="104">
        <f t="shared" si="0"/>
        <v>184</v>
      </c>
    </row>
    <row r="17" spans="1:67" s="105" customFormat="1" x14ac:dyDescent="0.25">
      <c r="A17" s="7"/>
      <c r="B17" s="111"/>
      <c r="C17" s="9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92"/>
      <c r="V17" s="92"/>
      <c r="W17" s="113"/>
      <c r="X17" s="9"/>
      <c r="Y17" s="7"/>
      <c r="Z17" s="114"/>
      <c r="AA17" s="100"/>
      <c r="AB17" s="111"/>
      <c r="AC17" s="116"/>
      <c r="AD17" s="8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5"/>
      <c r="AU17" s="108">
        <v>15</v>
      </c>
      <c r="AV17" s="102" t="s">
        <v>33</v>
      </c>
      <c r="AW17" s="103" t="s">
        <v>81</v>
      </c>
      <c r="AX17" s="101">
        <v>1</v>
      </c>
      <c r="AY17" s="101">
        <v>3</v>
      </c>
      <c r="AZ17" s="101">
        <v>14</v>
      </c>
      <c r="BA17" s="101">
        <v>14</v>
      </c>
      <c r="BB17" s="101">
        <v>37</v>
      </c>
      <c r="BC17" s="101">
        <v>56</v>
      </c>
      <c r="BD17" s="101">
        <v>87</v>
      </c>
      <c r="BE17" s="101">
        <v>96</v>
      </c>
      <c r="BF17" s="101">
        <v>102</v>
      </c>
      <c r="BG17" s="101">
        <v>129</v>
      </c>
      <c r="BH17" s="101">
        <v>156</v>
      </c>
      <c r="BI17" s="101">
        <v>185</v>
      </c>
      <c r="BJ17" s="101">
        <v>180</v>
      </c>
      <c r="BK17" s="101">
        <v>162</v>
      </c>
      <c r="BL17" s="101">
        <v>103</v>
      </c>
      <c r="BM17" s="101">
        <v>65</v>
      </c>
      <c r="BN17" s="101">
        <v>49</v>
      </c>
      <c r="BO17" s="104">
        <f t="shared" si="0"/>
        <v>1439</v>
      </c>
    </row>
    <row r="18" spans="1:67" s="105" customFormat="1" x14ac:dyDescent="0.25">
      <c r="A18" s="7"/>
      <c r="B18" s="111"/>
      <c r="C18" s="9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92"/>
      <c r="V18" s="92"/>
      <c r="W18" s="113"/>
      <c r="X18" s="9"/>
      <c r="Y18" s="7"/>
      <c r="Z18" s="114"/>
      <c r="AA18" s="100"/>
      <c r="AB18" s="111"/>
      <c r="AC18" s="115"/>
      <c r="AD18" s="8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08">
        <v>16</v>
      </c>
      <c r="AV18" s="102" t="s">
        <v>34</v>
      </c>
      <c r="AW18" s="103" t="s">
        <v>81</v>
      </c>
      <c r="AX18" s="101">
        <v>5</v>
      </c>
      <c r="AY18" s="101">
        <v>9</v>
      </c>
      <c r="AZ18" s="101">
        <v>20</v>
      </c>
      <c r="BA18" s="101">
        <v>47</v>
      </c>
      <c r="BB18" s="101">
        <v>77</v>
      </c>
      <c r="BC18" s="101">
        <v>108</v>
      </c>
      <c r="BD18" s="101">
        <v>171</v>
      </c>
      <c r="BE18" s="101">
        <v>259</v>
      </c>
      <c r="BF18" s="101">
        <v>270</v>
      </c>
      <c r="BG18" s="101">
        <v>347</v>
      </c>
      <c r="BH18" s="101">
        <v>404</v>
      </c>
      <c r="BI18" s="101">
        <v>476</v>
      </c>
      <c r="BJ18" s="101">
        <v>529</v>
      </c>
      <c r="BK18" s="101">
        <v>489</v>
      </c>
      <c r="BL18" s="101">
        <v>353</v>
      </c>
      <c r="BM18" s="101">
        <v>240</v>
      </c>
      <c r="BN18" s="101">
        <v>226</v>
      </c>
      <c r="BO18" s="104">
        <f t="shared" si="0"/>
        <v>4030</v>
      </c>
    </row>
    <row r="19" spans="1:67" s="105" customFormat="1" x14ac:dyDescent="0.25">
      <c r="A19" s="7"/>
      <c r="B19" s="111"/>
      <c r="C19" s="9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92"/>
      <c r="V19" s="92"/>
      <c r="W19" s="113"/>
      <c r="X19" s="9"/>
      <c r="Y19" s="7"/>
      <c r="Z19" s="114"/>
      <c r="AA19" s="100"/>
      <c r="AB19" s="111"/>
      <c r="AC19" s="115"/>
      <c r="AD19" s="8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08">
        <v>17</v>
      </c>
      <c r="AV19" s="102" t="s">
        <v>35</v>
      </c>
      <c r="AW19" s="103" t="s">
        <v>81</v>
      </c>
      <c r="AX19" s="101">
        <v>1</v>
      </c>
      <c r="AY19" s="101">
        <v>1</v>
      </c>
      <c r="AZ19" s="101">
        <v>3</v>
      </c>
      <c r="BA19" s="101">
        <v>10</v>
      </c>
      <c r="BB19" s="101">
        <v>25</v>
      </c>
      <c r="BC19" s="101">
        <v>33</v>
      </c>
      <c r="BD19" s="101">
        <v>56</v>
      </c>
      <c r="BE19" s="101">
        <v>55</v>
      </c>
      <c r="BF19" s="101">
        <v>59</v>
      </c>
      <c r="BG19" s="101">
        <v>91</v>
      </c>
      <c r="BH19" s="101">
        <v>110</v>
      </c>
      <c r="BI19" s="101">
        <v>113</v>
      </c>
      <c r="BJ19" s="101">
        <v>149</v>
      </c>
      <c r="BK19" s="101">
        <v>132</v>
      </c>
      <c r="BL19" s="101">
        <v>125</v>
      </c>
      <c r="BM19" s="101">
        <v>118</v>
      </c>
      <c r="BN19" s="101">
        <v>120</v>
      </c>
      <c r="BO19" s="104">
        <f t="shared" si="0"/>
        <v>1201</v>
      </c>
    </row>
    <row r="20" spans="1:67" s="105" customFormat="1" x14ac:dyDescent="0.25">
      <c r="A20" s="7"/>
      <c r="B20" s="111"/>
      <c r="C20" s="9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92"/>
      <c r="V20" s="92"/>
      <c r="W20" s="113"/>
      <c r="X20" s="9"/>
      <c r="Y20" s="7"/>
      <c r="Z20" s="114"/>
      <c r="AA20" s="100"/>
      <c r="AB20" s="111"/>
      <c r="AC20" s="116"/>
      <c r="AD20" s="8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5"/>
      <c r="AU20" s="108">
        <v>18</v>
      </c>
      <c r="AV20" s="102" t="s">
        <v>36</v>
      </c>
      <c r="AW20" s="103" t="s">
        <v>81</v>
      </c>
      <c r="AX20" s="101">
        <v>0</v>
      </c>
      <c r="AY20" s="101">
        <v>1</v>
      </c>
      <c r="AZ20" s="101">
        <v>3</v>
      </c>
      <c r="BA20" s="101">
        <v>7</v>
      </c>
      <c r="BB20" s="101">
        <v>17</v>
      </c>
      <c r="BC20" s="101">
        <v>21</v>
      </c>
      <c r="BD20" s="101">
        <v>28</v>
      </c>
      <c r="BE20" s="101">
        <v>34</v>
      </c>
      <c r="BF20" s="101">
        <v>42</v>
      </c>
      <c r="BG20" s="101">
        <v>51</v>
      </c>
      <c r="BH20" s="101">
        <v>61</v>
      </c>
      <c r="BI20" s="101">
        <v>76</v>
      </c>
      <c r="BJ20" s="101">
        <v>69</v>
      </c>
      <c r="BK20" s="101">
        <v>66</v>
      </c>
      <c r="BL20" s="101">
        <v>60</v>
      </c>
      <c r="BM20" s="101">
        <v>35</v>
      </c>
      <c r="BN20" s="101">
        <v>46</v>
      </c>
      <c r="BO20" s="104">
        <f t="shared" si="0"/>
        <v>617</v>
      </c>
    </row>
    <row r="21" spans="1:67" s="105" customFormat="1" x14ac:dyDescent="0.25">
      <c r="A21" s="7"/>
      <c r="B21" s="111"/>
      <c r="C21" s="92"/>
      <c r="D21" s="112"/>
      <c r="E21" s="112"/>
      <c r="F21" s="112"/>
      <c r="G21" s="112"/>
      <c r="H21" s="112"/>
      <c r="I21" s="112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92"/>
      <c r="V21" s="92"/>
      <c r="W21" s="113"/>
      <c r="X21" s="9"/>
      <c r="Y21" s="7"/>
      <c r="Z21" s="114"/>
      <c r="AA21" s="100"/>
      <c r="AB21" s="111"/>
      <c r="AC21" s="115"/>
      <c r="AD21" s="8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08">
        <v>19</v>
      </c>
      <c r="AV21" s="102" t="s">
        <v>37</v>
      </c>
      <c r="AW21" s="103" t="s">
        <v>81</v>
      </c>
      <c r="AX21" s="101">
        <v>2</v>
      </c>
      <c r="AY21" s="101">
        <v>5</v>
      </c>
      <c r="AZ21" s="101">
        <v>4</v>
      </c>
      <c r="BA21" s="101">
        <v>16</v>
      </c>
      <c r="BB21" s="101">
        <v>30</v>
      </c>
      <c r="BC21" s="101">
        <v>48</v>
      </c>
      <c r="BD21" s="101">
        <v>75</v>
      </c>
      <c r="BE21" s="101">
        <v>86</v>
      </c>
      <c r="BF21" s="101">
        <v>92</v>
      </c>
      <c r="BG21" s="101">
        <v>116</v>
      </c>
      <c r="BH21" s="101">
        <v>146</v>
      </c>
      <c r="BI21" s="101">
        <v>156</v>
      </c>
      <c r="BJ21" s="101">
        <v>125</v>
      </c>
      <c r="BK21" s="101">
        <v>129</v>
      </c>
      <c r="BL21" s="101">
        <v>93</v>
      </c>
      <c r="BM21" s="101">
        <v>58</v>
      </c>
      <c r="BN21" s="101">
        <v>100</v>
      </c>
      <c r="BO21" s="104">
        <f t="shared" si="0"/>
        <v>1281</v>
      </c>
    </row>
    <row r="22" spans="1:67" s="105" customFormat="1" x14ac:dyDescent="0.25">
      <c r="A22" s="7"/>
      <c r="B22" s="111"/>
      <c r="C22" s="9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92"/>
      <c r="V22" s="92"/>
      <c r="W22" s="113"/>
      <c r="X22" s="9"/>
      <c r="Y22" s="7"/>
      <c r="Z22" s="114"/>
      <c r="AA22" s="100"/>
      <c r="AB22" s="111"/>
      <c r="AC22" s="115"/>
      <c r="AD22" s="8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08">
        <v>20</v>
      </c>
      <c r="AV22" s="102" t="s">
        <v>38</v>
      </c>
      <c r="AW22" s="103" t="s">
        <v>81</v>
      </c>
      <c r="AX22" s="101">
        <v>1</v>
      </c>
      <c r="AY22" s="101">
        <v>0</v>
      </c>
      <c r="AZ22" s="101">
        <v>0</v>
      </c>
      <c r="BA22" s="101">
        <v>0</v>
      </c>
      <c r="BB22" s="101">
        <v>3</v>
      </c>
      <c r="BC22" s="101">
        <v>7</v>
      </c>
      <c r="BD22" s="101">
        <v>11</v>
      </c>
      <c r="BE22" s="101">
        <v>16</v>
      </c>
      <c r="BF22" s="101">
        <v>22</v>
      </c>
      <c r="BG22" s="101">
        <v>21</v>
      </c>
      <c r="BH22" s="101">
        <v>20</v>
      </c>
      <c r="BI22" s="101">
        <v>20</v>
      </c>
      <c r="BJ22" s="101">
        <v>40</v>
      </c>
      <c r="BK22" s="101">
        <v>24</v>
      </c>
      <c r="BL22" s="101">
        <v>30</v>
      </c>
      <c r="BM22" s="101">
        <v>11</v>
      </c>
      <c r="BN22" s="101">
        <v>18</v>
      </c>
      <c r="BO22" s="104">
        <f t="shared" si="0"/>
        <v>244</v>
      </c>
    </row>
    <row r="23" spans="1:67" s="105" customFormat="1" x14ac:dyDescent="0.25">
      <c r="A23" s="7"/>
      <c r="B23" s="111"/>
      <c r="C23" s="9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92"/>
      <c r="V23" s="92"/>
      <c r="W23" s="113"/>
      <c r="X23" s="9"/>
      <c r="Y23" s="7"/>
      <c r="Z23" s="114"/>
      <c r="AA23" s="100"/>
      <c r="AB23" s="111"/>
      <c r="AC23" s="116"/>
      <c r="AD23" s="8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5"/>
      <c r="AU23" s="108">
        <v>21</v>
      </c>
      <c r="AV23" s="102" t="s">
        <v>39</v>
      </c>
      <c r="AW23" s="103" t="s">
        <v>81</v>
      </c>
      <c r="AX23" s="101">
        <v>3</v>
      </c>
      <c r="AY23" s="101">
        <v>3</v>
      </c>
      <c r="AZ23" s="101">
        <v>12</v>
      </c>
      <c r="BA23" s="101">
        <v>27</v>
      </c>
      <c r="BB23" s="101">
        <v>41</v>
      </c>
      <c r="BC23" s="101">
        <v>68</v>
      </c>
      <c r="BD23" s="101">
        <v>149</v>
      </c>
      <c r="BE23" s="101">
        <v>146</v>
      </c>
      <c r="BF23" s="101">
        <v>177</v>
      </c>
      <c r="BG23" s="101">
        <v>183</v>
      </c>
      <c r="BH23" s="101">
        <v>245</v>
      </c>
      <c r="BI23" s="101">
        <v>297</v>
      </c>
      <c r="BJ23" s="101">
        <v>290</v>
      </c>
      <c r="BK23" s="101">
        <v>240</v>
      </c>
      <c r="BL23" s="101">
        <v>187</v>
      </c>
      <c r="BM23" s="101">
        <v>142</v>
      </c>
      <c r="BN23" s="101">
        <v>158</v>
      </c>
      <c r="BO23" s="104">
        <f t="shared" si="0"/>
        <v>2368</v>
      </c>
    </row>
    <row r="24" spans="1:67" s="105" customFormat="1" x14ac:dyDescent="0.25">
      <c r="A24" s="7"/>
      <c r="B24" s="111"/>
      <c r="C24" s="9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92"/>
      <c r="V24" s="92"/>
      <c r="W24" s="113"/>
      <c r="X24" s="9"/>
      <c r="Y24" s="7"/>
      <c r="Z24" s="114"/>
      <c r="AA24" s="100"/>
      <c r="AB24" s="111"/>
      <c r="AC24" s="115"/>
      <c r="AD24" s="8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  <c r="AR24" s="115"/>
      <c r="AS24" s="115"/>
      <c r="AT24" s="115"/>
      <c r="AU24" s="108">
        <v>22</v>
      </c>
      <c r="AV24" s="102" t="s">
        <v>40</v>
      </c>
      <c r="AW24" s="103" t="s">
        <v>81</v>
      </c>
      <c r="AX24" s="101">
        <v>1</v>
      </c>
      <c r="AY24" s="101">
        <v>4</v>
      </c>
      <c r="AZ24" s="101">
        <v>8</v>
      </c>
      <c r="BA24" s="101">
        <v>23</v>
      </c>
      <c r="BB24" s="101">
        <v>32</v>
      </c>
      <c r="BC24" s="101">
        <v>50</v>
      </c>
      <c r="BD24" s="101">
        <v>68</v>
      </c>
      <c r="BE24" s="101">
        <v>66</v>
      </c>
      <c r="BF24" s="101">
        <v>63</v>
      </c>
      <c r="BG24" s="101">
        <v>105</v>
      </c>
      <c r="BH24" s="101">
        <v>105</v>
      </c>
      <c r="BI24" s="101">
        <v>129</v>
      </c>
      <c r="BJ24" s="101">
        <v>135</v>
      </c>
      <c r="BK24" s="101">
        <v>92</v>
      </c>
      <c r="BL24" s="101">
        <v>87</v>
      </c>
      <c r="BM24" s="101">
        <v>57</v>
      </c>
      <c r="BN24" s="101">
        <v>95</v>
      </c>
      <c r="BO24" s="104">
        <f t="shared" si="0"/>
        <v>1120</v>
      </c>
    </row>
    <row r="25" spans="1:67" s="105" customFormat="1" x14ac:dyDescent="0.25">
      <c r="A25" s="7"/>
      <c r="B25" s="111"/>
      <c r="C25" s="9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92"/>
      <c r="V25" s="92"/>
      <c r="W25" s="113"/>
      <c r="X25" s="9"/>
      <c r="Y25" s="7"/>
      <c r="Z25" s="114"/>
      <c r="AA25" s="100"/>
      <c r="AB25" s="111"/>
      <c r="AC25" s="115"/>
      <c r="AD25" s="8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T25" s="115"/>
      <c r="AU25" s="108">
        <v>23</v>
      </c>
      <c r="AV25" s="102" t="s">
        <v>41</v>
      </c>
      <c r="AW25" s="103" t="s">
        <v>81</v>
      </c>
      <c r="AX25" s="101">
        <v>0</v>
      </c>
      <c r="AY25" s="101">
        <v>2</v>
      </c>
      <c r="AZ25" s="101">
        <v>4</v>
      </c>
      <c r="BA25" s="101">
        <v>10</v>
      </c>
      <c r="BB25" s="101">
        <v>20</v>
      </c>
      <c r="BC25" s="101">
        <v>30</v>
      </c>
      <c r="BD25" s="101">
        <v>36</v>
      </c>
      <c r="BE25" s="101">
        <v>48</v>
      </c>
      <c r="BF25" s="101">
        <v>57</v>
      </c>
      <c r="BG25" s="101">
        <v>71</v>
      </c>
      <c r="BH25" s="101">
        <v>85</v>
      </c>
      <c r="BI25" s="101">
        <v>84</v>
      </c>
      <c r="BJ25" s="101">
        <v>97</v>
      </c>
      <c r="BK25" s="101">
        <v>79</v>
      </c>
      <c r="BL25" s="101">
        <v>75</v>
      </c>
      <c r="BM25" s="101">
        <v>45</v>
      </c>
      <c r="BN25" s="101">
        <v>79</v>
      </c>
      <c r="BO25" s="104">
        <f t="shared" si="0"/>
        <v>822</v>
      </c>
    </row>
    <row r="26" spans="1:67" s="105" customFormat="1" x14ac:dyDescent="0.25">
      <c r="A26" s="7"/>
      <c r="B26" s="111"/>
      <c r="C26" s="9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92"/>
      <c r="V26" s="92"/>
      <c r="W26" s="113"/>
      <c r="X26" s="9"/>
      <c r="Y26" s="7"/>
      <c r="Z26" s="114"/>
      <c r="AA26" s="100"/>
      <c r="AB26" s="111"/>
      <c r="AC26" s="115"/>
      <c r="AD26" s="8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08">
        <v>24</v>
      </c>
      <c r="AV26" s="102" t="s">
        <v>42</v>
      </c>
      <c r="AW26" s="103" t="s">
        <v>80</v>
      </c>
      <c r="AX26" s="101">
        <v>2</v>
      </c>
      <c r="AY26" s="101">
        <v>0</v>
      </c>
      <c r="AZ26" s="101">
        <v>0</v>
      </c>
      <c r="BA26" s="101">
        <v>9</v>
      </c>
      <c r="BB26" s="101">
        <v>8</v>
      </c>
      <c r="BC26" s="101">
        <v>21</v>
      </c>
      <c r="BD26" s="101">
        <v>23</v>
      </c>
      <c r="BE26" s="101">
        <v>22</v>
      </c>
      <c r="BF26" s="101">
        <v>20</v>
      </c>
      <c r="BG26" s="101">
        <v>23</v>
      </c>
      <c r="BH26" s="101">
        <v>44</v>
      </c>
      <c r="BI26" s="101">
        <v>34</v>
      </c>
      <c r="BJ26" s="101">
        <v>58</v>
      </c>
      <c r="BK26" s="101">
        <v>43</v>
      </c>
      <c r="BL26" s="101">
        <v>44</v>
      </c>
      <c r="BM26" s="101">
        <v>23</v>
      </c>
      <c r="BN26" s="101">
        <v>13</v>
      </c>
      <c r="BO26" s="104">
        <f t="shared" si="0"/>
        <v>387</v>
      </c>
    </row>
    <row r="27" spans="1:67" s="105" customFormat="1" x14ac:dyDescent="0.25">
      <c r="A27" s="7"/>
      <c r="B27" s="111"/>
      <c r="C27" s="9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92"/>
      <c r="V27" s="92"/>
      <c r="W27" s="113"/>
      <c r="X27" s="9"/>
      <c r="Y27" s="7"/>
      <c r="Z27" s="114"/>
      <c r="AA27" s="100"/>
      <c r="AB27" s="111"/>
      <c r="AC27" s="115"/>
      <c r="AD27" s="8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08">
        <v>25</v>
      </c>
      <c r="AV27" s="102" t="s">
        <v>43</v>
      </c>
      <c r="AW27" s="103" t="s">
        <v>81</v>
      </c>
      <c r="AX27" s="101">
        <v>0</v>
      </c>
      <c r="AY27" s="101">
        <v>0</v>
      </c>
      <c r="AZ27" s="101">
        <v>1</v>
      </c>
      <c r="BA27" s="101">
        <v>5</v>
      </c>
      <c r="BB27" s="101">
        <v>7</v>
      </c>
      <c r="BC27" s="101">
        <v>9</v>
      </c>
      <c r="BD27" s="101">
        <v>29</v>
      </c>
      <c r="BE27" s="101">
        <v>19</v>
      </c>
      <c r="BF27" s="101">
        <v>26</v>
      </c>
      <c r="BG27" s="101">
        <v>22</v>
      </c>
      <c r="BH27" s="101">
        <v>37</v>
      </c>
      <c r="BI27" s="101">
        <v>51</v>
      </c>
      <c r="BJ27" s="101">
        <v>45</v>
      </c>
      <c r="BK27" s="101">
        <v>38</v>
      </c>
      <c r="BL27" s="101">
        <v>22</v>
      </c>
      <c r="BM27" s="101">
        <v>13</v>
      </c>
      <c r="BN27" s="101">
        <v>8</v>
      </c>
      <c r="BO27" s="104">
        <f t="shared" si="0"/>
        <v>332</v>
      </c>
    </row>
    <row r="28" spans="1:67" s="105" customFormat="1" x14ac:dyDescent="0.25">
      <c r="A28" s="7"/>
      <c r="B28" s="111"/>
      <c r="C28" s="9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92"/>
      <c r="V28" s="92"/>
      <c r="W28" s="113"/>
      <c r="X28" s="9"/>
      <c r="Y28" s="7"/>
      <c r="Z28" s="114"/>
      <c r="AA28" s="100"/>
      <c r="AB28" s="111"/>
      <c r="AC28" s="115"/>
      <c r="AD28" s="8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  <c r="AR28" s="115"/>
      <c r="AS28" s="115"/>
      <c r="AT28" s="115"/>
      <c r="AU28" s="108">
        <v>26</v>
      </c>
      <c r="AV28" s="102" t="s">
        <v>44</v>
      </c>
      <c r="AW28" s="103" t="s">
        <v>80</v>
      </c>
      <c r="AX28" s="101">
        <v>0</v>
      </c>
      <c r="AY28" s="101">
        <v>0</v>
      </c>
      <c r="AZ28" s="101">
        <v>0</v>
      </c>
      <c r="BA28" s="101">
        <v>3</v>
      </c>
      <c r="BB28" s="101">
        <v>0</v>
      </c>
      <c r="BC28" s="101">
        <v>2</v>
      </c>
      <c r="BD28" s="101">
        <v>4</v>
      </c>
      <c r="BE28" s="101">
        <v>2</v>
      </c>
      <c r="BF28" s="101">
        <v>5</v>
      </c>
      <c r="BG28" s="101">
        <v>8</v>
      </c>
      <c r="BH28" s="101">
        <v>10</v>
      </c>
      <c r="BI28" s="101">
        <v>10</v>
      </c>
      <c r="BJ28" s="101">
        <v>11</v>
      </c>
      <c r="BK28" s="101">
        <v>12</v>
      </c>
      <c r="BL28" s="101">
        <v>9</v>
      </c>
      <c r="BM28" s="101">
        <v>6</v>
      </c>
      <c r="BN28" s="101">
        <v>4</v>
      </c>
      <c r="BO28" s="104">
        <f t="shared" si="0"/>
        <v>86</v>
      </c>
    </row>
    <row r="29" spans="1:67" s="105" customFormat="1" x14ac:dyDescent="0.25">
      <c r="A29" s="7"/>
      <c r="B29" s="111"/>
      <c r="C29" s="9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92"/>
      <c r="V29" s="92"/>
      <c r="W29" s="113"/>
      <c r="X29" s="9"/>
      <c r="Y29" s="7"/>
      <c r="Z29" s="114"/>
      <c r="AA29" s="100"/>
      <c r="AB29" s="111"/>
      <c r="AC29" s="115"/>
      <c r="AD29" s="8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  <c r="AR29" s="115"/>
      <c r="AS29" s="115"/>
      <c r="AT29" s="115"/>
      <c r="AU29" s="108">
        <v>27</v>
      </c>
      <c r="AV29" s="102" t="s">
        <v>45</v>
      </c>
      <c r="AW29" s="103" t="s">
        <v>81</v>
      </c>
      <c r="AX29" s="101">
        <v>0</v>
      </c>
      <c r="AY29" s="101">
        <v>0</v>
      </c>
      <c r="AZ29" s="101">
        <v>0</v>
      </c>
      <c r="BA29" s="101">
        <v>1</v>
      </c>
      <c r="BB29" s="101">
        <v>1</v>
      </c>
      <c r="BC29" s="101">
        <v>1</v>
      </c>
      <c r="BD29" s="101">
        <v>4</v>
      </c>
      <c r="BE29" s="101">
        <v>2</v>
      </c>
      <c r="BF29" s="101">
        <v>4</v>
      </c>
      <c r="BG29" s="101">
        <v>3</v>
      </c>
      <c r="BH29" s="101">
        <v>4</v>
      </c>
      <c r="BI29" s="101">
        <v>10</v>
      </c>
      <c r="BJ29" s="101">
        <v>11</v>
      </c>
      <c r="BK29" s="101">
        <v>8</v>
      </c>
      <c r="BL29" s="101">
        <v>4</v>
      </c>
      <c r="BM29" s="101">
        <v>2</v>
      </c>
      <c r="BN29" s="101">
        <v>5</v>
      </c>
      <c r="BO29" s="104">
        <f t="shared" si="0"/>
        <v>60</v>
      </c>
    </row>
    <row r="30" spans="1:67" s="105" customFormat="1" x14ac:dyDescent="0.25">
      <c r="A30" s="7"/>
      <c r="B30" s="111"/>
      <c r="C30" s="9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92"/>
      <c r="V30" s="92"/>
      <c r="W30" s="113"/>
      <c r="X30" s="9"/>
      <c r="Y30" s="7"/>
      <c r="Z30" s="114"/>
      <c r="AA30" s="100"/>
      <c r="AB30" s="111"/>
      <c r="AC30" s="115"/>
      <c r="AD30" s="8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  <c r="AR30" s="115"/>
      <c r="AS30" s="115"/>
      <c r="AT30" s="115"/>
      <c r="AU30" s="108">
        <v>28</v>
      </c>
      <c r="AV30" s="102" t="s">
        <v>46</v>
      </c>
      <c r="AW30" s="103" t="s">
        <v>81</v>
      </c>
      <c r="AX30" s="101">
        <v>0</v>
      </c>
      <c r="AY30" s="101">
        <v>3</v>
      </c>
      <c r="AZ30" s="101">
        <v>6</v>
      </c>
      <c r="BA30" s="101">
        <v>28</v>
      </c>
      <c r="BB30" s="101">
        <v>91</v>
      </c>
      <c r="BC30" s="101">
        <v>106</v>
      </c>
      <c r="BD30" s="101">
        <v>163</v>
      </c>
      <c r="BE30" s="101">
        <v>227</v>
      </c>
      <c r="BF30" s="101">
        <v>273</v>
      </c>
      <c r="BG30" s="101">
        <v>422</v>
      </c>
      <c r="BH30" s="101">
        <v>658</v>
      </c>
      <c r="BI30" s="101">
        <v>776</v>
      </c>
      <c r="BJ30" s="101">
        <v>830</v>
      </c>
      <c r="BK30" s="101">
        <v>817</v>
      </c>
      <c r="BL30" s="101">
        <v>597</v>
      </c>
      <c r="BM30" s="101">
        <v>543</v>
      </c>
      <c r="BN30" s="101">
        <v>531</v>
      </c>
      <c r="BO30" s="104">
        <f t="shared" si="0"/>
        <v>6071</v>
      </c>
    </row>
    <row r="31" spans="1:67" s="105" customFormat="1" x14ac:dyDescent="0.25">
      <c r="A31" s="7"/>
      <c r="B31" s="111"/>
      <c r="C31" s="9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92"/>
      <c r="V31" s="92"/>
      <c r="W31" s="113"/>
      <c r="X31" s="9"/>
      <c r="Y31" s="7"/>
      <c r="Z31" s="114"/>
      <c r="AA31" s="100"/>
      <c r="AB31" s="111"/>
      <c r="AC31" s="115"/>
      <c r="AD31" s="8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  <c r="AR31" s="115"/>
      <c r="AS31" s="115"/>
      <c r="AT31" s="115"/>
      <c r="AU31" s="108">
        <v>29</v>
      </c>
      <c r="AV31" s="102" t="s">
        <v>47</v>
      </c>
      <c r="AW31" s="103" t="s">
        <v>80</v>
      </c>
      <c r="AX31" s="101">
        <v>0</v>
      </c>
      <c r="AY31" s="101">
        <v>0</v>
      </c>
      <c r="AZ31" s="101">
        <v>0</v>
      </c>
      <c r="BA31" s="101">
        <v>1</v>
      </c>
      <c r="BB31" s="101">
        <v>1</v>
      </c>
      <c r="BC31" s="101">
        <v>1</v>
      </c>
      <c r="BD31" s="101">
        <v>1</v>
      </c>
      <c r="BE31" s="101">
        <v>2</v>
      </c>
      <c r="BF31" s="101">
        <v>1</v>
      </c>
      <c r="BG31" s="101">
        <v>0</v>
      </c>
      <c r="BH31" s="101">
        <v>1</v>
      </c>
      <c r="BI31" s="101">
        <v>1</v>
      </c>
      <c r="BJ31" s="101">
        <v>2</v>
      </c>
      <c r="BK31" s="101">
        <v>6</v>
      </c>
      <c r="BL31" s="101">
        <v>1</v>
      </c>
      <c r="BM31" s="101">
        <v>0</v>
      </c>
      <c r="BN31" s="101">
        <v>1</v>
      </c>
      <c r="BO31" s="104">
        <f t="shared" si="0"/>
        <v>19</v>
      </c>
    </row>
    <row r="32" spans="1:67" s="105" customFormat="1" x14ac:dyDescent="0.25">
      <c r="A32" s="7"/>
      <c r="B32" s="111"/>
      <c r="C32" s="9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92"/>
      <c r="V32" s="92"/>
      <c r="W32" s="113"/>
      <c r="X32" s="9"/>
      <c r="Y32" s="7"/>
      <c r="Z32" s="114"/>
      <c r="AA32" s="100"/>
      <c r="AB32" s="111"/>
      <c r="AC32" s="115"/>
      <c r="AD32" s="8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08">
        <v>30</v>
      </c>
      <c r="AV32" s="102" t="s">
        <v>48</v>
      </c>
      <c r="AW32" s="103" t="s">
        <v>80</v>
      </c>
      <c r="AX32" s="101">
        <v>0</v>
      </c>
      <c r="AY32" s="101">
        <v>0</v>
      </c>
      <c r="AZ32" s="101">
        <v>1</v>
      </c>
      <c r="BA32" s="101">
        <v>2</v>
      </c>
      <c r="BB32" s="101">
        <v>3</v>
      </c>
      <c r="BC32" s="101">
        <v>6</v>
      </c>
      <c r="BD32" s="101">
        <v>5</v>
      </c>
      <c r="BE32" s="101">
        <v>9</v>
      </c>
      <c r="BF32" s="101">
        <v>2</v>
      </c>
      <c r="BG32" s="101">
        <v>11</v>
      </c>
      <c r="BH32" s="101">
        <v>7</v>
      </c>
      <c r="BI32" s="101">
        <v>12</v>
      </c>
      <c r="BJ32" s="101">
        <v>6</v>
      </c>
      <c r="BK32" s="101">
        <v>3</v>
      </c>
      <c r="BL32" s="101">
        <v>4</v>
      </c>
      <c r="BM32" s="101">
        <v>9</v>
      </c>
      <c r="BN32" s="101">
        <v>10</v>
      </c>
      <c r="BO32" s="104">
        <f t="shared" si="0"/>
        <v>90</v>
      </c>
    </row>
    <row r="33" spans="1:67" s="105" customFormat="1" x14ac:dyDescent="0.25">
      <c r="A33" s="7"/>
      <c r="B33" s="111"/>
      <c r="C33" s="9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92"/>
      <c r="V33" s="92"/>
      <c r="W33" s="113"/>
      <c r="X33" s="9"/>
      <c r="Y33" s="7"/>
      <c r="Z33" s="114"/>
      <c r="AA33" s="100"/>
      <c r="AB33" s="111"/>
      <c r="AC33" s="115"/>
      <c r="AD33" s="8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08">
        <v>31</v>
      </c>
      <c r="AV33" s="102" t="s">
        <v>49</v>
      </c>
      <c r="AW33" s="103" t="s">
        <v>80</v>
      </c>
      <c r="AX33" s="101">
        <v>1</v>
      </c>
      <c r="AY33" s="101">
        <v>0</v>
      </c>
      <c r="AZ33" s="101">
        <v>4</v>
      </c>
      <c r="BA33" s="101">
        <v>1</v>
      </c>
      <c r="BB33" s="101">
        <v>12</v>
      </c>
      <c r="BC33" s="101">
        <v>14</v>
      </c>
      <c r="BD33" s="101">
        <v>14</v>
      </c>
      <c r="BE33" s="101">
        <v>12</v>
      </c>
      <c r="BF33" s="101">
        <v>14</v>
      </c>
      <c r="BG33" s="101">
        <v>15</v>
      </c>
      <c r="BH33" s="101">
        <v>11</v>
      </c>
      <c r="BI33" s="101">
        <v>14</v>
      </c>
      <c r="BJ33" s="101">
        <v>13</v>
      </c>
      <c r="BK33" s="101">
        <v>12</v>
      </c>
      <c r="BL33" s="101">
        <v>12</v>
      </c>
      <c r="BM33" s="101">
        <v>8</v>
      </c>
      <c r="BN33" s="101">
        <v>8</v>
      </c>
      <c r="BO33" s="104">
        <f t="shared" si="0"/>
        <v>165</v>
      </c>
    </row>
    <row r="34" spans="1:67" s="105" customFormat="1" x14ac:dyDescent="0.25">
      <c r="A34" s="7"/>
      <c r="B34" s="111"/>
      <c r="C34" s="9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92"/>
      <c r="V34" s="92"/>
      <c r="W34" s="113"/>
      <c r="X34" s="9"/>
      <c r="Y34" s="7"/>
      <c r="Z34" s="114"/>
      <c r="AA34" s="100"/>
      <c r="AB34" s="111"/>
      <c r="AC34" s="115"/>
      <c r="AD34" s="8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  <c r="AR34" s="115"/>
      <c r="AS34" s="115"/>
      <c r="AT34" s="115"/>
      <c r="AU34" s="108">
        <v>32</v>
      </c>
      <c r="AV34" s="102" t="s">
        <v>50</v>
      </c>
      <c r="AW34" s="103" t="s">
        <v>80</v>
      </c>
      <c r="AX34" s="101">
        <v>0</v>
      </c>
      <c r="AY34" s="101">
        <v>0</v>
      </c>
      <c r="AZ34" s="101">
        <v>0</v>
      </c>
      <c r="BA34" s="101">
        <v>1</v>
      </c>
      <c r="BB34" s="101">
        <v>0</v>
      </c>
      <c r="BC34" s="101">
        <v>0</v>
      </c>
      <c r="BD34" s="101">
        <v>3</v>
      </c>
      <c r="BE34" s="101">
        <v>1</v>
      </c>
      <c r="BF34" s="101">
        <v>0</v>
      </c>
      <c r="BG34" s="101">
        <v>4</v>
      </c>
      <c r="BH34" s="101">
        <v>4</v>
      </c>
      <c r="BI34" s="101">
        <v>3</v>
      </c>
      <c r="BJ34" s="101">
        <v>2</v>
      </c>
      <c r="BK34" s="101">
        <v>4</v>
      </c>
      <c r="BL34" s="101">
        <v>3</v>
      </c>
      <c r="BM34" s="101">
        <v>0</v>
      </c>
      <c r="BN34" s="101">
        <v>0</v>
      </c>
      <c r="BO34" s="104">
        <f t="shared" si="0"/>
        <v>25</v>
      </c>
    </row>
    <row r="35" spans="1:67" s="105" customFormat="1" x14ac:dyDescent="0.25">
      <c r="A35" s="7"/>
      <c r="B35" s="111"/>
      <c r="C35" s="9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92"/>
      <c r="V35" s="92"/>
      <c r="W35" s="113"/>
      <c r="X35" s="9"/>
      <c r="Y35" s="7"/>
      <c r="Z35" s="114"/>
      <c r="AA35" s="100"/>
      <c r="AB35" s="111"/>
      <c r="AC35" s="116"/>
      <c r="AD35" s="8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5"/>
      <c r="AU35" s="108">
        <v>33</v>
      </c>
      <c r="AV35" s="102" t="s">
        <v>51</v>
      </c>
      <c r="AW35" s="103" t="s">
        <v>80</v>
      </c>
      <c r="AX35" s="101">
        <v>0</v>
      </c>
      <c r="AY35" s="101">
        <v>0</v>
      </c>
      <c r="AZ35" s="101">
        <v>0</v>
      </c>
      <c r="BA35" s="101">
        <v>0</v>
      </c>
      <c r="BB35" s="101">
        <v>2</v>
      </c>
      <c r="BC35" s="101">
        <v>5</v>
      </c>
      <c r="BD35" s="101">
        <v>4</v>
      </c>
      <c r="BE35" s="101">
        <v>8</v>
      </c>
      <c r="BF35" s="101">
        <v>3</v>
      </c>
      <c r="BG35" s="101">
        <v>6</v>
      </c>
      <c r="BH35" s="101">
        <v>4</v>
      </c>
      <c r="BI35" s="101">
        <v>5</v>
      </c>
      <c r="BJ35" s="101">
        <v>13</v>
      </c>
      <c r="BK35" s="101">
        <v>4</v>
      </c>
      <c r="BL35" s="101">
        <v>8</v>
      </c>
      <c r="BM35" s="101">
        <v>14</v>
      </c>
      <c r="BN35" s="101">
        <v>4</v>
      </c>
      <c r="BO35" s="104">
        <f t="shared" si="0"/>
        <v>80</v>
      </c>
    </row>
    <row r="36" spans="1:67" s="105" customFormat="1" x14ac:dyDescent="0.25">
      <c r="A36" s="7"/>
      <c r="B36" s="111"/>
      <c r="C36" s="9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92"/>
      <c r="V36" s="92"/>
      <c r="W36" s="113"/>
      <c r="X36" s="9"/>
      <c r="Y36" s="7"/>
      <c r="Z36" s="114"/>
      <c r="AA36" s="100"/>
      <c r="AB36" s="111"/>
      <c r="AC36" s="115"/>
      <c r="AD36" s="8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08">
        <v>34</v>
      </c>
      <c r="AV36" s="102" t="s">
        <v>52</v>
      </c>
      <c r="AW36" s="103" t="s">
        <v>80</v>
      </c>
      <c r="AX36" s="101">
        <v>0</v>
      </c>
      <c r="AY36" s="101">
        <v>0</v>
      </c>
      <c r="AZ36" s="101">
        <v>0</v>
      </c>
      <c r="BA36" s="101">
        <v>1</v>
      </c>
      <c r="BB36" s="101">
        <v>0</v>
      </c>
      <c r="BC36" s="101">
        <v>1</v>
      </c>
      <c r="BD36" s="101">
        <v>3</v>
      </c>
      <c r="BE36" s="101">
        <v>3</v>
      </c>
      <c r="BF36" s="101">
        <v>1</v>
      </c>
      <c r="BG36" s="101">
        <v>1</v>
      </c>
      <c r="BH36" s="101">
        <v>4</v>
      </c>
      <c r="BI36" s="101">
        <v>4</v>
      </c>
      <c r="BJ36" s="101">
        <v>4</v>
      </c>
      <c r="BK36" s="101">
        <v>7</v>
      </c>
      <c r="BL36" s="101">
        <v>0</v>
      </c>
      <c r="BM36" s="101">
        <v>1</v>
      </c>
      <c r="BN36" s="101">
        <v>0</v>
      </c>
      <c r="BO36" s="104">
        <f t="shared" si="0"/>
        <v>30</v>
      </c>
    </row>
    <row r="37" spans="1:67" s="105" customFormat="1" x14ac:dyDescent="0.25">
      <c r="A37" s="7"/>
      <c r="B37" s="111"/>
      <c r="C37" s="9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92"/>
      <c r="V37" s="92"/>
      <c r="W37" s="113"/>
      <c r="X37" s="9"/>
      <c r="Y37" s="7"/>
      <c r="Z37" s="114"/>
      <c r="AA37" s="100"/>
      <c r="AB37" s="111"/>
      <c r="AC37" s="116"/>
      <c r="AD37" s="8"/>
      <c r="AE37" s="116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116"/>
      <c r="AS37" s="116"/>
      <c r="AT37" s="115"/>
      <c r="AU37" s="108">
        <v>35</v>
      </c>
      <c r="AV37" s="102" t="s">
        <v>154</v>
      </c>
      <c r="AW37" s="103" t="s">
        <v>80</v>
      </c>
      <c r="AX37" s="101">
        <v>0</v>
      </c>
      <c r="AY37" s="101">
        <v>1</v>
      </c>
      <c r="AZ37" s="101">
        <v>1</v>
      </c>
      <c r="BA37" s="101">
        <v>17</v>
      </c>
      <c r="BB37" s="101">
        <v>21</v>
      </c>
      <c r="BC37" s="101">
        <v>32</v>
      </c>
      <c r="BD37" s="101">
        <v>37</v>
      </c>
      <c r="BE37" s="101">
        <v>38</v>
      </c>
      <c r="BF37" s="101">
        <v>63</v>
      </c>
      <c r="BG37" s="101">
        <v>80</v>
      </c>
      <c r="BH37" s="101">
        <v>86</v>
      </c>
      <c r="BI37" s="101">
        <v>87</v>
      </c>
      <c r="BJ37" s="101">
        <v>88</v>
      </c>
      <c r="BK37" s="101">
        <v>88</v>
      </c>
      <c r="BL37" s="101">
        <v>60</v>
      </c>
      <c r="BM37" s="101">
        <v>43</v>
      </c>
      <c r="BN37" s="101">
        <v>26</v>
      </c>
      <c r="BO37" s="104">
        <f t="shared" si="0"/>
        <v>768</v>
      </c>
    </row>
    <row r="38" spans="1:67" s="105" customFormat="1" x14ac:dyDescent="0.25">
      <c r="A38" s="7"/>
      <c r="B38" s="111"/>
      <c r="C38" s="9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92"/>
      <c r="V38" s="92"/>
      <c r="W38" s="113"/>
      <c r="X38" s="9"/>
      <c r="Y38" s="7"/>
      <c r="Z38" s="114"/>
      <c r="AA38" s="100"/>
      <c r="AB38" s="111"/>
      <c r="AC38" s="116"/>
      <c r="AD38" s="8"/>
      <c r="AE38" s="116"/>
      <c r="AF38" s="116"/>
      <c r="AG38" s="116"/>
      <c r="AH38" s="116"/>
      <c r="AI38" s="116"/>
      <c r="AJ38" s="116"/>
      <c r="AK38" s="116"/>
      <c r="AL38" s="116"/>
      <c r="AM38" s="116"/>
      <c r="AN38" s="116"/>
      <c r="AO38" s="116"/>
      <c r="AP38" s="116"/>
      <c r="AQ38" s="116"/>
      <c r="AR38" s="116"/>
      <c r="AS38" s="116"/>
      <c r="AT38" s="115"/>
      <c r="AU38" s="108">
        <v>36</v>
      </c>
      <c r="AV38" s="102" t="s">
        <v>155</v>
      </c>
      <c r="AW38" s="103" t="s">
        <v>80</v>
      </c>
      <c r="AX38" s="101">
        <v>1</v>
      </c>
      <c r="AY38" s="101">
        <v>1</v>
      </c>
      <c r="AZ38" s="101">
        <v>8</v>
      </c>
      <c r="BA38" s="101">
        <v>9</v>
      </c>
      <c r="BB38" s="101">
        <v>18</v>
      </c>
      <c r="BC38" s="101">
        <v>20</v>
      </c>
      <c r="BD38" s="101">
        <v>27</v>
      </c>
      <c r="BE38" s="101">
        <v>37</v>
      </c>
      <c r="BF38" s="101">
        <v>55</v>
      </c>
      <c r="BG38" s="101">
        <v>58</v>
      </c>
      <c r="BH38" s="101">
        <v>80</v>
      </c>
      <c r="BI38" s="101">
        <v>91</v>
      </c>
      <c r="BJ38" s="101">
        <v>76</v>
      </c>
      <c r="BK38" s="101">
        <v>73</v>
      </c>
      <c r="BL38" s="101">
        <v>52</v>
      </c>
      <c r="BM38" s="101">
        <v>46</v>
      </c>
      <c r="BN38" s="101">
        <v>26</v>
      </c>
      <c r="BO38" s="104">
        <f t="shared" si="0"/>
        <v>678</v>
      </c>
    </row>
    <row r="39" spans="1:67" s="105" customFormat="1" x14ac:dyDescent="0.25">
      <c r="A39" s="7"/>
      <c r="B39" s="111"/>
      <c r="C39" s="9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92"/>
      <c r="V39" s="92"/>
      <c r="W39" s="113"/>
      <c r="X39" s="9"/>
      <c r="Y39" s="7"/>
      <c r="Z39" s="114"/>
      <c r="AA39" s="100"/>
      <c r="AB39" s="111"/>
      <c r="AC39" s="115"/>
      <c r="AD39" s="8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08">
        <v>37</v>
      </c>
      <c r="AV39" s="102" t="s">
        <v>151</v>
      </c>
      <c r="AW39" s="103" t="s">
        <v>80</v>
      </c>
      <c r="AX39" s="101">
        <v>0</v>
      </c>
      <c r="AY39" s="101">
        <v>2</v>
      </c>
      <c r="AZ39" s="101">
        <v>4</v>
      </c>
      <c r="BA39" s="101">
        <v>18</v>
      </c>
      <c r="BB39" s="101">
        <v>33</v>
      </c>
      <c r="BC39" s="101">
        <v>57</v>
      </c>
      <c r="BD39" s="101">
        <v>66</v>
      </c>
      <c r="BE39" s="101">
        <v>62</v>
      </c>
      <c r="BF39" s="101">
        <v>75</v>
      </c>
      <c r="BG39" s="101">
        <v>126</v>
      </c>
      <c r="BH39" s="101">
        <v>152</v>
      </c>
      <c r="BI39" s="101">
        <v>147</v>
      </c>
      <c r="BJ39" s="101">
        <v>144</v>
      </c>
      <c r="BK39" s="101">
        <v>123</v>
      </c>
      <c r="BL39" s="101">
        <v>118</v>
      </c>
      <c r="BM39" s="101">
        <v>84</v>
      </c>
      <c r="BN39" s="101">
        <v>58</v>
      </c>
      <c r="BO39" s="104">
        <f t="shared" si="0"/>
        <v>1269</v>
      </c>
    </row>
    <row r="40" spans="1:67" s="105" customFormat="1" x14ac:dyDescent="0.25">
      <c r="A40" s="7"/>
      <c r="B40" s="111"/>
      <c r="C40" s="9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92"/>
      <c r="V40" s="92"/>
      <c r="W40" s="113"/>
      <c r="X40" s="9"/>
      <c r="Y40" s="7"/>
      <c r="Z40" s="114"/>
      <c r="AA40" s="100"/>
      <c r="AB40" s="111"/>
      <c r="AC40" s="115"/>
      <c r="AD40" s="8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08">
        <v>38</v>
      </c>
      <c r="AV40" s="102" t="s">
        <v>158</v>
      </c>
      <c r="AW40" s="103" t="s">
        <v>80</v>
      </c>
      <c r="AX40" s="101">
        <v>0</v>
      </c>
      <c r="AY40" s="101">
        <v>2</v>
      </c>
      <c r="AZ40" s="101">
        <v>8</v>
      </c>
      <c r="BA40" s="101">
        <v>23</v>
      </c>
      <c r="BB40" s="101">
        <v>62</v>
      </c>
      <c r="BC40" s="101">
        <v>80</v>
      </c>
      <c r="BD40" s="101">
        <v>85</v>
      </c>
      <c r="BE40" s="101">
        <v>122</v>
      </c>
      <c r="BF40" s="101">
        <v>110</v>
      </c>
      <c r="BG40" s="101">
        <v>154</v>
      </c>
      <c r="BH40" s="101">
        <v>186</v>
      </c>
      <c r="BI40" s="101">
        <v>205</v>
      </c>
      <c r="BJ40" s="101">
        <v>202</v>
      </c>
      <c r="BK40" s="101">
        <v>148</v>
      </c>
      <c r="BL40" s="101">
        <v>114</v>
      </c>
      <c r="BM40" s="101">
        <v>95</v>
      </c>
      <c r="BN40" s="101">
        <v>128</v>
      </c>
      <c r="BO40" s="104">
        <f t="shared" si="0"/>
        <v>1724</v>
      </c>
    </row>
    <row r="41" spans="1:67" s="105" customFormat="1" x14ac:dyDescent="0.25">
      <c r="A41" s="7"/>
      <c r="B41" s="111"/>
      <c r="C41" s="9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92"/>
      <c r="V41" s="92"/>
      <c r="W41" s="113"/>
      <c r="X41" s="9"/>
      <c r="Y41" s="7"/>
      <c r="Z41" s="114"/>
      <c r="AA41" s="100"/>
      <c r="AB41" s="111"/>
      <c r="AC41" s="115"/>
      <c r="AD41" s="8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08">
        <v>39</v>
      </c>
      <c r="AV41" s="102" t="s">
        <v>159</v>
      </c>
      <c r="AW41" s="103" t="s">
        <v>80</v>
      </c>
      <c r="AX41" s="101">
        <v>0</v>
      </c>
      <c r="AY41" s="101">
        <v>0</v>
      </c>
      <c r="AZ41" s="101">
        <v>2</v>
      </c>
      <c r="BA41" s="101">
        <v>5</v>
      </c>
      <c r="BB41" s="101">
        <v>14</v>
      </c>
      <c r="BC41" s="101">
        <v>17</v>
      </c>
      <c r="BD41" s="101">
        <v>19</v>
      </c>
      <c r="BE41" s="101">
        <v>21</v>
      </c>
      <c r="BF41" s="101">
        <v>29</v>
      </c>
      <c r="BG41" s="101">
        <v>46</v>
      </c>
      <c r="BH41" s="101">
        <v>43</v>
      </c>
      <c r="BI41" s="101">
        <v>48</v>
      </c>
      <c r="BJ41" s="101">
        <v>45</v>
      </c>
      <c r="BK41" s="101">
        <v>52</v>
      </c>
      <c r="BL41" s="101">
        <v>42</v>
      </c>
      <c r="BM41" s="101">
        <v>28</v>
      </c>
      <c r="BN41" s="101">
        <v>24</v>
      </c>
      <c r="BO41" s="104">
        <f t="shared" si="0"/>
        <v>435</v>
      </c>
    </row>
    <row r="42" spans="1:67" s="105" customFormat="1" x14ac:dyDescent="0.25">
      <c r="A42" s="7"/>
      <c r="B42" s="111"/>
      <c r="C42" s="9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92"/>
      <c r="V42" s="92"/>
      <c r="W42" s="113"/>
      <c r="X42" s="9"/>
      <c r="Y42" s="7"/>
      <c r="Z42" s="114"/>
      <c r="AA42" s="100"/>
      <c r="AB42" s="111"/>
      <c r="AC42" s="117"/>
      <c r="AD42" s="8"/>
      <c r="AE42" s="117"/>
      <c r="AF42" s="117"/>
      <c r="AG42" s="117"/>
      <c r="AH42" s="117"/>
      <c r="AI42" s="117"/>
      <c r="AJ42" s="117"/>
      <c r="AK42" s="118"/>
      <c r="AL42" s="117"/>
      <c r="AM42" s="118"/>
      <c r="AN42" s="118"/>
      <c r="AO42" s="118"/>
      <c r="AP42" s="118"/>
      <c r="AQ42" s="118"/>
      <c r="AR42" s="118"/>
      <c r="AS42" s="118"/>
      <c r="AT42" s="115"/>
      <c r="AU42" s="108">
        <v>40</v>
      </c>
      <c r="AV42" s="102" t="s">
        <v>53</v>
      </c>
      <c r="AW42" s="103" t="s">
        <v>80</v>
      </c>
      <c r="AX42" s="101">
        <v>0</v>
      </c>
      <c r="AY42" s="101">
        <v>0</v>
      </c>
      <c r="AZ42" s="101">
        <v>1</v>
      </c>
      <c r="BA42" s="101">
        <v>0</v>
      </c>
      <c r="BB42" s="101">
        <v>5</v>
      </c>
      <c r="BC42" s="101">
        <v>7</v>
      </c>
      <c r="BD42" s="101">
        <v>11</v>
      </c>
      <c r="BE42" s="101">
        <v>5</v>
      </c>
      <c r="BF42" s="101">
        <v>15</v>
      </c>
      <c r="BG42" s="101">
        <v>24</v>
      </c>
      <c r="BH42" s="101">
        <v>20</v>
      </c>
      <c r="BI42" s="101">
        <v>29</v>
      </c>
      <c r="BJ42" s="101">
        <v>18</v>
      </c>
      <c r="BK42" s="101">
        <v>17</v>
      </c>
      <c r="BL42" s="101">
        <v>10</v>
      </c>
      <c r="BM42" s="101">
        <v>7</v>
      </c>
      <c r="BN42" s="101">
        <v>4</v>
      </c>
      <c r="BO42" s="104">
        <f t="shared" si="0"/>
        <v>173</v>
      </c>
    </row>
    <row r="43" spans="1:67" s="105" customFormat="1" x14ac:dyDescent="0.25">
      <c r="A43" s="7"/>
      <c r="B43" s="111"/>
      <c r="C43" s="9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92"/>
      <c r="V43" s="92"/>
      <c r="W43" s="113"/>
      <c r="X43" s="9"/>
      <c r="Y43" s="7"/>
      <c r="Z43" s="114"/>
      <c r="AA43" s="100"/>
      <c r="AB43" s="111"/>
      <c r="AC43" s="116"/>
      <c r="AD43" s="8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116"/>
      <c r="AT43" s="115"/>
      <c r="AU43" s="108">
        <v>41</v>
      </c>
      <c r="AV43" s="102" t="s">
        <v>54</v>
      </c>
      <c r="AW43" s="103" t="s">
        <v>80</v>
      </c>
      <c r="AX43" s="101">
        <v>1</v>
      </c>
      <c r="AY43" s="101">
        <v>1</v>
      </c>
      <c r="AZ43" s="101">
        <v>5</v>
      </c>
      <c r="BA43" s="101">
        <v>12</v>
      </c>
      <c r="BB43" s="101">
        <v>23</v>
      </c>
      <c r="BC43" s="101">
        <v>44</v>
      </c>
      <c r="BD43" s="101">
        <v>58</v>
      </c>
      <c r="BE43" s="101">
        <v>64</v>
      </c>
      <c r="BF43" s="101">
        <v>64</v>
      </c>
      <c r="BG43" s="101">
        <v>82</v>
      </c>
      <c r="BH43" s="101">
        <v>107</v>
      </c>
      <c r="BI43" s="101">
        <v>118</v>
      </c>
      <c r="BJ43" s="101">
        <v>127</v>
      </c>
      <c r="BK43" s="101">
        <v>86</v>
      </c>
      <c r="BL43" s="101">
        <v>68</v>
      </c>
      <c r="BM43" s="101">
        <v>54</v>
      </c>
      <c r="BN43" s="101">
        <v>42</v>
      </c>
      <c r="BO43" s="104">
        <f t="shared" si="0"/>
        <v>956</v>
      </c>
    </row>
    <row r="44" spans="1:67" s="105" customFormat="1" x14ac:dyDescent="0.25">
      <c r="A44" s="7"/>
      <c r="B44" s="111"/>
      <c r="C44" s="9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92"/>
      <c r="V44" s="92"/>
      <c r="W44" s="113"/>
      <c r="X44" s="9"/>
      <c r="Y44" s="7"/>
      <c r="Z44" s="114"/>
      <c r="AA44" s="100"/>
      <c r="AB44" s="111"/>
      <c r="AC44" s="115"/>
      <c r="AD44" s="8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08">
        <v>42</v>
      </c>
      <c r="AV44" s="102" t="s">
        <v>55</v>
      </c>
      <c r="AW44" s="103" t="s">
        <v>80</v>
      </c>
      <c r="AX44" s="101">
        <v>1</v>
      </c>
      <c r="AY44" s="101">
        <v>2</v>
      </c>
      <c r="AZ44" s="101">
        <v>4</v>
      </c>
      <c r="BA44" s="101">
        <v>17</v>
      </c>
      <c r="BB44" s="101">
        <v>37</v>
      </c>
      <c r="BC44" s="101">
        <v>38</v>
      </c>
      <c r="BD44" s="101">
        <v>53</v>
      </c>
      <c r="BE44" s="101">
        <v>73</v>
      </c>
      <c r="BF44" s="101">
        <v>67</v>
      </c>
      <c r="BG44" s="101">
        <v>98</v>
      </c>
      <c r="BH44" s="101">
        <v>112</v>
      </c>
      <c r="BI44" s="101">
        <v>118</v>
      </c>
      <c r="BJ44" s="101">
        <v>151</v>
      </c>
      <c r="BK44" s="101">
        <v>105</v>
      </c>
      <c r="BL44" s="101">
        <v>71</v>
      </c>
      <c r="BM44" s="101">
        <v>59</v>
      </c>
      <c r="BN44" s="101">
        <v>56</v>
      </c>
      <c r="BO44" s="104">
        <f t="shared" si="0"/>
        <v>1062</v>
      </c>
    </row>
    <row r="45" spans="1:67" s="105" customFormat="1" x14ac:dyDescent="0.25">
      <c r="A45" s="7"/>
      <c r="B45" s="111"/>
      <c r="C45" s="9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92"/>
      <c r="V45" s="92"/>
      <c r="W45" s="113"/>
      <c r="X45" s="9"/>
      <c r="Y45" s="7"/>
      <c r="Z45" s="114"/>
      <c r="AA45" s="100"/>
      <c r="AB45" s="111"/>
      <c r="AC45" s="116"/>
      <c r="AD45" s="8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5"/>
      <c r="AU45" s="108">
        <v>43</v>
      </c>
      <c r="AV45" s="102" t="s">
        <v>56</v>
      </c>
      <c r="AW45" s="103" t="s">
        <v>80</v>
      </c>
      <c r="AX45" s="101">
        <v>0</v>
      </c>
      <c r="AY45" s="101">
        <v>1</v>
      </c>
      <c r="AZ45" s="101">
        <v>2</v>
      </c>
      <c r="BA45" s="101">
        <v>11</v>
      </c>
      <c r="BB45" s="101">
        <v>8</v>
      </c>
      <c r="BC45" s="101">
        <v>18</v>
      </c>
      <c r="BD45" s="101">
        <v>25</v>
      </c>
      <c r="BE45" s="101">
        <v>26</v>
      </c>
      <c r="BF45" s="101">
        <v>26</v>
      </c>
      <c r="BG45" s="101">
        <v>47</v>
      </c>
      <c r="BH45" s="101">
        <v>53</v>
      </c>
      <c r="BI45" s="101">
        <v>50</v>
      </c>
      <c r="BJ45" s="101">
        <v>52</v>
      </c>
      <c r="BK45" s="101">
        <v>50</v>
      </c>
      <c r="BL45" s="101">
        <v>32</v>
      </c>
      <c r="BM45" s="101">
        <v>25</v>
      </c>
      <c r="BN45" s="101">
        <v>20</v>
      </c>
      <c r="BO45" s="104">
        <f t="shared" si="0"/>
        <v>446</v>
      </c>
    </row>
    <row r="46" spans="1:67" s="105" customFormat="1" x14ac:dyDescent="0.25">
      <c r="A46" s="7"/>
      <c r="B46" s="111"/>
      <c r="C46" s="9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92"/>
      <c r="V46" s="92"/>
      <c r="W46" s="113"/>
      <c r="X46" s="9"/>
      <c r="Y46" s="7"/>
      <c r="Z46" s="114"/>
      <c r="AA46" s="100"/>
      <c r="AB46" s="111"/>
      <c r="AC46" s="115"/>
      <c r="AD46" s="8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08">
        <v>44</v>
      </c>
      <c r="AV46" s="102" t="s">
        <v>57</v>
      </c>
      <c r="AW46" s="103" t="s">
        <v>80</v>
      </c>
      <c r="AX46" s="101">
        <v>0</v>
      </c>
      <c r="AY46" s="101">
        <v>0</v>
      </c>
      <c r="AZ46" s="101">
        <v>1</v>
      </c>
      <c r="BA46" s="101">
        <v>1</v>
      </c>
      <c r="BB46" s="101">
        <v>2</v>
      </c>
      <c r="BC46" s="101">
        <v>12</v>
      </c>
      <c r="BD46" s="101">
        <v>11</v>
      </c>
      <c r="BE46" s="101">
        <v>18</v>
      </c>
      <c r="BF46" s="101">
        <v>14</v>
      </c>
      <c r="BG46" s="101">
        <v>17</v>
      </c>
      <c r="BH46" s="101">
        <v>19</v>
      </c>
      <c r="BI46" s="101">
        <v>13</v>
      </c>
      <c r="BJ46" s="101">
        <v>20</v>
      </c>
      <c r="BK46" s="101">
        <v>25</v>
      </c>
      <c r="BL46" s="101">
        <v>16</v>
      </c>
      <c r="BM46" s="101">
        <v>13</v>
      </c>
      <c r="BN46" s="101">
        <v>11</v>
      </c>
      <c r="BO46" s="104">
        <f t="shared" si="0"/>
        <v>193</v>
      </c>
    </row>
    <row r="47" spans="1:67" s="105" customFormat="1" x14ac:dyDescent="0.25">
      <c r="A47" s="7"/>
      <c r="B47" s="111"/>
      <c r="C47" s="9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92"/>
      <c r="V47" s="92"/>
      <c r="W47" s="113"/>
      <c r="X47" s="9"/>
      <c r="Y47" s="7"/>
      <c r="Z47" s="114"/>
      <c r="AA47" s="100"/>
      <c r="AB47" s="111"/>
      <c r="AC47" s="115"/>
      <c r="AD47" s="8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08">
        <v>45</v>
      </c>
      <c r="AV47" s="102" t="s">
        <v>58</v>
      </c>
      <c r="AW47" s="103" t="s">
        <v>80</v>
      </c>
      <c r="AX47" s="101">
        <v>1</v>
      </c>
      <c r="AY47" s="101">
        <v>3</v>
      </c>
      <c r="AZ47" s="101">
        <v>12</v>
      </c>
      <c r="BA47" s="101">
        <v>15</v>
      </c>
      <c r="BB47" s="101">
        <v>32</v>
      </c>
      <c r="BC47" s="101">
        <v>43</v>
      </c>
      <c r="BD47" s="101">
        <v>76</v>
      </c>
      <c r="BE47" s="101">
        <v>79</v>
      </c>
      <c r="BF47" s="101">
        <v>93</v>
      </c>
      <c r="BG47" s="101">
        <v>134</v>
      </c>
      <c r="BH47" s="101">
        <v>154</v>
      </c>
      <c r="BI47" s="101">
        <v>139</v>
      </c>
      <c r="BJ47" s="101">
        <v>147</v>
      </c>
      <c r="BK47" s="101">
        <v>115</v>
      </c>
      <c r="BL47" s="101">
        <v>87</v>
      </c>
      <c r="BM47" s="101">
        <v>66</v>
      </c>
      <c r="BN47" s="101">
        <v>68</v>
      </c>
      <c r="BO47" s="104">
        <f t="shared" si="0"/>
        <v>1264</v>
      </c>
    </row>
    <row r="48" spans="1:67" s="105" customFormat="1" x14ac:dyDescent="0.25">
      <c r="A48" s="7"/>
      <c r="B48" s="106"/>
      <c r="C48" s="8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92"/>
      <c r="V48" s="92"/>
      <c r="W48" s="119"/>
      <c r="X48" s="9"/>
      <c r="Y48" s="7"/>
      <c r="Z48" s="114"/>
      <c r="AA48" s="100"/>
      <c r="AB48" s="106"/>
      <c r="AC48" s="115"/>
      <c r="AD48" s="8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08">
        <v>46</v>
      </c>
      <c r="AV48" s="102" t="s">
        <v>59</v>
      </c>
      <c r="AW48" s="103" t="s">
        <v>80</v>
      </c>
      <c r="AX48" s="101">
        <v>1</v>
      </c>
      <c r="AY48" s="101">
        <v>0</v>
      </c>
      <c r="AZ48" s="101">
        <v>7</v>
      </c>
      <c r="BA48" s="101">
        <v>18</v>
      </c>
      <c r="BB48" s="101">
        <v>32</v>
      </c>
      <c r="BC48" s="101">
        <v>35</v>
      </c>
      <c r="BD48" s="101">
        <v>65</v>
      </c>
      <c r="BE48" s="101">
        <v>65</v>
      </c>
      <c r="BF48" s="101">
        <v>74</v>
      </c>
      <c r="BG48" s="101">
        <v>87</v>
      </c>
      <c r="BH48" s="101">
        <v>122</v>
      </c>
      <c r="BI48" s="101">
        <v>122</v>
      </c>
      <c r="BJ48" s="101">
        <v>135</v>
      </c>
      <c r="BK48" s="101">
        <v>103</v>
      </c>
      <c r="BL48" s="101">
        <v>70</v>
      </c>
      <c r="BM48" s="101">
        <v>58</v>
      </c>
      <c r="BN48" s="101">
        <v>38</v>
      </c>
      <c r="BO48" s="104">
        <f t="shared" si="0"/>
        <v>1032</v>
      </c>
    </row>
    <row r="49" spans="1:70" s="105" customFormat="1" x14ac:dyDescent="0.25">
      <c r="A49" s="7"/>
      <c r="B49" s="111"/>
      <c r="C49" s="9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92"/>
      <c r="V49" s="92"/>
      <c r="W49" s="113"/>
      <c r="X49" s="9"/>
      <c r="Y49" s="7"/>
      <c r="Z49" s="114"/>
      <c r="AA49" s="100"/>
      <c r="AB49" s="111"/>
      <c r="AC49" s="116"/>
      <c r="AD49" s="8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5"/>
      <c r="AU49" s="108">
        <v>47</v>
      </c>
      <c r="AV49" s="102" t="s">
        <v>60</v>
      </c>
      <c r="AW49" s="103" t="s">
        <v>80</v>
      </c>
      <c r="AX49" s="101">
        <v>1</v>
      </c>
      <c r="AY49" s="101">
        <v>0</v>
      </c>
      <c r="AZ49" s="101">
        <v>3</v>
      </c>
      <c r="BA49" s="101">
        <v>10</v>
      </c>
      <c r="BB49" s="101">
        <v>24</v>
      </c>
      <c r="BC49" s="101">
        <v>23</v>
      </c>
      <c r="BD49" s="101">
        <v>42</v>
      </c>
      <c r="BE49" s="101">
        <v>43</v>
      </c>
      <c r="BF49" s="101">
        <v>46</v>
      </c>
      <c r="BG49" s="101">
        <v>60</v>
      </c>
      <c r="BH49" s="101">
        <v>83</v>
      </c>
      <c r="BI49" s="101">
        <v>102</v>
      </c>
      <c r="BJ49" s="101">
        <v>93</v>
      </c>
      <c r="BK49" s="101">
        <v>77</v>
      </c>
      <c r="BL49" s="101">
        <v>51</v>
      </c>
      <c r="BM49" s="101">
        <v>47</v>
      </c>
      <c r="BN49" s="101">
        <v>73</v>
      </c>
      <c r="BO49" s="104">
        <f>SUM(AX49:BN49)</f>
        <v>778</v>
      </c>
    </row>
    <row r="50" spans="1:70" x14ac:dyDescent="0.25">
      <c r="A50" s="2"/>
      <c r="B50" s="2"/>
      <c r="C50" s="2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93"/>
      <c r="W50" s="2"/>
      <c r="X50" s="120"/>
      <c r="Y50" s="121"/>
      <c r="Z50" s="122"/>
      <c r="AA50" s="107"/>
      <c r="AB50" s="116"/>
      <c r="AC50" s="123"/>
      <c r="AD50" s="123"/>
      <c r="AE50" s="123"/>
      <c r="AF50" s="123"/>
      <c r="AG50" s="123"/>
      <c r="AH50" s="123"/>
      <c r="AI50" s="123"/>
      <c r="AJ50" s="123"/>
      <c r="AK50" s="123"/>
      <c r="AL50" s="123"/>
      <c r="AM50" s="123"/>
      <c r="AN50" s="123"/>
      <c r="AO50" s="123"/>
      <c r="AP50" s="123"/>
      <c r="AQ50" s="123"/>
      <c r="AR50" s="123"/>
      <c r="AS50" s="123"/>
      <c r="AT50" s="123"/>
      <c r="AU50" s="80"/>
      <c r="AV50" s="85" t="s">
        <v>82</v>
      </c>
      <c r="AW50" s="86"/>
      <c r="AX50" s="95">
        <f>SUM(AX3:AX49)</f>
        <v>23</v>
      </c>
      <c r="AY50" s="95">
        <f t="shared" ref="AY50:BO50" si="1">SUM(AY3:AY49)</f>
        <v>46</v>
      </c>
      <c r="AZ50" s="95">
        <f t="shared" si="1"/>
        <v>150</v>
      </c>
      <c r="BA50" s="95">
        <f t="shared" si="1"/>
        <v>384</v>
      </c>
      <c r="BB50" s="95">
        <f t="shared" si="1"/>
        <v>762</v>
      </c>
      <c r="BC50" s="95">
        <f t="shared" si="1"/>
        <v>1078</v>
      </c>
      <c r="BD50" s="95">
        <f t="shared" si="1"/>
        <v>1581</v>
      </c>
      <c r="BE50" s="95">
        <f t="shared" si="1"/>
        <v>1849</v>
      </c>
      <c r="BF50" s="95">
        <f t="shared" si="1"/>
        <v>2073</v>
      </c>
      <c r="BG50" s="95">
        <f t="shared" si="1"/>
        <v>2794</v>
      </c>
      <c r="BH50" s="95">
        <f t="shared" si="1"/>
        <v>3484</v>
      </c>
      <c r="BI50" s="95">
        <f t="shared" si="1"/>
        <v>3938</v>
      </c>
      <c r="BJ50" s="95">
        <f t="shared" si="1"/>
        <v>4108</v>
      </c>
      <c r="BK50" s="95">
        <f t="shared" si="1"/>
        <v>3613</v>
      </c>
      <c r="BL50" s="95">
        <f t="shared" si="1"/>
        <v>2750</v>
      </c>
      <c r="BM50" s="95">
        <f t="shared" si="1"/>
        <v>2140</v>
      </c>
      <c r="BN50" s="95">
        <f t="shared" si="1"/>
        <v>2174</v>
      </c>
      <c r="BO50" s="95">
        <f t="shared" si="1"/>
        <v>32947</v>
      </c>
      <c r="BR50" s="105"/>
    </row>
    <row r="51" spans="1:70" x14ac:dyDescent="0.25">
      <c r="AW51" s="7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  <c r="BM51" s="94"/>
      <c r="BN51" s="94"/>
      <c r="BO51" s="10"/>
    </row>
    <row r="52" spans="1:70" x14ac:dyDescent="0.25">
      <c r="AW52" s="7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  <c r="BM52" s="94"/>
      <c r="BN52" s="94"/>
      <c r="BO52" s="10"/>
    </row>
    <row r="53" spans="1:70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 s="7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/>
    </row>
    <row r="54" spans="1:70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 s="7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</row>
    <row r="55" spans="1:70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 s="7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/>
    </row>
    <row r="56" spans="1:70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 s="7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/>
    </row>
  </sheetData>
  <sheetProtection password="DCD8" sheet="1" objects="1" scenarios="1" autoFilter="0"/>
  <autoFilter ref="AV2:BO50"/>
  <mergeCells count="4">
    <mergeCell ref="A1:U1"/>
    <mergeCell ref="AW1:BO1"/>
    <mergeCell ref="AB1:AT1"/>
    <mergeCell ref="W1:Z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zoomScale="90" zoomScaleNormal="90" workbookViewId="0">
      <selection activeCell="B2" sqref="B2"/>
    </sheetView>
  </sheetViews>
  <sheetFormatPr baseColWidth="10" defaultColWidth="3.42578125" defaultRowHeight="15" x14ac:dyDescent="0.25"/>
  <cols>
    <col min="1" max="1" width="4.42578125" style="12" customWidth="1"/>
    <col min="2" max="2" width="9.42578125" style="14" customWidth="1"/>
    <col min="3" max="3" width="4.7109375" style="14" customWidth="1"/>
    <col min="4" max="21" width="13" style="14" customWidth="1"/>
    <col min="22" max="22" width="3.42578125" style="14"/>
  </cols>
  <sheetData>
    <row r="1" spans="1:22" x14ac:dyDescent="0.25">
      <c r="B1" s="128" t="s">
        <v>168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</row>
    <row r="2" spans="1:22" ht="30" x14ac:dyDescent="0.25">
      <c r="A2" s="15"/>
      <c r="B2" s="16" t="s">
        <v>0</v>
      </c>
      <c r="C2" s="16" t="s">
        <v>61</v>
      </c>
      <c r="D2" s="16" t="s">
        <v>62</v>
      </c>
      <c r="E2" s="16" t="s">
        <v>63</v>
      </c>
      <c r="F2" s="16" t="s">
        <v>64</v>
      </c>
      <c r="G2" s="16" t="s">
        <v>65</v>
      </c>
      <c r="H2" s="16" t="s">
        <v>66</v>
      </c>
      <c r="I2" s="16" t="s">
        <v>67</v>
      </c>
      <c r="J2" s="16" t="s">
        <v>68</v>
      </c>
      <c r="K2" s="16" t="s">
        <v>69</v>
      </c>
      <c r="L2" s="16" t="s">
        <v>70</v>
      </c>
      <c r="M2" s="16" t="s">
        <v>71</v>
      </c>
      <c r="N2" s="16" t="s">
        <v>72</v>
      </c>
      <c r="O2" s="16" t="s">
        <v>73</v>
      </c>
      <c r="P2" s="16" t="s">
        <v>74</v>
      </c>
      <c r="Q2" s="16" t="s">
        <v>75</v>
      </c>
      <c r="R2" s="16" t="s">
        <v>76</v>
      </c>
      <c r="S2" s="16" t="s">
        <v>77</v>
      </c>
      <c r="T2" s="16" t="s">
        <v>78</v>
      </c>
      <c r="U2" s="16" t="s">
        <v>79</v>
      </c>
      <c r="V2" s="17"/>
    </row>
    <row r="3" spans="1:22" ht="18.75" customHeight="1" x14ac:dyDescent="0.25">
      <c r="A3" s="72">
        <v>1</v>
      </c>
      <c r="B3" s="96" t="s">
        <v>19</v>
      </c>
      <c r="C3" s="96" t="s">
        <v>80</v>
      </c>
      <c r="D3" s="97">
        <v>19909</v>
      </c>
      <c r="E3" s="97">
        <v>23279</v>
      </c>
      <c r="F3" s="97">
        <v>23770</v>
      </c>
      <c r="G3" s="97">
        <v>23640</v>
      </c>
      <c r="H3" s="97">
        <v>17715</v>
      </c>
      <c r="I3" s="97">
        <v>13907</v>
      </c>
      <c r="J3" s="97">
        <v>12912</v>
      </c>
      <c r="K3" s="97">
        <v>11607</v>
      </c>
      <c r="L3" s="97">
        <v>11038</v>
      </c>
      <c r="M3" s="97">
        <v>11595</v>
      </c>
      <c r="N3" s="97">
        <v>10944</v>
      </c>
      <c r="O3" s="97">
        <v>9368</v>
      </c>
      <c r="P3" s="97">
        <v>7116</v>
      </c>
      <c r="Q3" s="97">
        <v>5727</v>
      </c>
      <c r="R3" s="97">
        <v>4184</v>
      </c>
      <c r="S3" s="97">
        <v>3789</v>
      </c>
      <c r="T3" s="97">
        <v>4998</v>
      </c>
      <c r="U3" s="98">
        <f t="shared" ref="U3:U49" si="0">SUM(D3:T3)</f>
        <v>215498</v>
      </c>
    </row>
    <row r="4" spans="1:22" ht="18.75" customHeight="1" x14ac:dyDescent="0.25">
      <c r="A4" s="72">
        <v>2</v>
      </c>
      <c r="B4" s="96" t="s">
        <v>20</v>
      </c>
      <c r="C4" s="96" t="s">
        <v>80</v>
      </c>
      <c r="D4" s="97">
        <v>6402</v>
      </c>
      <c r="E4" s="97">
        <v>8454</v>
      </c>
      <c r="F4" s="97">
        <v>8829</v>
      </c>
      <c r="G4" s="97">
        <v>11190</v>
      </c>
      <c r="H4" s="97">
        <v>7672</v>
      </c>
      <c r="I4" s="97">
        <v>5730</v>
      </c>
      <c r="J4" s="97">
        <v>5425</v>
      </c>
      <c r="K4" s="97">
        <v>5966</v>
      </c>
      <c r="L4" s="97">
        <v>6617</v>
      </c>
      <c r="M4" s="97">
        <v>6621</v>
      </c>
      <c r="N4" s="97">
        <v>6461</v>
      </c>
      <c r="O4" s="97">
        <v>5639</v>
      </c>
      <c r="P4" s="97">
        <v>4605</v>
      </c>
      <c r="Q4" s="97">
        <v>3882</v>
      </c>
      <c r="R4" s="97">
        <v>3055</v>
      </c>
      <c r="S4" s="97">
        <v>2596</v>
      </c>
      <c r="T4" s="97">
        <v>3345</v>
      </c>
      <c r="U4" s="98">
        <f t="shared" si="0"/>
        <v>102489</v>
      </c>
    </row>
    <row r="5" spans="1:22" ht="18.75" customHeight="1" x14ac:dyDescent="0.25">
      <c r="A5" s="72">
        <v>3</v>
      </c>
      <c r="B5" s="96" t="s">
        <v>21</v>
      </c>
      <c r="C5" s="96" t="s">
        <v>80</v>
      </c>
      <c r="D5" s="97">
        <v>47300</v>
      </c>
      <c r="E5" s="97">
        <v>59474</v>
      </c>
      <c r="F5" s="97">
        <v>68267</v>
      </c>
      <c r="G5" s="97">
        <v>71202</v>
      </c>
      <c r="H5" s="97">
        <v>56478</v>
      </c>
      <c r="I5" s="97">
        <v>50004</v>
      </c>
      <c r="J5" s="97">
        <v>39872</v>
      </c>
      <c r="K5" s="97">
        <v>35965</v>
      </c>
      <c r="L5" s="97">
        <v>33506</v>
      </c>
      <c r="M5" s="97">
        <v>37009</v>
      </c>
      <c r="N5" s="97">
        <v>27650</v>
      </c>
      <c r="O5" s="97">
        <v>23896</v>
      </c>
      <c r="P5" s="97">
        <v>18994</v>
      </c>
      <c r="Q5" s="97">
        <v>14770</v>
      </c>
      <c r="R5" s="97">
        <v>11083</v>
      </c>
      <c r="S5" s="97">
        <v>9552</v>
      </c>
      <c r="T5" s="97">
        <v>15918</v>
      </c>
      <c r="U5" s="98">
        <f t="shared" si="0"/>
        <v>620940</v>
      </c>
    </row>
    <row r="6" spans="1:22" ht="18.75" customHeight="1" x14ac:dyDescent="0.25">
      <c r="A6" s="72">
        <v>4</v>
      </c>
      <c r="B6" s="96" t="s">
        <v>22</v>
      </c>
      <c r="C6" s="96" t="s">
        <v>80</v>
      </c>
      <c r="D6" s="97">
        <v>13375</v>
      </c>
      <c r="E6" s="97">
        <v>15957</v>
      </c>
      <c r="F6" s="97">
        <v>17818</v>
      </c>
      <c r="G6" s="97">
        <v>16950</v>
      </c>
      <c r="H6" s="97">
        <v>12927</v>
      </c>
      <c r="I6" s="97">
        <v>13435</v>
      </c>
      <c r="J6" s="97">
        <v>9019</v>
      </c>
      <c r="K6" s="97">
        <v>7337</v>
      </c>
      <c r="L6" s="97">
        <v>6671</v>
      </c>
      <c r="M6" s="97">
        <v>7338</v>
      </c>
      <c r="N6" s="97">
        <v>5339</v>
      </c>
      <c r="O6" s="97">
        <v>4871</v>
      </c>
      <c r="P6" s="97">
        <v>3436</v>
      </c>
      <c r="Q6" s="97">
        <v>2919</v>
      </c>
      <c r="R6" s="97">
        <v>2245</v>
      </c>
      <c r="S6" s="97">
        <v>2233</v>
      </c>
      <c r="T6" s="97">
        <v>3535</v>
      </c>
      <c r="U6" s="98">
        <f t="shared" si="0"/>
        <v>145405</v>
      </c>
    </row>
    <row r="7" spans="1:22" ht="18.75" customHeight="1" x14ac:dyDescent="0.25">
      <c r="A7" s="72">
        <v>5</v>
      </c>
      <c r="B7" s="96" t="s">
        <v>23</v>
      </c>
      <c r="C7" s="96" t="s">
        <v>80</v>
      </c>
      <c r="D7" s="97">
        <v>46448</v>
      </c>
      <c r="E7" s="97">
        <v>50253</v>
      </c>
      <c r="F7" s="97">
        <v>60416</v>
      </c>
      <c r="G7" s="97">
        <v>63766</v>
      </c>
      <c r="H7" s="97">
        <v>44119</v>
      </c>
      <c r="I7" s="97">
        <v>34833</v>
      </c>
      <c r="J7" s="97">
        <v>32389</v>
      </c>
      <c r="K7" s="97">
        <v>30573</v>
      </c>
      <c r="L7" s="97">
        <v>29098</v>
      </c>
      <c r="M7" s="97">
        <v>28802</v>
      </c>
      <c r="N7" s="97">
        <v>27006</v>
      </c>
      <c r="O7" s="97">
        <v>22407</v>
      </c>
      <c r="P7" s="97">
        <v>17911</v>
      </c>
      <c r="Q7" s="97">
        <v>14322</v>
      </c>
      <c r="R7" s="97">
        <v>11080</v>
      </c>
      <c r="S7" s="97">
        <v>9332</v>
      </c>
      <c r="T7" s="97">
        <v>11307</v>
      </c>
      <c r="U7" s="98">
        <f t="shared" si="0"/>
        <v>534062</v>
      </c>
    </row>
    <row r="8" spans="1:22" ht="18.75" customHeight="1" x14ac:dyDescent="0.25">
      <c r="A8" s="72">
        <v>6</v>
      </c>
      <c r="B8" s="96" t="s">
        <v>24</v>
      </c>
      <c r="C8" s="96" t="s">
        <v>80</v>
      </c>
      <c r="D8" s="97">
        <v>12453</v>
      </c>
      <c r="E8" s="97">
        <v>14304</v>
      </c>
      <c r="F8" s="97">
        <v>18962</v>
      </c>
      <c r="G8" s="97">
        <v>20991</v>
      </c>
      <c r="H8" s="97">
        <v>16373</v>
      </c>
      <c r="I8" s="97">
        <v>14699</v>
      </c>
      <c r="J8" s="97">
        <v>13633</v>
      </c>
      <c r="K8" s="97">
        <v>12651</v>
      </c>
      <c r="L8" s="97">
        <v>10936</v>
      </c>
      <c r="M8" s="97">
        <v>10703</v>
      </c>
      <c r="N8" s="97">
        <v>8921</v>
      </c>
      <c r="O8" s="97">
        <v>7327</v>
      </c>
      <c r="P8" s="97">
        <v>5909</v>
      </c>
      <c r="Q8" s="97">
        <v>4951</v>
      </c>
      <c r="R8" s="97">
        <v>4046</v>
      </c>
      <c r="S8" s="97">
        <v>3207</v>
      </c>
      <c r="T8" s="97">
        <v>4440</v>
      </c>
      <c r="U8" s="98">
        <f t="shared" si="0"/>
        <v>184506</v>
      </c>
    </row>
    <row r="9" spans="1:22" ht="18.75" customHeight="1" x14ac:dyDescent="0.25">
      <c r="A9" s="72">
        <v>7</v>
      </c>
      <c r="B9" s="96" t="s">
        <v>25</v>
      </c>
      <c r="C9" s="96" t="s">
        <v>80</v>
      </c>
      <c r="D9" s="97">
        <v>6611</v>
      </c>
      <c r="E9" s="97">
        <v>9817</v>
      </c>
      <c r="F9" s="97">
        <v>10722</v>
      </c>
      <c r="G9" s="97">
        <v>10440</v>
      </c>
      <c r="H9" s="97">
        <v>9401</v>
      </c>
      <c r="I9" s="97">
        <v>7843</v>
      </c>
      <c r="J9" s="97">
        <v>6443</v>
      </c>
      <c r="K9" s="97">
        <v>5676</v>
      </c>
      <c r="L9" s="97">
        <v>5516</v>
      </c>
      <c r="M9" s="97">
        <v>5618</v>
      </c>
      <c r="N9" s="97">
        <v>4942</v>
      </c>
      <c r="O9" s="97">
        <v>4353</v>
      </c>
      <c r="P9" s="97">
        <v>3356</v>
      </c>
      <c r="Q9" s="97">
        <v>3063</v>
      </c>
      <c r="R9" s="97">
        <v>2149</v>
      </c>
      <c r="S9" s="97">
        <v>1981</v>
      </c>
      <c r="T9" s="97">
        <v>3337</v>
      </c>
      <c r="U9" s="98">
        <f t="shared" si="0"/>
        <v>101268</v>
      </c>
    </row>
    <row r="10" spans="1:22" ht="18.75" customHeight="1" x14ac:dyDescent="0.25">
      <c r="A10" s="72">
        <v>8</v>
      </c>
      <c r="B10" s="96" t="s">
        <v>26</v>
      </c>
      <c r="C10" s="96" t="s">
        <v>80</v>
      </c>
      <c r="D10" s="97">
        <v>5948</v>
      </c>
      <c r="E10" s="97">
        <v>8383</v>
      </c>
      <c r="F10" s="97">
        <v>10766</v>
      </c>
      <c r="G10" s="97">
        <v>12198</v>
      </c>
      <c r="H10" s="97">
        <v>9112</v>
      </c>
      <c r="I10" s="97">
        <v>7042</v>
      </c>
      <c r="J10" s="97">
        <v>6852</v>
      </c>
      <c r="K10" s="97">
        <v>6835</v>
      </c>
      <c r="L10" s="97">
        <v>6440</v>
      </c>
      <c r="M10" s="97">
        <v>6322</v>
      </c>
      <c r="N10" s="97">
        <v>5822</v>
      </c>
      <c r="O10" s="97">
        <v>4997</v>
      </c>
      <c r="P10" s="97">
        <v>4054</v>
      </c>
      <c r="Q10" s="97">
        <v>3277</v>
      </c>
      <c r="R10" s="97">
        <v>2561</v>
      </c>
      <c r="S10" s="97">
        <v>2160</v>
      </c>
      <c r="T10" s="97">
        <v>2817</v>
      </c>
      <c r="U10" s="98">
        <f t="shared" si="0"/>
        <v>105586</v>
      </c>
    </row>
    <row r="11" spans="1:22" ht="18.75" customHeight="1" x14ac:dyDescent="0.25">
      <c r="A11" s="72">
        <v>9</v>
      </c>
      <c r="B11" s="96" t="s">
        <v>27</v>
      </c>
      <c r="C11" s="96" t="s">
        <v>80</v>
      </c>
      <c r="D11" s="97">
        <v>5120</v>
      </c>
      <c r="E11" s="97">
        <v>6376</v>
      </c>
      <c r="F11" s="97">
        <v>8003</v>
      </c>
      <c r="G11" s="97">
        <v>14716</v>
      </c>
      <c r="H11" s="97">
        <v>9491</v>
      </c>
      <c r="I11" s="97">
        <v>9237</v>
      </c>
      <c r="J11" s="97">
        <v>6784</v>
      </c>
      <c r="K11" s="97">
        <v>6208</v>
      </c>
      <c r="L11" s="97">
        <v>4844</v>
      </c>
      <c r="M11" s="97">
        <v>9542</v>
      </c>
      <c r="N11" s="97">
        <v>6249</v>
      </c>
      <c r="O11" s="97">
        <v>6262</v>
      </c>
      <c r="P11" s="97">
        <v>4499</v>
      </c>
      <c r="Q11" s="97">
        <v>3368</v>
      </c>
      <c r="R11" s="97">
        <v>2518</v>
      </c>
      <c r="S11" s="97">
        <v>2003</v>
      </c>
      <c r="T11" s="97">
        <v>3764</v>
      </c>
      <c r="U11" s="98">
        <f t="shared" si="0"/>
        <v>108984</v>
      </c>
    </row>
    <row r="12" spans="1:22" ht="18.75" customHeight="1" x14ac:dyDescent="0.25">
      <c r="A12" s="72">
        <v>10</v>
      </c>
      <c r="B12" s="96" t="s">
        <v>28</v>
      </c>
      <c r="C12" s="96" t="s">
        <v>80</v>
      </c>
      <c r="D12" s="97">
        <v>52496</v>
      </c>
      <c r="E12" s="97">
        <v>57946</v>
      </c>
      <c r="F12" s="97">
        <v>73115</v>
      </c>
      <c r="G12" s="97">
        <v>78486</v>
      </c>
      <c r="H12" s="97">
        <v>66573</v>
      </c>
      <c r="I12" s="97">
        <v>60678</v>
      </c>
      <c r="J12" s="97">
        <v>47534</v>
      </c>
      <c r="K12" s="97">
        <v>42595</v>
      </c>
      <c r="L12" s="97">
        <v>38418</v>
      </c>
      <c r="M12" s="97">
        <v>41687</v>
      </c>
      <c r="N12" s="97">
        <v>32007</v>
      </c>
      <c r="O12" s="97">
        <v>26366</v>
      </c>
      <c r="P12" s="97">
        <v>19134</v>
      </c>
      <c r="Q12" s="97">
        <v>14267</v>
      </c>
      <c r="R12" s="97">
        <v>10332</v>
      </c>
      <c r="S12" s="97">
        <v>9063</v>
      </c>
      <c r="T12" s="97">
        <v>12411</v>
      </c>
      <c r="U12" s="98">
        <f t="shared" si="0"/>
        <v>683108</v>
      </c>
    </row>
    <row r="13" spans="1:22" ht="18.75" customHeight="1" x14ac:dyDescent="0.25">
      <c r="A13" s="72">
        <v>11</v>
      </c>
      <c r="B13" s="96" t="s">
        <v>29</v>
      </c>
      <c r="C13" s="96" t="s">
        <v>80</v>
      </c>
      <c r="D13" s="97">
        <v>15729</v>
      </c>
      <c r="E13" s="97">
        <v>18824</v>
      </c>
      <c r="F13" s="97">
        <v>19594</v>
      </c>
      <c r="G13" s="97">
        <v>18051</v>
      </c>
      <c r="H13" s="97">
        <v>14427</v>
      </c>
      <c r="I13" s="97">
        <v>12647</v>
      </c>
      <c r="J13" s="97">
        <v>10135</v>
      </c>
      <c r="K13" s="97">
        <v>7870</v>
      </c>
      <c r="L13" s="97">
        <v>6420</v>
      </c>
      <c r="M13" s="97">
        <v>5554</v>
      </c>
      <c r="N13" s="97">
        <v>4989</v>
      </c>
      <c r="O13" s="97">
        <v>4486</v>
      </c>
      <c r="P13" s="97">
        <v>3136</v>
      </c>
      <c r="Q13" s="97">
        <v>2445</v>
      </c>
      <c r="R13" s="97">
        <v>1652</v>
      </c>
      <c r="S13" s="97">
        <v>2311</v>
      </c>
      <c r="T13" s="97">
        <v>3001</v>
      </c>
      <c r="U13" s="98">
        <f t="shared" si="0"/>
        <v>151271</v>
      </c>
    </row>
    <row r="14" spans="1:22" ht="18.75" customHeight="1" x14ac:dyDescent="0.25">
      <c r="A14" s="72">
        <v>12</v>
      </c>
      <c r="B14" s="96" t="s">
        <v>30</v>
      </c>
      <c r="C14" s="96" t="s">
        <v>81</v>
      </c>
      <c r="D14" s="97">
        <v>89</v>
      </c>
      <c r="E14" s="97">
        <v>171</v>
      </c>
      <c r="F14" s="97">
        <v>424</v>
      </c>
      <c r="G14" s="97">
        <v>855</v>
      </c>
      <c r="H14" s="97">
        <v>989</v>
      </c>
      <c r="I14" s="97">
        <v>107</v>
      </c>
      <c r="J14" s="97">
        <v>73</v>
      </c>
      <c r="K14" s="97">
        <v>77</v>
      </c>
      <c r="L14" s="97">
        <v>178</v>
      </c>
      <c r="M14" s="97">
        <v>695</v>
      </c>
      <c r="N14" s="97">
        <v>1558</v>
      </c>
      <c r="O14" s="97">
        <v>1728</v>
      </c>
      <c r="P14" s="97">
        <v>1423</v>
      </c>
      <c r="Q14" s="97">
        <v>993</v>
      </c>
      <c r="R14" s="97">
        <v>555</v>
      </c>
      <c r="S14" s="97">
        <v>264</v>
      </c>
      <c r="T14" s="97">
        <v>285</v>
      </c>
      <c r="U14" s="98">
        <f t="shared" si="0"/>
        <v>10464</v>
      </c>
    </row>
    <row r="15" spans="1:22" ht="18.75" customHeight="1" x14ac:dyDescent="0.25">
      <c r="A15" s="72">
        <v>13</v>
      </c>
      <c r="B15" s="96" t="s">
        <v>31</v>
      </c>
      <c r="C15" s="96" t="s">
        <v>81</v>
      </c>
      <c r="D15" s="97">
        <v>164</v>
      </c>
      <c r="E15" s="97">
        <v>470</v>
      </c>
      <c r="F15" s="97">
        <v>1087</v>
      </c>
      <c r="G15" s="97">
        <v>1669</v>
      </c>
      <c r="H15" s="97">
        <v>1096</v>
      </c>
      <c r="I15" s="97">
        <v>208</v>
      </c>
      <c r="J15" s="97">
        <v>213</v>
      </c>
      <c r="K15" s="97">
        <v>329</v>
      </c>
      <c r="L15" s="97">
        <v>555</v>
      </c>
      <c r="M15" s="97">
        <v>815</v>
      </c>
      <c r="N15" s="97">
        <v>1430</v>
      </c>
      <c r="O15" s="97">
        <v>3102</v>
      </c>
      <c r="P15" s="97">
        <v>5915</v>
      </c>
      <c r="Q15" s="97">
        <v>7127</v>
      </c>
      <c r="R15" s="97">
        <v>5559</v>
      </c>
      <c r="S15" s="97">
        <v>5009</v>
      </c>
      <c r="T15" s="97">
        <v>8002</v>
      </c>
      <c r="U15" s="98">
        <f t="shared" si="0"/>
        <v>42750</v>
      </c>
    </row>
    <row r="16" spans="1:22" ht="18.75" customHeight="1" x14ac:dyDescent="0.25">
      <c r="A16" s="72">
        <v>14</v>
      </c>
      <c r="B16" s="96" t="s">
        <v>32</v>
      </c>
      <c r="C16" s="96" t="s">
        <v>81</v>
      </c>
      <c r="D16" s="97">
        <v>9596</v>
      </c>
      <c r="E16" s="97">
        <v>11457</v>
      </c>
      <c r="F16" s="97">
        <v>11674</v>
      </c>
      <c r="G16" s="97">
        <v>13219</v>
      </c>
      <c r="H16" s="97">
        <v>11297</v>
      </c>
      <c r="I16" s="97">
        <v>10671</v>
      </c>
      <c r="J16" s="97">
        <v>15861</v>
      </c>
      <c r="K16" s="97">
        <v>18030</v>
      </c>
      <c r="L16" s="97">
        <v>16370</v>
      </c>
      <c r="M16" s="97">
        <v>15227</v>
      </c>
      <c r="N16" s="97">
        <v>15488</v>
      </c>
      <c r="O16" s="97">
        <v>14112</v>
      </c>
      <c r="P16" s="97">
        <v>11227</v>
      </c>
      <c r="Q16" s="97">
        <v>8451</v>
      </c>
      <c r="R16" s="97">
        <v>5512</v>
      </c>
      <c r="S16" s="97">
        <v>3849</v>
      </c>
      <c r="T16" s="97">
        <v>4772</v>
      </c>
      <c r="U16" s="98">
        <f t="shared" si="0"/>
        <v>196813</v>
      </c>
      <c r="V16"/>
    </row>
    <row r="17" spans="1:22" ht="18.75" customHeight="1" x14ac:dyDescent="0.25">
      <c r="A17" s="72">
        <v>15</v>
      </c>
      <c r="B17" s="96" t="s">
        <v>33</v>
      </c>
      <c r="C17" s="96" t="s">
        <v>81</v>
      </c>
      <c r="D17" s="97">
        <v>170237</v>
      </c>
      <c r="E17" s="97">
        <v>181258</v>
      </c>
      <c r="F17" s="97">
        <v>178052</v>
      </c>
      <c r="G17" s="97">
        <v>175757</v>
      </c>
      <c r="H17" s="97">
        <v>221324</v>
      </c>
      <c r="I17" s="97">
        <v>231667</v>
      </c>
      <c r="J17" s="97">
        <v>217397</v>
      </c>
      <c r="K17" s="97">
        <v>187421</v>
      </c>
      <c r="L17" s="97">
        <v>148694</v>
      </c>
      <c r="M17" s="97">
        <v>136510</v>
      </c>
      <c r="N17" s="97">
        <v>120713</v>
      </c>
      <c r="O17" s="97">
        <v>91802</v>
      </c>
      <c r="P17" s="97">
        <v>64886</v>
      </c>
      <c r="Q17" s="97">
        <v>43183</v>
      </c>
      <c r="R17" s="97">
        <v>25846</v>
      </c>
      <c r="S17" s="97">
        <v>17079</v>
      </c>
      <c r="T17" s="97">
        <v>20344</v>
      </c>
      <c r="U17" s="98">
        <f t="shared" si="0"/>
        <v>2232170</v>
      </c>
      <c r="V17"/>
    </row>
    <row r="18" spans="1:22" ht="18.75" customHeight="1" x14ac:dyDescent="0.25">
      <c r="A18" s="72">
        <v>16</v>
      </c>
      <c r="B18" s="96" t="s">
        <v>34</v>
      </c>
      <c r="C18" s="96" t="s">
        <v>81</v>
      </c>
      <c r="D18" s="97">
        <v>321819</v>
      </c>
      <c r="E18" s="97">
        <v>383543</v>
      </c>
      <c r="F18" s="97">
        <v>398891</v>
      </c>
      <c r="G18" s="97">
        <v>400480</v>
      </c>
      <c r="H18" s="97">
        <v>430173</v>
      </c>
      <c r="I18" s="97">
        <v>458633</v>
      </c>
      <c r="J18" s="97">
        <v>464326</v>
      </c>
      <c r="K18" s="97">
        <v>441158</v>
      </c>
      <c r="L18" s="97">
        <v>366079</v>
      </c>
      <c r="M18" s="97">
        <v>334646</v>
      </c>
      <c r="N18" s="97">
        <v>291800</v>
      </c>
      <c r="O18" s="97">
        <v>226433</v>
      </c>
      <c r="P18" s="97">
        <v>170873</v>
      </c>
      <c r="Q18" s="97">
        <v>125109</v>
      </c>
      <c r="R18" s="97">
        <v>82485</v>
      </c>
      <c r="S18" s="97">
        <v>58924</v>
      </c>
      <c r="T18" s="97">
        <v>69233</v>
      </c>
      <c r="U18" s="98">
        <f t="shared" si="0"/>
        <v>5024605</v>
      </c>
      <c r="V18"/>
    </row>
    <row r="19" spans="1:22" ht="18.75" customHeight="1" x14ac:dyDescent="0.25">
      <c r="A19" s="72">
        <v>17</v>
      </c>
      <c r="B19" s="96" t="s">
        <v>35</v>
      </c>
      <c r="C19" s="96" t="s">
        <v>81</v>
      </c>
      <c r="D19" s="97">
        <v>94754</v>
      </c>
      <c r="E19" s="97">
        <v>96813</v>
      </c>
      <c r="F19" s="97">
        <v>92712</v>
      </c>
      <c r="G19" s="97">
        <v>99601</v>
      </c>
      <c r="H19" s="97">
        <v>123215</v>
      </c>
      <c r="I19" s="97">
        <v>138206</v>
      </c>
      <c r="J19" s="97">
        <v>146463</v>
      </c>
      <c r="K19" s="97">
        <v>135427</v>
      </c>
      <c r="L19" s="97">
        <v>107425</v>
      </c>
      <c r="M19" s="97">
        <v>99995</v>
      </c>
      <c r="N19" s="97">
        <v>97505</v>
      </c>
      <c r="O19" s="97">
        <v>83711</v>
      </c>
      <c r="P19" s="97">
        <v>67618</v>
      </c>
      <c r="Q19" s="97">
        <v>52089</v>
      </c>
      <c r="R19" s="97">
        <v>38502</v>
      </c>
      <c r="S19" s="97">
        <v>30145</v>
      </c>
      <c r="T19" s="97">
        <v>36052</v>
      </c>
      <c r="U19" s="98">
        <f t="shared" si="0"/>
        <v>1540233</v>
      </c>
      <c r="V19"/>
    </row>
    <row r="20" spans="1:22" ht="18.75" customHeight="1" x14ac:dyDescent="0.25">
      <c r="A20" s="72">
        <v>18</v>
      </c>
      <c r="B20" s="96" t="s">
        <v>36</v>
      </c>
      <c r="C20" s="96" t="s">
        <v>81</v>
      </c>
      <c r="D20" s="97">
        <v>74644</v>
      </c>
      <c r="E20" s="97">
        <v>78227</v>
      </c>
      <c r="F20" s="97">
        <v>77751</v>
      </c>
      <c r="G20" s="97">
        <v>87652</v>
      </c>
      <c r="H20" s="97">
        <v>114638</v>
      </c>
      <c r="I20" s="97">
        <v>111944</v>
      </c>
      <c r="J20" s="97">
        <v>108857</v>
      </c>
      <c r="K20" s="97">
        <v>101483</v>
      </c>
      <c r="L20" s="97">
        <v>83676</v>
      </c>
      <c r="M20" s="97">
        <v>78568</v>
      </c>
      <c r="N20" s="97">
        <v>75091</v>
      </c>
      <c r="O20" s="97">
        <v>61634</v>
      </c>
      <c r="P20" s="97">
        <v>46385</v>
      </c>
      <c r="Q20" s="97">
        <v>31793</v>
      </c>
      <c r="R20" s="97">
        <v>19689</v>
      </c>
      <c r="S20" s="97">
        <v>13128</v>
      </c>
      <c r="T20" s="97">
        <v>14432</v>
      </c>
      <c r="U20" s="98">
        <f t="shared" si="0"/>
        <v>1179592</v>
      </c>
      <c r="V20"/>
    </row>
    <row r="21" spans="1:22" ht="18.75" customHeight="1" x14ac:dyDescent="0.25">
      <c r="A21" s="72">
        <v>19</v>
      </c>
      <c r="B21" s="96" t="s">
        <v>37</v>
      </c>
      <c r="C21" s="96" t="s">
        <v>81</v>
      </c>
      <c r="D21" s="97">
        <v>141501</v>
      </c>
      <c r="E21" s="97">
        <v>148339</v>
      </c>
      <c r="F21" s="97">
        <v>148686</v>
      </c>
      <c r="G21" s="97">
        <v>158189</v>
      </c>
      <c r="H21" s="97">
        <v>212475</v>
      </c>
      <c r="I21" s="97">
        <v>242056</v>
      </c>
      <c r="J21" s="97">
        <v>227419</v>
      </c>
      <c r="K21" s="97">
        <v>200601</v>
      </c>
      <c r="L21" s="97">
        <v>158065</v>
      </c>
      <c r="M21" s="97">
        <v>153312</v>
      </c>
      <c r="N21" s="97">
        <v>144200</v>
      </c>
      <c r="O21" s="97">
        <v>110015</v>
      </c>
      <c r="P21" s="97">
        <v>77454</v>
      </c>
      <c r="Q21" s="97">
        <v>50082</v>
      </c>
      <c r="R21" s="97">
        <v>30747</v>
      </c>
      <c r="S21" s="97">
        <v>20839</v>
      </c>
      <c r="T21" s="97">
        <v>23433</v>
      </c>
      <c r="U21" s="98">
        <f t="shared" ref="U21" si="1">SUM(D21:T21)</f>
        <v>2247413</v>
      </c>
      <c r="V21"/>
    </row>
    <row r="22" spans="1:22" ht="18.75" customHeight="1" x14ac:dyDescent="0.25">
      <c r="A22" s="72">
        <v>20</v>
      </c>
      <c r="B22" s="96" t="s">
        <v>38</v>
      </c>
      <c r="C22" s="96" t="s">
        <v>81</v>
      </c>
      <c r="D22" s="97">
        <v>14178</v>
      </c>
      <c r="E22" s="97">
        <v>16286</v>
      </c>
      <c r="F22" s="97">
        <v>17878</v>
      </c>
      <c r="G22" s="97">
        <v>19195</v>
      </c>
      <c r="H22" s="97">
        <v>20155</v>
      </c>
      <c r="I22" s="97">
        <v>20507</v>
      </c>
      <c r="J22" s="97">
        <v>22807</v>
      </c>
      <c r="K22" s="97">
        <v>23040</v>
      </c>
      <c r="L22" s="97">
        <v>20231</v>
      </c>
      <c r="M22" s="97">
        <v>18747</v>
      </c>
      <c r="N22" s="97">
        <v>16906</v>
      </c>
      <c r="O22" s="97">
        <v>13266</v>
      </c>
      <c r="P22" s="97">
        <v>10402</v>
      </c>
      <c r="Q22" s="97">
        <v>7593</v>
      </c>
      <c r="R22" s="97">
        <v>4538</v>
      </c>
      <c r="S22" s="97">
        <v>2832</v>
      </c>
      <c r="T22" s="97">
        <v>3282</v>
      </c>
      <c r="U22" s="98">
        <f t="shared" si="0"/>
        <v>251843</v>
      </c>
      <c r="V22"/>
    </row>
    <row r="23" spans="1:22" ht="18.75" customHeight="1" x14ac:dyDescent="0.25">
      <c r="A23" s="72">
        <v>21</v>
      </c>
      <c r="B23" s="96" t="s">
        <v>39</v>
      </c>
      <c r="C23" s="96" t="s">
        <v>81</v>
      </c>
      <c r="D23" s="97">
        <v>185234</v>
      </c>
      <c r="E23" s="97">
        <v>212086</v>
      </c>
      <c r="F23" s="97">
        <v>215762</v>
      </c>
      <c r="G23" s="97">
        <v>209913</v>
      </c>
      <c r="H23" s="97">
        <v>218856</v>
      </c>
      <c r="I23" s="97">
        <v>250402</v>
      </c>
      <c r="J23" s="97">
        <v>277956</v>
      </c>
      <c r="K23" s="97">
        <v>258673</v>
      </c>
      <c r="L23" s="97">
        <v>209008</v>
      </c>
      <c r="M23" s="97">
        <v>196161</v>
      </c>
      <c r="N23" s="97">
        <v>179623</v>
      </c>
      <c r="O23" s="97">
        <v>142009</v>
      </c>
      <c r="P23" s="97">
        <v>107761</v>
      </c>
      <c r="Q23" s="97">
        <v>77677</v>
      </c>
      <c r="R23" s="97">
        <v>50482</v>
      </c>
      <c r="S23" s="97">
        <v>36121</v>
      </c>
      <c r="T23" s="97">
        <v>42281</v>
      </c>
      <c r="U23" s="98">
        <f t="shared" si="0"/>
        <v>2870005</v>
      </c>
      <c r="V23"/>
    </row>
    <row r="24" spans="1:22" ht="18.75" customHeight="1" x14ac:dyDescent="0.25">
      <c r="A24" s="72">
        <v>22</v>
      </c>
      <c r="B24" s="96" t="s">
        <v>40</v>
      </c>
      <c r="C24" s="96" t="s">
        <v>81</v>
      </c>
      <c r="D24" s="97">
        <v>121603</v>
      </c>
      <c r="E24" s="97">
        <v>138785</v>
      </c>
      <c r="F24" s="97">
        <v>135041</v>
      </c>
      <c r="G24" s="97">
        <v>144742</v>
      </c>
      <c r="H24" s="97">
        <v>171479</v>
      </c>
      <c r="I24" s="97">
        <v>174903</v>
      </c>
      <c r="J24" s="97">
        <v>158649</v>
      </c>
      <c r="K24" s="97">
        <v>137233</v>
      </c>
      <c r="L24" s="97">
        <v>116489</v>
      </c>
      <c r="M24" s="97">
        <v>110740</v>
      </c>
      <c r="N24" s="97">
        <v>100184</v>
      </c>
      <c r="O24" s="97">
        <v>75144</v>
      </c>
      <c r="P24" s="97">
        <v>51907</v>
      </c>
      <c r="Q24" s="97">
        <v>34454</v>
      </c>
      <c r="R24" s="97">
        <v>20732</v>
      </c>
      <c r="S24" s="97">
        <v>14436</v>
      </c>
      <c r="T24" s="97">
        <v>17543</v>
      </c>
      <c r="U24" s="98">
        <f t="shared" si="0"/>
        <v>1724064</v>
      </c>
      <c r="V24"/>
    </row>
    <row r="25" spans="1:22" ht="18.75" customHeight="1" x14ac:dyDescent="0.25">
      <c r="A25" s="72">
        <v>23</v>
      </c>
      <c r="B25" s="96" t="s">
        <v>41</v>
      </c>
      <c r="C25" s="96" t="s">
        <v>81</v>
      </c>
      <c r="D25" s="97">
        <v>53511</v>
      </c>
      <c r="E25" s="97">
        <v>65299</v>
      </c>
      <c r="F25" s="97">
        <v>71586</v>
      </c>
      <c r="G25" s="97">
        <v>72734</v>
      </c>
      <c r="H25" s="97">
        <v>80069</v>
      </c>
      <c r="I25" s="97">
        <v>85978</v>
      </c>
      <c r="J25" s="97">
        <v>89359</v>
      </c>
      <c r="K25" s="97">
        <v>81504</v>
      </c>
      <c r="L25" s="97">
        <v>68489</v>
      </c>
      <c r="M25" s="97">
        <v>65476</v>
      </c>
      <c r="N25" s="97">
        <v>58574</v>
      </c>
      <c r="O25" s="97">
        <v>44696</v>
      </c>
      <c r="P25" s="97">
        <v>32956</v>
      </c>
      <c r="Q25" s="97">
        <v>21433</v>
      </c>
      <c r="R25" s="97">
        <v>12278</v>
      </c>
      <c r="S25" s="97">
        <v>7915</v>
      </c>
      <c r="T25" s="97">
        <v>8745</v>
      </c>
      <c r="U25" s="98">
        <f t="shared" si="0"/>
        <v>920602</v>
      </c>
      <c r="V25"/>
    </row>
    <row r="26" spans="1:22" ht="18.75" customHeight="1" x14ac:dyDescent="0.25">
      <c r="A26" s="72">
        <v>24</v>
      </c>
      <c r="B26" s="96" t="s">
        <v>42</v>
      </c>
      <c r="C26" s="96" t="s">
        <v>80</v>
      </c>
      <c r="D26" s="97">
        <v>39614</v>
      </c>
      <c r="E26" s="97">
        <v>46777</v>
      </c>
      <c r="F26" s="97">
        <v>53202</v>
      </c>
      <c r="G26" s="97">
        <v>61263</v>
      </c>
      <c r="H26" s="97">
        <v>43472</v>
      </c>
      <c r="I26" s="97">
        <v>32819</v>
      </c>
      <c r="J26" s="97">
        <v>30016</v>
      </c>
      <c r="K26" s="97">
        <v>31181</v>
      </c>
      <c r="L26" s="97">
        <v>33010</v>
      </c>
      <c r="M26" s="97">
        <v>35797</v>
      </c>
      <c r="N26" s="97">
        <v>36172</v>
      </c>
      <c r="O26" s="97">
        <v>32719</v>
      </c>
      <c r="P26" s="97">
        <v>27206</v>
      </c>
      <c r="Q26" s="97">
        <v>22174</v>
      </c>
      <c r="R26" s="97">
        <v>18284</v>
      </c>
      <c r="S26" s="97">
        <v>15139</v>
      </c>
      <c r="T26" s="97">
        <v>18974</v>
      </c>
      <c r="U26" s="98">
        <f t="shared" si="0"/>
        <v>577819</v>
      </c>
      <c r="V26"/>
    </row>
    <row r="27" spans="1:22" ht="18.75" customHeight="1" x14ac:dyDescent="0.25">
      <c r="A27" s="72">
        <v>25</v>
      </c>
      <c r="B27" s="96" t="s">
        <v>43</v>
      </c>
      <c r="C27" s="96" t="s">
        <v>81</v>
      </c>
      <c r="D27" s="97">
        <v>30348</v>
      </c>
      <c r="E27" s="97">
        <v>44887</v>
      </c>
      <c r="F27" s="97">
        <v>48543</v>
      </c>
      <c r="G27" s="97">
        <v>49808</v>
      </c>
      <c r="H27" s="97">
        <v>37245</v>
      </c>
      <c r="I27" s="97">
        <v>40453</v>
      </c>
      <c r="J27" s="97">
        <v>49938</v>
      </c>
      <c r="K27" s="97">
        <v>49581</v>
      </c>
      <c r="L27" s="97">
        <v>42854</v>
      </c>
      <c r="M27" s="97">
        <v>40092</v>
      </c>
      <c r="N27" s="97">
        <v>35571</v>
      </c>
      <c r="O27" s="97">
        <v>26738</v>
      </c>
      <c r="P27" s="97">
        <v>19240</v>
      </c>
      <c r="Q27" s="97">
        <v>12661</v>
      </c>
      <c r="R27" s="97">
        <v>7300</v>
      </c>
      <c r="S27" s="97">
        <v>4258</v>
      </c>
      <c r="T27" s="97">
        <v>4365</v>
      </c>
      <c r="U27" s="98">
        <f t="shared" si="0"/>
        <v>543882</v>
      </c>
      <c r="V27"/>
    </row>
    <row r="28" spans="1:22" ht="18.75" customHeight="1" x14ac:dyDescent="0.25">
      <c r="A28" s="72">
        <v>26</v>
      </c>
      <c r="B28" s="96" t="s">
        <v>44</v>
      </c>
      <c r="C28" s="96" t="s">
        <v>80</v>
      </c>
      <c r="D28" s="97">
        <v>14178</v>
      </c>
      <c r="E28" s="97">
        <v>18247</v>
      </c>
      <c r="F28" s="97">
        <v>21593</v>
      </c>
      <c r="G28" s="97">
        <v>21228</v>
      </c>
      <c r="H28" s="97">
        <v>15081</v>
      </c>
      <c r="I28" s="97">
        <v>11695</v>
      </c>
      <c r="J28" s="97">
        <v>9216</v>
      </c>
      <c r="K28" s="97">
        <v>9908</v>
      </c>
      <c r="L28" s="97">
        <v>10547</v>
      </c>
      <c r="M28" s="97">
        <v>10125</v>
      </c>
      <c r="N28" s="97">
        <v>7656</v>
      </c>
      <c r="O28" s="97">
        <v>7132</v>
      </c>
      <c r="P28" s="97">
        <v>5903</v>
      </c>
      <c r="Q28" s="97">
        <v>4967</v>
      </c>
      <c r="R28" s="97">
        <v>3779</v>
      </c>
      <c r="S28" s="97">
        <v>2906</v>
      </c>
      <c r="T28" s="97">
        <v>3236</v>
      </c>
      <c r="U28" s="98">
        <f t="shared" si="0"/>
        <v>177397</v>
      </c>
      <c r="V28"/>
    </row>
    <row r="29" spans="1:22" ht="18.75" customHeight="1" x14ac:dyDescent="0.25">
      <c r="A29" s="72">
        <v>27</v>
      </c>
      <c r="B29" s="96" t="s">
        <v>45</v>
      </c>
      <c r="C29" s="96" t="s">
        <v>81</v>
      </c>
      <c r="D29" s="97">
        <v>3823</v>
      </c>
      <c r="E29" s="97">
        <v>3912</v>
      </c>
      <c r="F29" s="97">
        <v>3953</v>
      </c>
      <c r="G29" s="97">
        <v>4890</v>
      </c>
      <c r="H29" s="97">
        <v>12007</v>
      </c>
      <c r="I29" s="97">
        <v>11478</v>
      </c>
      <c r="J29" s="97">
        <v>10302</v>
      </c>
      <c r="K29" s="97">
        <v>9069</v>
      </c>
      <c r="L29" s="97">
        <v>7352</v>
      </c>
      <c r="M29" s="97">
        <v>6450</v>
      </c>
      <c r="N29" s="97">
        <v>5212</v>
      </c>
      <c r="O29" s="97">
        <v>3854</v>
      </c>
      <c r="P29" s="97">
        <v>2557</v>
      </c>
      <c r="Q29" s="97">
        <v>1716</v>
      </c>
      <c r="R29" s="97">
        <v>1116</v>
      </c>
      <c r="S29" s="97">
        <v>865</v>
      </c>
      <c r="T29" s="97">
        <v>1172</v>
      </c>
      <c r="U29" s="98">
        <f t="shared" si="0"/>
        <v>89728</v>
      </c>
      <c r="V29"/>
    </row>
    <row r="30" spans="1:22" ht="18.75" customHeight="1" x14ac:dyDescent="0.25">
      <c r="A30" s="72">
        <v>28</v>
      </c>
      <c r="B30" s="96" t="s">
        <v>46</v>
      </c>
      <c r="C30" s="96" t="s">
        <v>81</v>
      </c>
      <c r="D30" s="97">
        <v>111196</v>
      </c>
      <c r="E30" s="97">
        <v>111276</v>
      </c>
      <c r="F30" s="97">
        <v>139938</v>
      </c>
      <c r="G30" s="97">
        <v>199942</v>
      </c>
      <c r="H30" s="97">
        <v>275642</v>
      </c>
      <c r="I30" s="97">
        <v>206504</v>
      </c>
      <c r="J30" s="97">
        <v>154076</v>
      </c>
      <c r="K30" s="97">
        <v>142193</v>
      </c>
      <c r="L30" s="97">
        <v>157456</v>
      </c>
      <c r="M30" s="97">
        <v>203049</v>
      </c>
      <c r="N30" s="97">
        <v>235207</v>
      </c>
      <c r="O30" s="97">
        <v>231842</v>
      </c>
      <c r="P30" s="97">
        <v>221209</v>
      </c>
      <c r="Q30" s="97">
        <v>196218</v>
      </c>
      <c r="R30" s="97">
        <v>156556</v>
      </c>
      <c r="S30" s="97">
        <v>128493</v>
      </c>
      <c r="T30" s="97">
        <v>160703</v>
      </c>
      <c r="U30" s="98">
        <f t="shared" si="0"/>
        <v>3031500</v>
      </c>
      <c r="V30"/>
    </row>
    <row r="31" spans="1:22" ht="18.75" customHeight="1" x14ac:dyDescent="0.25">
      <c r="A31" s="72">
        <v>29</v>
      </c>
      <c r="B31" s="96" t="s">
        <v>47</v>
      </c>
      <c r="C31" s="96" t="s">
        <v>80</v>
      </c>
      <c r="D31" s="97">
        <v>26481</v>
      </c>
      <c r="E31" s="97">
        <v>27685</v>
      </c>
      <c r="F31" s="97">
        <v>27116</v>
      </c>
      <c r="G31" s="97">
        <v>25831</v>
      </c>
      <c r="H31" s="97">
        <v>17163</v>
      </c>
      <c r="I31" s="97">
        <v>14459</v>
      </c>
      <c r="J31" s="97">
        <v>12444</v>
      </c>
      <c r="K31" s="97">
        <v>11122</v>
      </c>
      <c r="L31" s="97">
        <v>8099</v>
      </c>
      <c r="M31" s="97">
        <v>6719</v>
      </c>
      <c r="N31" s="97">
        <v>5820</v>
      </c>
      <c r="O31" s="97">
        <v>4860</v>
      </c>
      <c r="P31" s="97">
        <v>3229</v>
      </c>
      <c r="Q31" s="97">
        <v>3129</v>
      </c>
      <c r="R31" s="97">
        <v>1915</v>
      </c>
      <c r="S31" s="97">
        <v>1828</v>
      </c>
      <c r="T31" s="97">
        <v>2375</v>
      </c>
      <c r="U31" s="98">
        <f t="shared" si="0"/>
        <v>200275</v>
      </c>
      <c r="V31"/>
    </row>
    <row r="32" spans="1:22" ht="18.75" customHeight="1" x14ac:dyDescent="0.25">
      <c r="A32" s="72">
        <v>30</v>
      </c>
      <c r="B32" s="96" t="s">
        <v>48</v>
      </c>
      <c r="C32" s="96" t="s">
        <v>80</v>
      </c>
      <c r="D32" s="97">
        <v>19748</v>
      </c>
      <c r="E32" s="97">
        <v>24146</v>
      </c>
      <c r="F32" s="97">
        <v>23930</v>
      </c>
      <c r="G32" s="97">
        <v>24269</v>
      </c>
      <c r="H32" s="97">
        <v>20537</v>
      </c>
      <c r="I32" s="97">
        <v>16236</v>
      </c>
      <c r="J32" s="97">
        <v>13871</v>
      </c>
      <c r="K32" s="97">
        <v>12144</v>
      </c>
      <c r="L32" s="97">
        <v>10754</v>
      </c>
      <c r="M32" s="97">
        <v>10654</v>
      </c>
      <c r="N32" s="97">
        <v>9236</v>
      </c>
      <c r="O32" s="97">
        <v>7485</v>
      </c>
      <c r="P32" s="97">
        <v>5811</v>
      </c>
      <c r="Q32" s="97">
        <v>4943</v>
      </c>
      <c r="R32" s="97">
        <v>3660</v>
      </c>
      <c r="S32" s="97">
        <v>3348</v>
      </c>
      <c r="T32" s="97">
        <v>4327</v>
      </c>
      <c r="U32" s="98">
        <f t="shared" si="0"/>
        <v>215099</v>
      </c>
      <c r="V32"/>
    </row>
    <row r="33" spans="1:22" ht="18.75" customHeight="1" x14ac:dyDescent="0.25">
      <c r="A33" s="72">
        <v>31</v>
      </c>
      <c r="B33" s="96" t="s">
        <v>49</v>
      </c>
      <c r="C33" s="96" t="s">
        <v>80</v>
      </c>
      <c r="D33" s="97">
        <v>44718</v>
      </c>
      <c r="E33" s="97">
        <v>50086</v>
      </c>
      <c r="F33" s="97">
        <v>51014</v>
      </c>
      <c r="G33" s="97">
        <v>52671</v>
      </c>
      <c r="H33" s="97">
        <v>40567</v>
      </c>
      <c r="I33" s="97">
        <v>32439</v>
      </c>
      <c r="J33" s="97">
        <v>28779</v>
      </c>
      <c r="K33" s="97">
        <v>25836</v>
      </c>
      <c r="L33" s="97">
        <v>21524</v>
      </c>
      <c r="M33" s="97">
        <v>19248</v>
      </c>
      <c r="N33" s="97">
        <v>17261</v>
      </c>
      <c r="O33" s="97">
        <v>14971</v>
      </c>
      <c r="P33" s="97">
        <v>12211</v>
      </c>
      <c r="Q33" s="97">
        <v>10208</v>
      </c>
      <c r="R33" s="97">
        <v>7793</v>
      </c>
      <c r="S33" s="97">
        <v>6477</v>
      </c>
      <c r="T33" s="97">
        <v>7372</v>
      </c>
      <c r="U33" s="98">
        <f t="shared" si="0"/>
        <v>443175</v>
      </c>
      <c r="V33"/>
    </row>
    <row r="34" spans="1:22" ht="18.75" customHeight="1" x14ac:dyDescent="0.25">
      <c r="A34" s="72">
        <v>32</v>
      </c>
      <c r="B34" s="96" t="s">
        <v>50</v>
      </c>
      <c r="C34" s="96" t="s">
        <v>80</v>
      </c>
      <c r="D34" s="97">
        <v>16476</v>
      </c>
      <c r="E34" s="97">
        <v>15979</v>
      </c>
      <c r="F34" s="97">
        <v>15852</v>
      </c>
      <c r="G34" s="97">
        <v>16865</v>
      </c>
      <c r="H34" s="97">
        <v>13075</v>
      </c>
      <c r="I34" s="97">
        <v>9850</v>
      </c>
      <c r="J34" s="97">
        <v>7580</v>
      </c>
      <c r="K34" s="97">
        <v>6782</v>
      </c>
      <c r="L34" s="97">
        <v>5324</v>
      </c>
      <c r="M34" s="97">
        <v>4858</v>
      </c>
      <c r="N34" s="97">
        <v>5045</v>
      </c>
      <c r="O34" s="97">
        <v>4295</v>
      </c>
      <c r="P34" s="97">
        <v>2558</v>
      </c>
      <c r="Q34" s="97">
        <v>2933</v>
      </c>
      <c r="R34" s="97">
        <v>1788</v>
      </c>
      <c r="S34" s="97">
        <v>1830</v>
      </c>
      <c r="T34" s="97">
        <v>2671</v>
      </c>
      <c r="U34" s="98">
        <f t="shared" si="0"/>
        <v>133761</v>
      </c>
      <c r="V34"/>
    </row>
    <row r="35" spans="1:22" ht="18.75" customHeight="1" x14ac:dyDescent="0.25">
      <c r="A35" s="72">
        <v>33</v>
      </c>
      <c r="B35" s="96" t="s">
        <v>51</v>
      </c>
      <c r="C35" s="96" t="s">
        <v>80</v>
      </c>
      <c r="D35" s="97">
        <v>20149</v>
      </c>
      <c r="E35" s="97">
        <v>25666</v>
      </c>
      <c r="F35" s="97">
        <v>29760</v>
      </c>
      <c r="G35" s="97">
        <v>31688</v>
      </c>
      <c r="H35" s="97">
        <v>24984</v>
      </c>
      <c r="I35" s="97">
        <v>21386</v>
      </c>
      <c r="J35" s="97">
        <v>20059</v>
      </c>
      <c r="K35" s="97">
        <v>18069</v>
      </c>
      <c r="L35" s="97">
        <v>15487</v>
      </c>
      <c r="M35" s="97">
        <v>14038</v>
      </c>
      <c r="N35" s="97">
        <v>12011</v>
      </c>
      <c r="O35" s="97">
        <v>9791</v>
      </c>
      <c r="P35" s="97">
        <v>7960</v>
      </c>
      <c r="Q35" s="97">
        <v>6996</v>
      </c>
      <c r="R35" s="97">
        <v>5258</v>
      </c>
      <c r="S35" s="97">
        <v>4409</v>
      </c>
      <c r="T35" s="97">
        <v>5574</v>
      </c>
      <c r="U35" s="98">
        <f t="shared" ref="U35" si="2">SUM(D35:T35)</f>
        <v>273285</v>
      </c>
      <c r="V35"/>
    </row>
    <row r="36" spans="1:22" ht="18.75" customHeight="1" x14ac:dyDescent="0.25">
      <c r="A36" s="72">
        <v>34</v>
      </c>
      <c r="B36" s="96" t="s">
        <v>52</v>
      </c>
      <c r="C36" s="96" t="s">
        <v>80</v>
      </c>
      <c r="D36" s="97">
        <v>8666</v>
      </c>
      <c r="E36" s="97">
        <v>8778</v>
      </c>
      <c r="F36" s="97">
        <v>9147</v>
      </c>
      <c r="G36" s="97">
        <v>9686</v>
      </c>
      <c r="H36" s="97">
        <v>7273</v>
      </c>
      <c r="I36" s="97">
        <v>5620</v>
      </c>
      <c r="J36" s="97">
        <v>4488</v>
      </c>
      <c r="K36" s="97">
        <v>3872</v>
      </c>
      <c r="L36" s="97">
        <v>3381</v>
      </c>
      <c r="M36" s="97">
        <v>3551</v>
      </c>
      <c r="N36" s="97">
        <v>3321</v>
      </c>
      <c r="O36" s="97">
        <v>2731</v>
      </c>
      <c r="P36" s="97">
        <v>2357</v>
      </c>
      <c r="Q36" s="97">
        <v>1947</v>
      </c>
      <c r="R36" s="97">
        <v>1463</v>
      </c>
      <c r="S36" s="97">
        <v>1250</v>
      </c>
      <c r="T36" s="97">
        <v>1448</v>
      </c>
      <c r="U36" s="98">
        <f t="shared" si="0"/>
        <v>78979</v>
      </c>
      <c r="V36"/>
    </row>
    <row r="37" spans="1:22" ht="18.75" customHeight="1" x14ac:dyDescent="0.25">
      <c r="A37" s="72">
        <v>35</v>
      </c>
      <c r="B37" s="96" t="s">
        <v>154</v>
      </c>
      <c r="C37" s="96" t="s">
        <v>80</v>
      </c>
      <c r="D37" s="97">
        <v>75976</v>
      </c>
      <c r="E37" s="97">
        <v>91408</v>
      </c>
      <c r="F37" s="97">
        <v>103910</v>
      </c>
      <c r="G37" s="97">
        <v>117983</v>
      </c>
      <c r="H37" s="97">
        <v>102366</v>
      </c>
      <c r="I37" s="97">
        <v>79503</v>
      </c>
      <c r="J37" s="97">
        <v>69994</v>
      </c>
      <c r="K37" s="97">
        <v>68224</v>
      </c>
      <c r="L37" s="97">
        <v>65804</v>
      </c>
      <c r="M37" s="97">
        <v>70455</v>
      </c>
      <c r="N37" s="97">
        <v>70136</v>
      </c>
      <c r="O37" s="97">
        <v>61213</v>
      </c>
      <c r="P37" s="97">
        <v>50374</v>
      </c>
      <c r="Q37" s="97">
        <v>38986</v>
      </c>
      <c r="R37" s="97">
        <v>29538</v>
      </c>
      <c r="S37" s="97">
        <v>23712</v>
      </c>
      <c r="T37" s="97">
        <v>28834</v>
      </c>
      <c r="U37" s="98">
        <f t="shared" si="0"/>
        <v>1148416</v>
      </c>
      <c r="V37"/>
    </row>
    <row r="38" spans="1:22" ht="18.75" customHeight="1" x14ac:dyDescent="0.25">
      <c r="A38" s="72">
        <v>36</v>
      </c>
      <c r="B38" s="96" t="s">
        <v>155</v>
      </c>
      <c r="C38" s="96" t="s">
        <v>80</v>
      </c>
      <c r="D38" s="97">
        <v>105212</v>
      </c>
      <c r="E38" s="97">
        <v>118278</v>
      </c>
      <c r="F38" s="97">
        <v>137219</v>
      </c>
      <c r="G38" s="97">
        <v>148014</v>
      </c>
      <c r="H38" s="97">
        <v>109245</v>
      </c>
      <c r="I38" s="97">
        <v>88089</v>
      </c>
      <c r="J38" s="97">
        <v>81602</v>
      </c>
      <c r="K38" s="97">
        <v>76151</v>
      </c>
      <c r="L38" s="97">
        <v>71254</v>
      </c>
      <c r="M38" s="97">
        <v>71811</v>
      </c>
      <c r="N38" s="97">
        <v>66605</v>
      </c>
      <c r="O38" s="97">
        <v>56985</v>
      </c>
      <c r="P38" s="97">
        <v>45706</v>
      </c>
      <c r="Q38" s="97">
        <v>36560</v>
      </c>
      <c r="R38" s="97">
        <v>27488</v>
      </c>
      <c r="S38" s="97">
        <v>22698</v>
      </c>
      <c r="T38" s="97">
        <v>29376</v>
      </c>
      <c r="U38" s="98">
        <f t="shared" si="0"/>
        <v>1292293</v>
      </c>
      <c r="V38"/>
    </row>
    <row r="39" spans="1:22" ht="18.75" customHeight="1" x14ac:dyDescent="0.25">
      <c r="A39" s="72">
        <v>37</v>
      </c>
      <c r="B39" s="96" t="s">
        <v>151</v>
      </c>
      <c r="C39" s="96" t="s">
        <v>80</v>
      </c>
      <c r="D39" s="97">
        <v>86716</v>
      </c>
      <c r="E39" s="97">
        <v>97569</v>
      </c>
      <c r="F39" s="97">
        <v>114655</v>
      </c>
      <c r="G39" s="97">
        <v>129566</v>
      </c>
      <c r="H39" s="97">
        <v>90317</v>
      </c>
      <c r="I39" s="97">
        <v>68500</v>
      </c>
      <c r="J39" s="97">
        <v>66920</v>
      </c>
      <c r="K39" s="97">
        <v>68549</v>
      </c>
      <c r="L39" s="97">
        <v>72327</v>
      </c>
      <c r="M39" s="97">
        <v>75058</v>
      </c>
      <c r="N39" s="97">
        <v>80524</v>
      </c>
      <c r="O39" s="97">
        <v>69528</v>
      </c>
      <c r="P39" s="97">
        <v>55393</v>
      </c>
      <c r="Q39" s="97">
        <v>41150</v>
      </c>
      <c r="R39" s="97">
        <v>31029</v>
      </c>
      <c r="S39" s="97">
        <v>24647</v>
      </c>
      <c r="T39" s="97">
        <v>27211</v>
      </c>
      <c r="U39" s="98">
        <f t="shared" si="0"/>
        <v>1199659</v>
      </c>
      <c r="V39"/>
    </row>
    <row r="40" spans="1:22" ht="18.75" customHeight="1" x14ac:dyDescent="0.25">
      <c r="A40" s="72">
        <v>38</v>
      </c>
      <c r="B40" s="96" t="s">
        <v>158</v>
      </c>
      <c r="C40" s="96" t="s">
        <v>80</v>
      </c>
      <c r="D40" s="97">
        <v>106658</v>
      </c>
      <c r="E40" s="97">
        <v>141099</v>
      </c>
      <c r="F40" s="97">
        <v>168003</v>
      </c>
      <c r="G40" s="97">
        <v>181496</v>
      </c>
      <c r="H40" s="97">
        <v>135483</v>
      </c>
      <c r="I40" s="97">
        <v>109046</v>
      </c>
      <c r="J40" s="97">
        <v>97987</v>
      </c>
      <c r="K40" s="97">
        <v>95242</v>
      </c>
      <c r="L40" s="97">
        <v>88666</v>
      </c>
      <c r="M40" s="97">
        <v>98609</v>
      </c>
      <c r="N40" s="97">
        <v>103981</v>
      </c>
      <c r="O40" s="97">
        <v>93074</v>
      </c>
      <c r="P40" s="97">
        <v>74805</v>
      </c>
      <c r="Q40" s="97">
        <v>57114</v>
      </c>
      <c r="R40" s="97">
        <v>43665</v>
      </c>
      <c r="S40" s="97">
        <v>33689</v>
      </c>
      <c r="T40" s="97">
        <v>42691</v>
      </c>
      <c r="U40" s="98">
        <f t="shared" si="0"/>
        <v>1671308</v>
      </c>
      <c r="V40"/>
    </row>
    <row r="41" spans="1:22" ht="18.75" customHeight="1" x14ac:dyDescent="0.25">
      <c r="A41" s="72">
        <v>39</v>
      </c>
      <c r="B41" s="96" t="s">
        <v>159</v>
      </c>
      <c r="C41" s="96" t="s">
        <v>80</v>
      </c>
      <c r="D41" s="97">
        <v>36853</v>
      </c>
      <c r="E41" s="97">
        <v>71140</v>
      </c>
      <c r="F41" s="97">
        <v>129086</v>
      </c>
      <c r="G41" s="97">
        <v>78262</v>
      </c>
      <c r="H41" s="97">
        <v>61719</v>
      </c>
      <c r="I41" s="97">
        <v>70843</v>
      </c>
      <c r="J41" s="97">
        <v>28652</v>
      </c>
      <c r="K41" s="97">
        <v>43775</v>
      </c>
      <c r="L41" s="97">
        <v>66216</v>
      </c>
      <c r="M41" s="97">
        <v>56254</v>
      </c>
      <c r="N41" s="97">
        <v>23820</v>
      </c>
      <c r="O41" s="97">
        <v>28619</v>
      </c>
      <c r="P41" s="97">
        <v>32163</v>
      </c>
      <c r="Q41" s="97">
        <v>33069</v>
      </c>
      <c r="R41" s="97">
        <v>25314</v>
      </c>
      <c r="S41" s="97">
        <v>20215</v>
      </c>
      <c r="T41" s="97">
        <v>24219</v>
      </c>
      <c r="U41" s="98">
        <f t="shared" si="0"/>
        <v>830219</v>
      </c>
      <c r="V41"/>
    </row>
    <row r="42" spans="1:22" ht="18.75" customHeight="1" x14ac:dyDescent="0.25">
      <c r="A42" s="72">
        <v>40</v>
      </c>
      <c r="B42" s="96" t="s">
        <v>53</v>
      </c>
      <c r="C42" s="96" t="s">
        <v>80</v>
      </c>
      <c r="D42" s="97">
        <v>34815</v>
      </c>
      <c r="E42" s="97">
        <v>45648</v>
      </c>
      <c r="F42" s="97">
        <v>56043</v>
      </c>
      <c r="G42" s="97">
        <v>55571</v>
      </c>
      <c r="H42" s="97">
        <v>49385</v>
      </c>
      <c r="I42" s="97">
        <v>38321</v>
      </c>
      <c r="J42" s="97">
        <v>31789</v>
      </c>
      <c r="K42" s="97">
        <v>27837</v>
      </c>
      <c r="L42" s="97">
        <v>25764</v>
      </c>
      <c r="M42" s="97">
        <v>25811</v>
      </c>
      <c r="N42" s="97">
        <v>23222</v>
      </c>
      <c r="O42" s="97">
        <v>19711</v>
      </c>
      <c r="P42" s="97">
        <v>15501</v>
      </c>
      <c r="Q42" s="97">
        <v>12629</v>
      </c>
      <c r="R42" s="97">
        <v>9576</v>
      </c>
      <c r="S42" s="97">
        <v>8487</v>
      </c>
      <c r="T42" s="97">
        <v>11369</v>
      </c>
      <c r="U42" s="98">
        <f t="shared" si="0"/>
        <v>491479</v>
      </c>
      <c r="V42"/>
    </row>
    <row r="43" spans="1:22" ht="18.75" customHeight="1" x14ac:dyDescent="0.25">
      <c r="A43" s="72">
        <v>41</v>
      </c>
      <c r="B43" s="96" t="s">
        <v>54</v>
      </c>
      <c r="C43" s="96" t="s">
        <v>80</v>
      </c>
      <c r="D43" s="97">
        <v>153983</v>
      </c>
      <c r="E43" s="97">
        <v>193101</v>
      </c>
      <c r="F43" s="97">
        <v>197522</v>
      </c>
      <c r="G43" s="97">
        <v>206594</v>
      </c>
      <c r="H43" s="97">
        <v>184401</v>
      </c>
      <c r="I43" s="97">
        <v>148550</v>
      </c>
      <c r="J43" s="97">
        <v>129282</v>
      </c>
      <c r="K43" s="97">
        <v>122044</v>
      </c>
      <c r="L43" s="97">
        <v>104403</v>
      </c>
      <c r="M43" s="97">
        <v>106495</v>
      </c>
      <c r="N43" s="97">
        <v>99626</v>
      </c>
      <c r="O43" s="97">
        <v>89020</v>
      </c>
      <c r="P43" s="97">
        <v>66731</v>
      </c>
      <c r="Q43" s="97">
        <v>48368</v>
      </c>
      <c r="R43" s="97">
        <v>35586</v>
      </c>
      <c r="S43" s="97">
        <v>30217</v>
      </c>
      <c r="T43" s="97">
        <v>39700</v>
      </c>
      <c r="U43" s="98">
        <f t="shared" si="0"/>
        <v>1955623</v>
      </c>
      <c r="V43"/>
    </row>
    <row r="44" spans="1:22" ht="18.75" customHeight="1" x14ac:dyDescent="0.25">
      <c r="A44" s="72">
        <v>42</v>
      </c>
      <c r="B44" s="96" t="s">
        <v>55</v>
      </c>
      <c r="C44" s="96" t="s">
        <v>80</v>
      </c>
      <c r="D44" s="97">
        <v>160098</v>
      </c>
      <c r="E44" s="97">
        <v>192415</v>
      </c>
      <c r="F44" s="97">
        <v>208494</v>
      </c>
      <c r="G44" s="97">
        <v>221411</v>
      </c>
      <c r="H44" s="97">
        <v>169985</v>
      </c>
      <c r="I44" s="97">
        <v>130037</v>
      </c>
      <c r="J44" s="97">
        <v>120066</v>
      </c>
      <c r="K44" s="97">
        <v>114386</v>
      </c>
      <c r="L44" s="97">
        <v>102863</v>
      </c>
      <c r="M44" s="97">
        <v>101873</v>
      </c>
      <c r="N44" s="97">
        <v>100685</v>
      </c>
      <c r="O44" s="97">
        <v>87093</v>
      </c>
      <c r="P44" s="97">
        <v>71402</v>
      </c>
      <c r="Q44" s="97">
        <v>56023</v>
      </c>
      <c r="R44" s="97">
        <v>42466</v>
      </c>
      <c r="S44" s="97">
        <v>34880</v>
      </c>
      <c r="T44" s="97">
        <v>43724</v>
      </c>
      <c r="U44" s="98">
        <f t="shared" si="0"/>
        <v>1957901</v>
      </c>
      <c r="V44"/>
    </row>
    <row r="45" spans="1:22" ht="18.75" customHeight="1" x14ac:dyDescent="0.25">
      <c r="A45" s="72">
        <v>43</v>
      </c>
      <c r="B45" s="96" t="s">
        <v>56</v>
      </c>
      <c r="C45" s="96" t="s">
        <v>80</v>
      </c>
      <c r="D45" s="97">
        <v>80101</v>
      </c>
      <c r="E45" s="97">
        <v>102975</v>
      </c>
      <c r="F45" s="97">
        <v>105410</v>
      </c>
      <c r="G45" s="97">
        <v>119276</v>
      </c>
      <c r="H45" s="97">
        <v>93249</v>
      </c>
      <c r="I45" s="97">
        <v>69989</v>
      </c>
      <c r="J45" s="97">
        <v>65003</v>
      </c>
      <c r="K45" s="97">
        <v>54991</v>
      </c>
      <c r="L45" s="97">
        <v>48149</v>
      </c>
      <c r="M45" s="97">
        <v>47361</v>
      </c>
      <c r="N45" s="97">
        <v>48422</v>
      </c>
      <c r="O45" s="97">
        <v>40133</v>
      </c>
      <c r="P45" s="97">
        <v>28950</v>
      </c>
      <c r="Q45" s="97">
        <v>23066</v>
      </c>
      <c r="R45" s="97">
        <v>16147</v>
      </c>
      <c r="S45" s="97">
        <v>14771</v>
      </c>
      <c r="T45" s="97">
        <v>19934</v>
      </c>
      <c r="U45" s="98">
        <f t="shared" si="0"/>
        <v>977927</v>
      </c>
      <c r="V45"/>
    </row>
    <row r="46" spans="1:22" ht="18.75" customHeight="1" x14ac:dyDescent="0.25">
      <c r="A46" s="72">
        <v>44</v>
      </c>
      <c r="B46" s="96" t="s">
        <v>57</v>
      </c>
      <c r="C46" s="96" t="s">
        <v>80</v>
      </c>
      <c r="D46" s="97">
        <v>19706</v>
      </c>
      <c r="E46" s="97">
        <v>25676</v>
      </c>
      <c r="F46" s="97">
        <v>32354</v>
      </c>
      <c r="G46" s="97">
        <v>35418</v>
      </c>
      <c r="H46" s="97">
        <v>24450</v>
      </c>
      <c r="I46" s="97">
        <v>19476</v>
      </c>
      <c r="J46" s="97">
        <v>17569</v>
      </c>
      <c r="K46" s="97">
        <v>17517</v>
      </c>
      <c r="L46" s="97">
        <v>17438</v>
      </c>
      <c r="M46" s="97">
        <v>18581</v>
      </c>
      <c r="N46" s="97">
        <v>18882</v>
      </c>
      <c r="O46" s="97">
        <v>16734</v>
      </c>
      <c r="P46" s="97">
        <v>13707</v>
      </c>
      <c r="Q46" s="97">
        <v>10810</v>
      </c>
      <c r="R46" s="97">
        <v>8560</v>
      </c>
      <c r="S46" s="97">
        <v>6929</v>
      </c>
      <c r="T46" s="97">
        <v>8779</v>
      </c>
      <c r="U46" s="98">
        <f t="shared" si="0"/>
        <v>312586</v>
      </c>
      <c r="V46"/>
    </row>
    <row r="47" spans="1:22" ht="18.75" customHeight="1" x14ac:dyDescent="0.25">
      <c r="A47" s="72">
        <v>45</v>
      </c>
      <c r="B47" s="96" t="s">
        <v>58</v>
      </c>
      <c r="C47" s="96" t="s">
        <v>80</v>
      </c>
      <c r="D47" s="97">
        <v>124188</v>
      </c>
      <c r="E47" s="97">
        <v>153493</v>
      </c>
      <c r="F47" s="97">
        <v>172911</v>
      </c>
      <c r="G47" s="97">
        <v>195972</v>
      </c>
      <c r="H47" s="97">
        <v>179541</v>
      </c>
      <c r="I47" s="97">
        <v>137661</v>
      </c>
      <c r="J47" s="97">
        <v>133853</v>
      </c>
      <c r="K47" s="97">
        <v>123716</v>
      </c>
      <c r="L47" s="97">
        <v>109908</v>
      </c>
      <c r="M47" s="97">
        <v>106181</v>
      </c>
      <c r="N47" s="97">
        <v>106395</v>
      </c>
      <c r="O47" s="97">
        <v>87114</v>
      </c>
      <c r="P47" s="97">
        <v>69381</v>
      </c>
      <c r="Q47" s="97">
        <v>52193</v>
      </c>
      <c r="R47" s="97">
        <v>39557</v>
      </c>
      <c r="S47" s="97">
        <v>32873</v>
      </c>
      <c r="T47" s="97">
        <v>41887</v>
      </c>
      <c r="U47" s="98">
        <f t="shared" si="0"/>
        <v>1866824</v>
      </c>
      <c r="V47"/>
    </row>
    <row r="48" spans="1:22" ht="18.75" customHeight="1" x14ac:dyDescent="0.25">
      <c r="A48" s="72">
        <v>46</v>
      </c>
      <c r="B48" s="96" t="s">
        <v>59</v>
      </c>
      <c r="C48" s="96" t="s">
        <v>80</v>
      </c>
      <c r="D48" s="97">
        <v>155522</v>
      </c>
      <c r="E48" s="97">
        <v>183923</v>
      </c>
      <c r="F48" s="97">
        <v>182833</v>
      </c>
      <c r="G48" s="97">
        <v>223003</v>
      </c>
      <c r="H48" s="97">
        <v>163878</v>
      </c>
      <c r="I48" s="97">
        <v>113423</v>
      </c>
      <c r="J48" s="97">
        <v>125614</v>
      </c>
      <c r="K48" s="97">
        <v>107026</v>
      </c>
      <c r="L48" s="97">
        <v>90962</v>
      </c>
      <c r="M48" s="97">
        <v>93213</v>
      </c>
      <c r="N48" s="97">
        <v>108949</v>
      </c>
      <c r="O48" s="97">
        <v>86416</v>
      </c>
      <c r="P48" s="97">
        <v>66629</v>
      </c>
      <c r="Q48" s="97">
        <v>52649</v>
      </c>
      <c r="R48" s="97">
        <v>38571</v>
      </c>
      <c r="S48" s="97">
        <v>33686</v>
      </c>
      <c r="T48" s="97">
        <v>49038</v>
      </c>
      <c r="U48" s="98">
        <f t="shared" si="0"/>
        <v>1875335</v>
      </c>
      <c r="V48"/>
    </row>
    <row r="49" spans="1:22" ht="18.75" customHeight="1" x14ac:dyDescent="0.25">
      <c r="A49" s="72">
        <v>47</v>
      </c>
      <c r="B49" s="96" t="s">
        <v>60</v>
      </c>
      <c r="C49" s="96" t="s">
        <v>80</v>
      </c>
      <c r="D49" s="97">
        <v>124988</v>
      </c>
      <c r="E49" s="97">
        <v>125683</v>
      </c>
      <c r="F49" s="97">
        <v>125730</v>
      </c>
      <c r="G49" s="97">
        <v>137707</v>
      </c>
      <c r="H49" s="97">
        <v>111001</v>
      </c>
      <c r="I49" s="97">
        <v>101253</v>
      </c>
      <c r="J49" s="97">
        <v>101339</v>
      </c>
      <c r="K49" s="97">
        <v>81889</v>
      </c>
      <c r="L49" s="97">
        <v>71189</v>
      </c>
      <c r="M49" s="97">
        <v>73125</v>
      </c>
      <c r="N49" s="97">
        <v>76916</v>
      </c>
      <c r="O49" s="97">
        <v>55288</v>
      </c>
      <c r="P49" s="97">
        <v>40458</v>
      </c>
      <c r="Q49" s="97">
        <v>30750</v>
      </c>
      <c r="R49" s="97">
        <v>21809</v>
      </c>
      <c r="S49" s="97">
        <v>18708</v>
      </c>
      <c r="T49" s="97">
        <v>25108</v>
      </c>
      <c r="U49" s="98">
        <f t="shared" si="0"/>
        <v>1322941</v>
      </c>
      <c r="V49"/>
    </row>
    <row r="50" spans="1:22" x14ac:dyDescent="0.25">
      <c r="A50" s="5"/>
      <c r="B50" s="18" t="s">
        <v>82</v>
      </c>
      <c r="C50" s="18"/>
      <c r="D50" s="73">
        <f t="shared" ref="D50:U50" si="3">SUM(D3:D49)</f>
        <v>3019334</v>
      </c>
      <c r="E50" s="73">
        <f t="shared" si="3"/>
        <v>3525648</v>
      </c>
      <c r="F50" s="73">
        <f t="shared" si="3"/>
        <v>3828024</v>
      </c>
      <c r="G50" s="73">
        <f t="shared" si="3"/>
        <v>4074050</v>
      </c>
      <c r="H50" s="73">
        <f t="shared" si="3"/>
        <v>3852120</v>
      </c>
      <c r="I50" s="73">
        <f t="shared" si="3"/>
        <v>3532967</v>
      </c>
      <c r="J50" s="73">
        <f t="shared" si="3"/>
        <v>3330817</v>
      </c>
      <c r="K50" s="73">
        <f t="shared" si="3"/>
        <v>3079363</v>
      </c>
      <c r="L50" s="73">
        <f t="shared" si="3"/>
        <v>2705494</v>
      </c>
      <c r="M50" s="73">
        <f t="shared" si="3"/>
        <v>2681091</v>
      </c>
      <c r="N50" s="73">
        <f t="shared" si="3"/>
        <v>2544077</v>
      </c>
      <c r="O50" s="73">
        <f t="shared" si="3"/>
        <v>2124970</v>
      </c>
      <c r="P50" s="73">
        <f t="shared" si="3"/>
        <v>1682398</v>
      </c>
      <c r="Q50" s="73">
        <f t="shared" si="3"/>
        <v>1294234</v>
      </c>
      <c r="R50" s="73">
        <f t="shared" si="3"/>
        <v>930048</v>
      </c>
      <c r="S50" s="73">
        <f t="shared" si="3"/>
        <v>735083</v>
      </c>
      <c r="T50" s="73">
        <f t="shared" si="3"/>
        <v>921364</v>
      </c>
      <c r="U50" s="73">
        <f t="shared" si="3"/>
        <v>43861082</v>
      </c>
      <c r="V50"/>
    </row>
    <row r="51" spans="1:22" x14ac:dyDescent="0.25">
      <c r="P51" s="71"/>
    </row>
    <row r="52" spans="1:22" x14ac:dyDescent="0.25">
      <c r="V52"/>
    </row>
    <row r="53" spans="1:22" x14ac:dyDescent="0.25">
      <c r="O53" s="70"/>
      <c r="V53"/>
    </row>
    <row r="54" spans="1:22" x14ac:dyDescent="0.25">
      <c r="O54" s="69"/>
    </row>
  </sheetData>
  <sheetProtection password="DCD8" sheet="1" objects="1" scenarios="1" pivotTables="0"/>
  <autoFilter ref="B2:U2"/>
  <mergeCells count="1">
    <mergeCell ref="B1:U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6"/>
  <sheetViews>
    <sheetView workbookViewId="0">
      <selection activeCell="E24" sqref="E24"/>
    </sheetView>
  </sheetViews>
  <sheetFormatPr baseColWidth="10" defaultRowHeight="15" x14ac:dyDescent="0.25"/>
  <cols>
    <col min="1" max="1" width="2.7109375" style="19" bestFit="1" customWidth="1"/>
    <col min="2" max="2" width="15.28515625" style="25" customWidth="1"/>
    <col min="3" max="3" width="6.7109375" style="25" customWidth="1"/>
    <col min="4" max="4" width="7.140625" style="19" customWidth="1"/>
    <col min="5" max="5" width="10.42578125" style="19" customWidth="1"/>
    <col min="6" max="7" width="7.42578125" style="19" customWidth="1"/>
    <col min="8" max="8" width="7.7109375" style="19" customWidth="1"/>
    <col min="9" max="11" width="8.7109375" style="19" customWidth="1"/>
    <col min="12" max="12" width="9" style="19" customWidth="1"/>
    <col min="13" max="15" width="8.85546875" style="19" customWidth="1"/>
    <col min="16" max="16" width="9" style="19" customWidth="1"/>
    <col min="17" max="17" width="11.140625" style="19" customWidth="1"/>
    <col min="18" max="18" width="10.7109375" style="19" customWidth="1"/>
    <col min="19" max="20" width="10.42578125" style="19" customWidth="1"/>
    <col min="21" max="21" width="8.7109375" style="27" bestFit="1" customWidth="1"/>
    <col min="22" max="22" width="6" style="19" customWidth="1"/>
    <col min="23" max="23" width="2.7109375" style="19" bestFit="1" customWidth="1"/>
    <col min="24" max="44" width="11.42578125" style="19" customWidth="1"/>
  </cols>
  <sheetData>
    <row r="1" spans="1:44" ht="15.6" x14ac:dyDescent="0.3">
      <c r="B1" s="129" t="s">
        <v>83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</row>
    <row r="2" spans="1:44" ht="46.5" customHeight="1" x14ac:dyDescent="0.25">
      <c r="A2" s="20"/>
      <c r="B2" s="21" t="s">
        <v>84</v>
      </c>
      <c r="C2" s="21"/>
      <c r="D2" s="22" t="str">
        <f>+'[1]POBLACION BDUA'!D2</f>
        <v>0 a 4 Años</v>
      </c>
      <c r="E2" s="22" t="str">
        <f>+'[1]POBLACION BDUA'!E2</f>
        <v>5 a 9 Años</v>
      </c>
      <c r="F2" s="22" t="str">
        <f>+'[1]POBLACION BDUA'!F2</f>
        <v>10 a 14 Años</v>
      </c>
      <c r="G2" s="22" t="str">
        <f>+'[1]POBLACION BDUA'!G2</f>
        <v>15 a 19 Años</v>
      </c>
      <c r="H2" s="22" t="str">
        <f>+'[1]POBLACION BDUA'!H2</f>
        <v>20 a 24 Años</v>
      </c>
      <c r="I2" s="22" t="str">
        <f>+'[1]POBLACION BDUA'!I2</f>
        <v>25 a 29 Años</v>
      </c>
      <c r="J2" s="22" t="str">
        <f>+'[1]POBLACION BDUA'!J2</f>
        <v>30 a 34 Años</v>
      </c>
      <c r="K2" s="22" t="str">
        <f>+'[1]POBLACION BDUA'!K2</f>
        <v>35 a 39 Años</v>
      </c>
      <c r="L2" s="22" t="str">
        <f>+'[1]POBLACION BDUA'!L2</f>
        <v>40 a 44 Años</v>
      </c>
      <c r="M2" s="22" t="str">
        <f>+'[1]POBLACION BDUA'!M2</f>
        <v>45 a 49Años</v>
      </c>
      <c r="N2" s="22" t="str">
        <f>+'[1]POBLACION BDUA'!N2</f>
        <v>50 a 54 Años</v>
      </c>
      <c r="O2" s="22" t="str">
        <f>+'[1]POBLACION BDUA'!O2</f>
        <v>55 a 59 Años</v>
      </c>
      <c r="P2" s="22" t="str">
        <f>+'[1]POBLACION BDUA'!P2</f>
        <v>60 a 64 Años</v>
      </c>
      <c r="Q2" s="22" t="str">
        <f>+'[1]POBLACION BDUA'!Q2</f>
        <v>65 a 69 Años</v>
      </c>
      <c r="R2" s="22" t="str">
        <f>+'[1]POBLACION BDUA'!R2</f>
        <v>70 a 74 Años</v>
      </c>
      <c r="S2" s="22" t="str">
        <f>+'[1]POBLACION BDUA'!S2</f>
        <v>75 a 79 Años</v>
      </c>
      <c r="T2" s="22" t="str">
        <f>+'[1]POBLACION BDUA'!T2</f>
        <v>80 y mas Años</v>
      </c>
      <c r="U2" s="23" t="str">
        <f>+'[1]POBLACION BDUA'!U2</f>
        <v>Total</v>
      </c>
      <c r="V2" s="20"/>
      <c r="W2" s="20"/>
      <c r="X2" s="89" t="s">
        <v>84</v>
      </c>
      <c r="Y2" s="22" t="s">
        <v>62</v>
      </c>
      <c r="Z2" s="22" t="s">
        <v>63</v>
      </c>
      <c r="AA2" s="22" t="s">
        <v>64</v>
      </c>
      <c r="AB2" s="22" t="s">
        <v>65</v>
      </c>
      <c r="AC2" s="22" t="s">
        <v>66</v>
      </c>
      <c r="AD2" s="22" t="s">
        <v>67</v>
      </c>
      <c r="AE2" s="22" t="s">
        <v>68</v>
      </c>
      <c r="AF2" s="22" t="s">
        <v>69</v>
      </c>
      <c r="AG2" s="22" t="s">
        <v>70</v>
      </c>
      <c r="AH2" s="22" t="s">
        <v>71</v>
      </c>
      <c r="AI2" s="22" t="s">
        <v>72</v>
      </c>
      <c r="AJ2" s="22" t="s">
        <v>73</v>
      </c>
      <c r="AK2" s="22" t="s">
        <v>74</v>
      </c>
      <c r="AL2" s="22" t="s">
        <v>75</v>
      </c>
      <c r="AM2" s="22" t="s">
        <v>76</v>
      </c>
      <c r="AN2" s="22" t="s">
        <v>77</v>
      </c>
      <c r="AO2" s="22" t="s">
        <v>78</v>
      </c>
      <c r="AP2" s="23" t="s">
        <v>79</v>
      </c>
      <c r="AQ2" s="20"/>
      <c r="AR2" s="20"/>
    </row>
    <row r="3" spans="1:44" ht="14.45" x14ac:dyDescent="0.3">
      <c r="A3" s="19">
        <v>1</v>
      </c>
      <c r="B3" s="43" t="str">
        <f>+casos!AV3</f>
        <v>CCF007</v>
      </c>
      <c r="C3" s="43" t="str">
        <f>+casos!AW3</f>
        <v>S</v>
      </c>
      <c r="D3" s="82">
        <f>casos!AX3/BDUA!D3*100000</f>
        <v>0</v>
      </c>
      <c r="E3" s="82">
        <f>casos!AY3/BDUA!E3*100000</f>
        <v>0</v>
      </c>
      <c r="F3" s="82">
        <f>casos!AZ3/BDUA!F3*100000</f>
        <v>4.2069835927639883</v>
      </c>
      <c r="G3" s="82">
        <f>casos!BA3/BDUA!G3*100000</f>
        <v>21.150592216582062</v>
      </c>
      <c r="H3" s="82">
        <f>casos!BB3/BDUA!H3*100000</f>
        <v>11.289867344058708</v>
      </c>
      <c r="I3" s="82">
        <f>casos!BC3/BDUA!I3*100000</f>
        <v>64.715610843460126</v>
      </c>
      <c r="J3" s="82">
        <f>casos!BD3/BDUA!J3*100000</f>
        <v>54.213135068153662</v>
      </c>
      <c r="K3" s="82">
        <f>casos!BE3/BDUA!K3*100000</f>
        <v>43.07745326096321</v>
      </c>
      <c r="L3" s="82">
        <f>casos!BF3/BDUA!L3*100000</f>
        <v>81.536510237361838</v>
      </c>
      <c r="M3" s="82">
        <f>casos!BG3/BDUA!M3*100000</f>
        <v>120.74169900819318</v>
      </c>
      <c r="N3" s="82">
        <f>casos!BH3/BDUA!N3*100000</f>
        <v>155.33625730994152</v>
      </c>
      <c r="O3" s="82">
        <f>casos!BI3/BDUA!O3*100000</f>
        <v>170.79419299743807</v>
      </c>
      <c r="P3" s="82">
        <f>casos!BJ3/BDUA!P3*100000</f>
        <v>154.58122540753232</v>
      </c>
      <c r="Q3" s="82">
        <f>casos!BK3/BDUA!Q3*100000</f>
        <v>157.15034049240441</v>
      </c>
      <c r="R3" s="82">
        <f>casos!BL3/BDUA!R3*100000</f>
        <v>119.50286806883365</v>
      </c>
      <c r="S3" s="82">
        <f>casos!BM3/BDUA!S3*100000</f>
        <v>158.35312747426761</v>
      </c>
      <c r="T3" s="82">
        <f>casos!BN3/BDUA!T3*100000</f>
        <v>140.0560224089636</v>
      </c>
      <c r="U3" s="82">
        <f>casos!BO3/BDUA!U3*100000</f>
        <v>57.077095843116872</v>
      </c>
      <c r="W3" s="19">
        <v>1</v>
      </c>
      <c r="X3" s="43" t="str">
        <f>+B3</f>
        <v>CCF007</v>
      </c>
      <c r="Y3" s="87">
        <f>((+D3-$D$50)^2)*BDUA!D3</f>
        <v>11552.681587956858</v>
      </c>
      <c r="Z3" s="87">
        <f>((+E3-$E$50)^2)*BDUA!E3</f>
        <v>39627.993508133753</v>
      </c>
      <c r="AA3" s="87">
        <f>((+F3-$F$50)^2)*BDUA!F3</f>
        <v>1978.606994864542</v>
      </c>
      <c r="AB3" s="87">
        <f>((+G3-$G$50)^2)*BDUA!G3</f>
        <v>3249969.2186174551</v>
      </c>
      <c r="AC3" s="87">
        <f>((+H3-$H$50)^2)*BDUA!H3</f>
        <v>1277334.5318841001</v>
      </c>
      <c r="AD3" s="87">
        <f>((+I3-$I$50)^2)*BDUA!I3</f>
        <v>16269050.029439362</v>
      </c>
      <c r="AE3" s="87">
        <f>((+J3-$J$50)^2)*BDUA!J3</f>
        <v>587832.99390255311</v>
      </c>
      <c r="AF3" s="87">
        <f>((+K3-$K$50)^2)*BDUA!K3</f>
        <v>3341582.9951703516</v>
      </c>
      <c r="AG3" s="87">
        <f>((+L3-$L$50)^2)*BDUA!L3</f>
        <v>266608.79858422914</v>
      </c>
      <c r="AH3" s="87">
        <f>((+M3-$M$50)^2)*BDUA!M3</f>
        <v>3168378.1194326133</v>
      </c>
      <c r="AI3" s="87">
        <f>((+N3-$N$50)^2)*BDUA!N3</f>
        <v>3701462.8530556932</v>
      </c>
      <c r="AJ3" s="87">
        <f>((+O3-$O$50)^2)*BDUA!O3</f>
        <v>1976710.9505172586</v>
      </c>
      <c r="AK3" s="87">
        <f>((+P3-$P$50)^2)*BDUA!P3</f>
        <v>57120803.241350822</v>
      </c>
      <c r="AL3" s="87">
        <f>((+Q3-$Q$50)^2)*BDUA!Q3</f>
        <v>85255933.761746809</v>
      </c>
      <c r="AM3" s="87">
        <f>((+R3-$R$50)^2)*BDUA!R3</f>
        <v>129869990.69265297</v>
      </c>
      <c r="AN3" s="87">
        <f>((+S3-$S$50)^2)*BDUA!S3</f>
        <v>66792473.16890879</v>
      </c>
      <c r="AO3" s="87">
        <f>((+T3-$T$50)^2)*BDUA!T3</f>
        <v>45964215.777366683</v>
      </c>
      <c r="AP3" s="87">
        <f>((+U3-$U$50)^2)*BDUA!U3</f>
        <v>70128982.599353671</v>
      </c>
    </row>
    <row r="4" spans="1:44" ht="14.45" x14ac:dyDescent="0.3">
      <c r="A4" s="19">
        <v>2</v>
      </c>
      <c r="B4" s="43" t="str">
        <f>+casos!AV4</f>
        <v>CCF009</v>
      </c>
      <c r="C4" s="43" t="str">
        <f>+casos!AW4</f>
        <v>S</v>
      </c>
      <c r="D4" s="82">
        <f>casos!AX4/BDUA!D4*100000</f>
        <v>0</v>
      </c>
      <c r="E4" s="82">
        <f>casos!AY4/BDUA!E4*100000</f>
        <v>0</v>
      </c>
      <c r="F4" s="82">
        <f>casos!AZ4/BDUA!F4*100000</f>
        <v>0</v>
      </c>
      <c r="G4" s="82">
        <f>casos!BA4/BDUA!G4*100000</f>
        <v>26.809651474530835</v>
      </c>
      <c r="H4" s="82">
        <f>casos!BB4/BDUA!H4*100000</f>
        <v>0</v>
      </c>
      <c r="I4" s="82">
        <f>casos!BC4/BDUA!I4*100000</f>
        <v>0</v>
      </c>
      <c r="J4" s="82">
        <f>casos!BD4/BDUA!J4*100000</f>
        <v>55.299539170506911</v>
      </c>
      <c r="K4" s="82">
        <f>casos!BE4/BDUA!K4*100000</f>
        <v>67.046597385182707</v>
      </c>
      <c r="L4" s="82">
        <f>casos!BF4/BDUA!L4*100000</f>
        <v>105.78812150521385</v>
      </c>
      <c r="M4" s="82">
        <f>casos!BG4/BDUA!M4*100000</f>
        <v>75.517293460202382</v>
      </c>
      <c r="N4" s="82">
        <f>casos!BH4/BDUA!N4*100000</f>
        <v>77.387401331063302</v>
      </c>
      <c r="O4" s="82">
        <f>casos!BI4/BDUA!O4*100000</f>
        <v>124.13548501507358</v>
      </c>
      <c r="P4" s="82">
        <f>casos!BJ4/BDUA!P4*100000</f>
        <v>152.0086862106406</v>
      </c>
      <c r="Q4" s="82">
        <f>casos!BK4/BDUA!Q4*100000</f>
        <v>128.7995878413189</v>
      </c>
      <c r="R4" s="82">
        <f>casos!BL4/BDUA!R4*100000</f>
        <v>130.9328968903437</v>
      </c>
      <c r="S4" s="82">
        <f>casos!BM4/BDUA!S4*100000</f>
        <v>231.12480739599386</v>
      </c>
      <c r="T4" s="82">
        <f>casos!BN4/BDUA!T4*100000</f>
        <v>119.58146487294471</v>
      </c>
      <c r="U4" s="82">
        <f>casos!BO4/BDUA!U4*100000</f>
        <v>58.542868015104055</v>
      </c>
      <c r="W4" s="19">
        <v>2</v>
      </c>
      <c r="X4" s="43" t="str">
        <f t="shared" ref="X4:X49" si="0">+B4</f>
        <v>CCF009</v>
      </c>
      <c r="Y4" s="87">
        <f>((+D4-$D$50)^2)*BDUA!D4</f>
        <v>3714.9162452207452</v>
      </c>
      <c r="Z4" s="87">
        <f>((+E4-$E$50)^2)*BDUA!E4</f>
        <v>14391.299330631158</v>
      </c>
      <c r="AA4" s="87">
        <f>((+F4-$F$50)^2)*BDUA!F4</f>
        <v>135564.11119831621</v>
      </c>
      <c r="AB4" s="87">
        <f>((+G4-$G$50)^2)*BDUA!G4</f>
        <v>3381711.6200685706</v>
      </c>
      <c r="AC4" s="87">
        <f>((+H4-$H$50)^2)*BDUA!H4</f>
        <v>3002056.9141837251</v>
      </c>
      <c r="AD4" s="87">
        <f>((+I4-$I$50)^2)*BDUA!I4</f>
        <v>5334736.6083836891</v>
      </c>
      <c r="AE4" s="87">
        <f>((+J4-$J$50)^2)*BDUA!J4</f>
        <v>332915.80527396343</v>
      </c>
      <c r="AF4" s="87">
        <f>((+K4-$K$50)^2)*BDUA!K4</f>
        <v>292476.96701265319</v>
      </c>
      <c r="AG4" s="87">
        <f>((+L4-$L$50)^2)*BDUA!L4</f>
        <v>5628886.2541826488</v>
      </c>
      <c r="AH4" s="87">
        <f>((+M4-$M$50)^2)*BDUA!M4</f>
        <v>5451376.9838409936</v>
      </c>
      <c r="AI4" s="87">
        <f>((+N4-$N$50)^2)*BDUA!N4</f>
        <v>22918277.961342033</v>
      </c>
      <c r="AJ4" s="87">
        <f>((+O4-$O$50)^2)*BDUA!O4</f>
        <v>21110031.262779556</v>
      </c>
      <c r="AK4" s="87">
        <f>((+P4-$P$50)^2)*BDUA!P4</f>
        <v>39118004.681321226</v>
      </c>
      <c r="AL4" s="87">
        <f>((+Q4-$Q$50)^2)*BDUA!Q4</f>
        <v>87766716.44213964</v>
      </c>
      <c r="AM4" s="87">
        <f>((+R4-$R$50)^2)*BDUA!R4</f>
        <v>82921300.265610427</v>
      </c>
      <c r="AN4" s="87">
        <f>((+S4-$S$50)^2)*BDUA!S4</f>
        <v>9345219.9520873632</v>
      </c>
      <c r="AO4" s="87">
        <f>((+T4-$T$50)^2)*BDUA!T4</f>
        <v>45300290.916222647</v>
      </c>
      <c r="AP4" s="87">
        <f>((+U4-$U$50)^2)*BDUA!U4</f>
        <v>28152919.094453461</v>
      </c>
    </row>
    <row r="5" spans="1:44" ht="14.45" x14ac:dyDescent="0.3">
      <c r="A5" s="19">
        <v>3</v>
      </c>
      <c r="B5" s="43" t="str">
        <f>+casos!AV5</f>
        <v>CCF015</v>
      </c>
      <c r="C5" s="43" t="str">
        <f>+casos!AW5</f>
        <v>S</v>
      </c>
      <c r="D5" s="82">
        <f>casos!AX5/BDUA!D5*100000</f>
        <v>0</v>
      </c>
      <c r="E5" s="82">
        <f>casos!AY5/BDUA!E5*100000</f>
        <v>1.6814070013787539</v>
      </c>
      <c r="F5" s="82">
        <f>casos!AZ5/BDUA!F5*100000</f>
        <v>1.4648365974775515</v>
      </c>
      <c r="G5" s="82">
        <f>casos!BA5/BDUA!G5*100000</f>
        <v>0</v>
      </c>
      <c r="H5" s="82">
        <f>casos!BB5/BDUA!H5*100000</f>
        <v>17.706009419597009</v>
      </c>
      <c r="I5" s="82">
        <f>casos!BC5/BDUA!I5*100000</f>
        <v>17.998560115190784</v>
      </c>
      <c r="J5" s="82">
        <f>casos!BD5/BDUA!J5*100000</f>
        <v>27.588282504012842</v>
      </c>
      <c r="K5" s="82">
        <f>casos!BE5/BDUA!K5*100000</f>
        <v>41.707215348255254</v>
      </c>
      <c r="L5" s="82">
        <f>casos!BF5/BDUA!L5*100000</f>
        <v>59.690801647466124</v>
      </c>
      <c r="M5" s="82">
        <f>casos!BG5/BDUA!M5*100000</f>
        <v>48.636818071279961</v>
      </c>
      <c r="N5" s="82">
        <f>casos!BH5/BDUA!N5*100000</f>
        <v>72.332730560578668</v>
      </c>
      <c r="O5" s="82">
        <f>casos!BI5/BDUA!O5*100000</f>
        <v>133.91362571141613</v>
      </c>
      <c r="P5" s="82">
        <f>casos!BJ5/BDUA!P5*100000</f>
        <v>126.35569127092765</v>
      </c>
      <c r="Q5" s="82">
        <f>casos!BK5/BDUA!Q5*100000</f>
        <v>142.18009478672985</v>
      </c>
      <c r="R5" s="82">
        <f>casos!BL5/BDUA!R5*100000</f>
        <v>198.50221059279977</v>
      </c>
      <c r="S5" s="82">
        <f>casos!BM5/BDUA!S5*100000</f>
        <v>73.283082077051915</v>
      </c>
      <c r="T5" s="82">
        <f>casos!BN5/BDUA!T5*100000</f>
        <v>43.975373790677224</v>
      </c>
      <c r="U5" s="82">
        <f>casos!BO5/BDUA!U5*100000</f>
        <v>35.108061970560762</v>
      </c>
      <c r="W5" s="19">
        <v>3</v>
      </c>
      <c r="X5" s="43" t="str">
        <f t="shared" si="0"/>
        <v>CCF015</v>
      </c>
      <c r="Y5" s="87">
        <f>((+D5-$D$50)^2)*BDUA!D5</f>
        <v>27446.975694929904</v>
      </c>
      <c r="Z5" s="87">
        <f>((+E5-$E$50)^2)*BDUA!E5</f>
        <v>8438.7398336609604</v>
      </c>
      <c r="AA5" s="87">
        <f>((+F5-$F$50)^2)*BDUA!F5</f>
        <v>410989.21678680938</v>
      </c>
      <c r="AB5" s="87">
        <f>((+G5-$G$50)^2)*BDUA!G5</f>
        <v>6325603.004548518</v>
      </c>
      <c r="AC5" s="87">
        <f>((+H5-$H$50)^2)*BDUA!H5</f>
        <v>243244.76955799494</v>
      </c>
      <c r="AD5" s="87">
        <f>((+I5-$I$50)^2)*BDUA!I5</f>
        <v>7830682.9696035869</v>
      </c>
      <c r="AE5" s="87">
        <f>((+J5-$J$50)^2)*BDUA!J5</f>
        <v>15754103.917066419</v>
      </c>
      <c r="AF5" s="87">
        <f>((+K5-$K$50)^2)*BDUA!K5</f>
        <v>12093956.358574739</v>
      </c>
      <c r="AG5" s="87">
        <f>((+L5-$L$50)^2)*BDUA!L5</f>
        <v>9604861.991148388</v>
      </c>
      <c r="AH5" s="87">
        <f>((+M5-$M$50)^2)*BDUA!M5</f>
        <v>114303182.19160672</v>
      </c>
      <c r="AI5" s="87">
        <f>((+N5-$N$50)^2)*BDUA!N5</f>
        <v>115433640.73526026</v>
      </c>
      <c r="AJ5" s="87">
        <f>((+O5-$O$50)^2)*BDUA!O5</f>
        <v>63148582.617864452</v>
      </c>
      <c r="AK5" s="87">
        <f>((+P5-$P$50)^2)*BDUA!P5</f>
        <v>263664358.30461445</v>
      </c>
      <c r="AL5" s="87">
        <f>((+Q5-$Q$50)^2)*BDUA!Q5</f>
        <v>277141929.44681323</v>
      </c>
      <c r="AM5" s="87">
        <f>((+R5-$R$50)^2)*BDUA!R5</f>
        <v>104670454.46733253</v>
      </c>
      <c r="AN5" s="87">
        <f>((+S5-$S$50)^2)*BDUA!S5</f>
        <v>453285247.99175751</v>
      </c>
      <c r="AO5" s="87">
        <f>((+T5-$T$50)^2)*BDUA!T5</f>
        <v>586673687.4535923</v>
      </c>
      <c r="AP5" s="87">
        <f>((+U5-$U$50)^2)*BDUA!U5</f>
        <v>993933438.66078627</v>
      </c>
    </row>
    <row r="6" spans="1:44" ht="14.45" x14ac:dyDescent="0.3">
      <c r="A6" s="19">
        <v>4</v>
      </c>
      <c r="B6" s="43" t="str">
        <f>+casos!AV6</f>
        <v>CCF023</v>
      </c>
      <c r="C6" s="43" t="str">
        <f>+casos!AW6</f>
        <v>S</v>
      </c>
      <c r="D6" s="82">
        <f>casos!AX6/BDUA!D6*100000</f>
        <v>0</v>
      </c>
      <c r="E6" s="82">
        <f>casos!AY6/BDUA!E6*100000</f>
        <v>0</v>
      </c>
      <c r="F6" s="82">
        <f>casos!AZ6/BDUA!F6*100000</f>
        <v>0</v>
      </c>
      <c r="G6" s="82">
        <f>casos!BA6/BDUA!G6*100000</f>
        <v>5.8997050147492631</v>
      </c>
      <c r="H6" s="82">
        <f>casos!BB6/BDUA!H6*100000</f>
        <v>0</v>
      </c>
      <c r="I6" s="82">
        <f>casos!BC6/BDUA!I6*100000</f>
        <v>7.4432452549311492</v>
      </c>
      <c r="J6" s="82">
        <f>casos!BD6/BDUA!J6*100000</f>
        <v>33.263111209668473</v>
      </c>
      <c r="K6" s="82">
        <f>casos!BE6/BDUA!K6*100000</f>
        <v>68.147744309663352</v>
      </c>
      <c r="L6" s="82">
        <f>casos!BF6/BDUA!L6*100000</f>
        <v>29.980512666766604</v>
      </c>
      <c r="M6" s="82">
        <f>casos!BG6/BDUA!M6*100000</f>
        <v>68.138457345325705</v>
      </c>
      <c r="N6" s="82">
        <f>casos!BH6/BDUA!N6*100000</f>
        <v>131.11069488668289</v>
      </c>
      <c r="O6" s="82">
        <f>casos!BI6/BDUA!O6*100000</f>
        <v>143.70765756518168</v>
      </c>
      <c r="P6" s="82">
        <f>casos!BJ6/BDUA!P6*100000</f>
        <v>116.41443538998836</v>
      </c>
      <c r="Q6" s="82">
        <f>casos!BK6/BDUA!Q6*100000</f>
        <v>137.03323055841042</v>
      </c>
      <c r="R6" s="82">
        <f>casos!BL6/BDUA!R6*100000</f>
        <v>178.173719376392</v>
      </c>
      <c r="S6" s="82">
        <f>casos!BM6/BDUA!S6*100000</f>
        <v>134.34841021047916</v>
      </c>
      <c r="T6" s="82">
        <f>casos!BN6/BDUA!T6*100000</f>
        <v>28.288543140028288</v>
      </c>
      <c r="U6" s="82">
        <f>casos!BO6/BDUA!U6*100000</f>
        <v>32.323510195660397</v>
      </c>
      <c r="W6" s="19">
        <v>4</v>
      </c>
      <c r="X6" s="43" t="str">
        <f t="shared" si="0"/>
        <v>CCF023</v>
      </c>
      <c r="Y6" s="87">
        <f>((+D6-$D$50)^2)*BDUA!D6</f>
        <v>7761.1691314944492</v>
      </c>
      <c r="Z6" s="87">
        <f>((+E6-$E$50)^2)*BDUA!E6</f>
        <v>27163.705159555404</v>
      </c>
      <c r="AA6" s="87">
        <f>((+F6-$F$50)^2)*BDUA!F6</f>
        <v>273584.92845527222</v>
      </c>
      <c r="AB6" s="87">
        <f>((+G6-$G$50)^2)*BDUA!G6</f>
        <v>210710.57734195798</v>
      </c>
      <c r="AC6" s="87">
        <f>((+H6-$H$50)^2)*BDUA!H6</f>
        <v>5058340.6842613416</v>
      </c>
      <c r="AD6" s="87">
        <f>((+I6-$I$50)^2)*BDUA!I6</f>
        <v>7150039.9906644439</v>
      </c>
      <c r="AE6" s="87">
        <f>((+J6-$J$50)^2)*BDUA!J6</f>
        <v>1819288.117779216</v>
      </c>
      <c r="AF6" s="87">
        <f>((+K6-$K$50)^2)*BDUA!K6</f>
        <v>481720.37802000431</v>
      </c>
      <c r="AG6" s="87">
        <f>((+L6-$L$50)^2)*BDUA!L6</f>
        <v>14512199.365377041</v>
      </c>
      <c r="AH6" s="87">
        <f>((+M6-$M$50)^2)*BDUA!M6</f>
        <v>9548576.5723888725</v>
      </c>
      <c r="AI6" s="87">
        <f>((+N6-$N$50)^2)*BDUA!N6</f>
        <v>181768.51911775721</v>
      </c>
      <c r="AJ6" s="87">
        <f>((+O6-$O$50)^2)*BDUA!O6</f>
        <v>8434667.2430775184</v>
      </c>
      <c r="AK6" s="87">
        <f>((+P6-$P$50)^2)*BDUA!P6</f>
        <v>56085254.19532802</v>
      </c>
      <c r="AL6" s="87">
        <f>((+Q6-$Q$50)^2)*BDUA!Q6</f>
        <v>58964903.476414397</v>
      </c>
      <c r="AM6" s="87">
        <f>((+R6-$R$50)^2)*BDUA!R6</f>
        <v>31000277.81627908</v>
      </c>
      <c r="AN6" s="87">
        <f>((+S6-$S$50)^2)*BDUA!S6</f>
        <v>54883692.659296617</v>
      </c>
      <c r="AO6" s="87">
        <f>((+T6-$T$50)^2)*BDUA!T6</f>
        <v>152447432.75422871</v>
      </c>
      <c r="AP6" s="87">
        <f>((+U6-$U$50)^2)*BDUA!U6</f>
        <v>266274011.9600296</v>
      </c>
    </row>
    <row r="7" spans="1:44" ht="14.45" x14ac:dyDescent="0.3">
      <c r="A7" s="19">
        <v>5</v>
      </c>
      <c r="B7" s="43" t="str">
        <f>+casos!AV7</f>
        <v>CCF024</v>
      </c>
      <c r="C7" s="43" t="str">
        <f>+casos!AW7</f>
        <v>S</v>
      </c>
      <c r="D7" s="82">
        <f>casos!AX7/BDUA!D7*100000</f>
        <v>0</v>
      </c>
      <c r="E7" s="82">
        <f>casos!AY7/BDUA!E7*100000</f>
        <v>1.989930949396056</v>
      </c>
      <c r="F7" s="82">
        <f>casos!AZ7/BDUA!F7*100000</f>
        <v>6.6207627118644066</v>
      </c>
      <c r="G7" s="82">
        <f>casos!BA7/BDUA!G7*100000</f>
        <v>7.8411692751623123</v>
      </c>
      <c r="H7" s="82">
        <f>casos!BB7/BDUA!H7*100000</f>
        <v>20.399374419184479</v>
      </c>
      <c r="I7" s="82">
        <f>casos!BC7/BDUA!I7*100000</f>
        <v>31.579249562196768</v>
      </c>
      <c r="J7" s="82">
        <f>casos!BD7/BDUA!J7*100000</f>
        <v>49.39948748031739</v>
      </c>
      <c r="K7" s="82">
        <f>casos!BE7/BDUA!K7*100000</f>
        <v>52.333758545121512</v>
      </c>
      <c r="L7" s="82">
        <f>casos!BF7/BDUA!L7*100000</f>
        <v>79.043233211904607</v>
      </c>
      <c r="M7" s="82">
        <f>casos!BG7/BDUA!M7*100000</f>
        <v>145.82320672175544</v>
      </c>
      <c r="N7" s="82">
        <f>casos!BH7/BDUA!N7*100000</f>
        <v>125.89794860401392</v>
      </c>
      <c r="O7" s="82">
        <f>casos!BI7/BDUA!O7*100000</f>
        <v>178.51564243316821</v>
      </c>
      <c r="P7" s="82">
        <f>casos!BJ7/BDUA!P7*100000</f>
        <v>251.24225336385459</v>
      </c>
      <c r="Q7" s="82">
        <f>casos!BK7/BDUA!Q7*100000</f>
        <v>244.37927663734115</v>
      </c>
      <c r="R7" s="82">
        <f>casos!BL7/BDUA!R7*100000</f>
        <v>315.88447653429603</v>
      </c>
      <c r="S7" s="82">
        <f>casos!BM7/BDUA!S7*100000</f>
        <v>385.76939562794684</v>
      </c>
      <c r="T7" s="82">
        <f>casos!BN7/BDUA!T7*100000</f>
        <v>185.72565667285753</v>
      </c>
      <c r="U7" s="82">
        <f>casos!BO7/BDUA!U7*100000</f>
        <v>69.842078260576486</v>
      </c>
      <c r="W7" s="19">
        <v>5</v>
      </c>
      <c r="X7" s="43" t="str">
        <f t="shared" si="0"/>
        <v>CCF024</v>
      </c>
      <c r="Y7" s="87">
        <f>((+D7-$D$50)^2)*BDUA!D7</f>
        <v>26952.581967824612</v>
      </c>
      <c r="Z7" s="87">
        <f>((+E7-$E$50)^2)*BDUA!E7</f>
        <v>23594.166202962748</v>
      </c>
      <c r="AA7" s="87">
        <f>((+F7-$F$50)^2)*BDUA!F7</f>
        <v>441180.7080153178</v>
      </c>
      <c r="AB7" s="87">
        <f>((+G7-$G$50)^2)*BDUA!G7</f>
        <v>160061.35118436796</v>
      </c>
      <c r="AC7" s="87">
        <f>((+H7-$H$50)^2)*BDUA!H7</f>
        <v>16853.333097727955</v>
      </c>
      <c r="AD7" s="87">
        <f>((+I7-$I$50)^2)*BDUA!I7</f>
        <v>39631.129165911276</v>
      </c>
      <c r="AE7" s="87">
        <f>((+J7-$J$50)^2)*BDUA!J7</f>
        <v>121103.23812113667</v>
      </c>
      <c r="AF7" s="87">
        <f>((+K7-$K$50)^2)*BDUA!K7</f>
        <v>1817915.9865583971</v>
      </c>
      <c r="AG7" s="87">
        <f>((+L7-$L$50)^2)*BDUA!L7</f>
        <v>170602.06589769942</v>
      </c>
      <c r="AH7" s="87">
        <f>((+M7-$M$50)^2)*BDUA!M7</f>
        <v>49872106.3983059</v>
      </c>
      <c r="AI7" s="87">
        <f>((+N7-$N$50)^2)*BDUA!N7</f>
        <v>3296063.0744785015</v>
      </c>
      <c r="AJ7" s="87">
        <f>((+O7-$O$50)^2)*BDUA!O7</f>
        <v>1037508.3129117775</v>
      </c>
      <c r="AK7" s="87">
        <f>((+P7-$P$50)^2)*BDUA!P7</f>
        <v>894513.58694246504</v>
      </c>
      <c r="AL7" s="87">
        <f>((+Q7-$Q$50)^2)*BDUA!Q7</f>
        <v>17326564.827202599</v>
      </c>
      <c r="AM7" s="87">
        <f>((+R7-$R$50)^2)*BDUA!R7</f>
        <v>4521447.0853287894</v>
      </c>
      <c r="AN7" s="87">
        <f>((+S7-$S$50)^2)*BDUA!S7</f>
        <v>83594460.361311913</v>
      </c>
      <c r="AO7" s="87">
        <f>((+T7-$T$50)^2)*BDUA!T7</f>
        <v>28526867.556499038</v>
      </c>
      <c r="AP7" s="87">
        <f>((+U7-$U$50)^2)*BDUA!U7</f>
        <v>14858511.380413476</v>
      </c>
    </row>
    <row r="8" spans="1:44" ht="14.45" x14ac:dyDescent="0.3">
      <c r="A8" s="19">
        <v>6</v>
      </c>
      <c r="B8" s="43" t="str">
        <f>+casos!AV8</f>
        <v>CCF027</v>
      </c>
      <c r="C8" s="43" t="str">
        <f>+casos!AW8</f>
        <v>S</v>
      </c>
      <c r="D8" s="82">
        <f>casos!AX8/BDUA!D8*100000</f>
        <v>0</v>
      </c>
      <c r="E8" s="82">
        <f>casos!AY8/BDUA!E8*100000</f>
        <v>0</v>
      </c>
      <c r="F8" s="82">
        <f>casos!AZ8/BDUA!F8*100000</f>
        <v>10.547410610695074</v>
      </c>
      <c r="G8" s="82">
        <f>casos!BA8/BDUA!G8*100000</f>
        <v>0</v>
      </c>
      <c r="H8" s="82">
        <f>casos!BB8/BDUA!H8*100000</f>
        <v>0</v>
      </c>
      <c r="I8" s="82">
        <f>casos!BC8/BDUA!I8*100000</f>
        <v>34.015919450302746</v>
      </c>
      <c r="J8" s="82">
        <f>casos!BD8/BDUA!J8*100000</f>
        <v>29.340570674099613</v>
      </c>
      <c r="K8" s="82">
        <f>casos!BE8/BDUA!K8*100000</f>
        <v>94.854161726345751</v>
      </c>
      <c r="L8" s="82">
        <f>casos!BF8/BDUA!L8*100000</f>
        <v>54.864667154352595</v>
      </c>
      <c r="M8" s="82">
        <f>casos!BG8/BDUA!M8*100000</f>
        <v>84.088573297206395</v>
      </c>
      <c r="N8" s="82">
        <f>casos!BH8/BDUA!N8*100000</f>
        <v>78.466539625602508</v>
      </c>
      <c r="O8" s="82">
        <f>casos!BI8/BDUA!O8*100000</f>
        <v>95.537054729084204</v>
      </c>
      <c r="P8" s="82">
        <f>casos!BJ8/BDUA!P8*100000</f>
        <v>152.31003553900828</v>
      </c>
      <c r="Q8" s="82">
        <f>casos!BK8/BDUA!Q8*100000</f>
        <v>222.17733791153302</v>
      </c>
      <c r="R8" s="82">
        <f>casos!BL8/BDUA!R8*100000</f>
        <v>222.44191794364804</v>
      </c>
      <c r="S8" s="82">
        <f>casos!BM8/BDUA!S8*100000</f>
        <v>93.545369504209546</v>
      </c>
      <c r="T8" s="82">
        <f>casos!BN8/BDUA!T8*100000</f>
        <v>67.567567567567565</v>
      </c>
      <c r="U8" s="82">
        <f>casos!BO8/BDUA!U8*100000</f>
        <v>47.152938115833635</v>
      </c>
      <c r="W8" s="19">
        <v>6</v>
      </c>
      <c r="X8" s="43" t="str">
        <f t="shared" si="0"/>
        <v>CCF027</v>
      </c>
      <c r="Y8" s="87">
        <f>((+D8-$D$50)^2)*BDUA!D8</f>
        <v>7226.1562014579722</v>
      </c>
      <c r="Z8" s="87">
        <f>((+E8-$E$50)^2)*BDUA!E8</f>
        <v>24349.792479932352</v>
      </c>
      <c r="AA8" s="87">
        <f>((+F8-$F$50)^2)*BDUA!F8</f>
        <v>833244.20667714928</v>
      </c>
      <c r="AB8" s="87">
        <f>((+G8-$G$50)^2)*BDUA!G8</f>
        <v>1864845.5474351556</v>
      </c>
      <c r="AC8" s="87">
        <f>((+H8-$H$50)^2)*BDUA!H8</f>
        <v>6406761.9728793185</v>
      </c>
      <c r="AD8" s="87">
        <f>((+I8-$I$50)^2)*BDUA!I8</f>
        <v>180404.71915069435</v>
      </c>
      <c r="AE8" s="87">
        <f>((+J8-$J$50)^2)*BDUA!J8</f>
        <v>4478782.6413599085</v>
      </c>
      <c r="AF8" s="87">
        <f>((+K8-$K$50)^2)*BDUA!K8</f>
        <v>15329035.576838139</v>
      </c>
      <c r="AG8" s="87">
        <f>((+L8-$L$50)^2)*BDUA!L8</f>
        <v>5176836.8958613956</v>
      </c>
      <c r="AH8" s="87">
        <f>((+M8-$M$50)^2)*BDUA!M8</f>
        <v>4333906.4125799155</v>
      </c>
      <c r="AI8" s="87">
        <f>((+N8-$N$50)^2)*BDUA!N8</f>
        <v>30507978.265678018</v>
      </c>
      <c r="AJ8" s="87">
        <f>((+O8-$O$50)^2)*BDUA!O8</f>
        <v>59063126.873087972</v>
      </c>
      <c r="AK8" s="87">
        <f>((+P8-$P$50)^2)*BDUA!P8</f>
        <v>49867367.777373038</v>
      </c>
      <c r="AL8" s="87">
        <f>((+Q8-$Q$50)^2)*BDUA!Q8</f>
        <v>16076728.221099053</v>
      </c>
      <c r="AM8" s="87">
        <f>((+R8-$R$50)^2)*BDUA!R8</f>
        <v>21704173.50230613</v>
      </c>
      <c r="AN8" s="87">
        <f>((+S8-$S$50)^2)*BDUA!S8</f>
        <v>125192147.06890848</v>
      </c>
      <c r="AO8" s="87">
        <f>((+T8-$T$50)^2)*BDUA!T8</f>
        <v>125892495.33489056</v>
      </c>
      <c r="AP8" s="87">
        <f>((+U8-$U$50)^2)*BDUA!U8</f>
        <v>144278583.480645</v>
      </c>
    </row>
    <row r="9" spans="1:44" ht="14.45" x14ac:dyDescent="0.3">
      <c r="A9" s="19">
        <v>7</v>
      </c>
      <c r="B9" s="43" t="str">
        <f>+casos!AV9</f>
        <v>CCF033</v>
      </c>
      <c r="C9" s="43" t="str">
        <f>+casos!AW9</f>
        <v>S</v>
      </c>
      <c r="D9" s="82">
        <f>casos!AX9/BDUA!D9*100000</f>
        <v>0</v>
      </c>
      <c r="E9" s="82">
        <f>casos!AY9/BDUA!E9*100000</f>
        <v>0</v>
      </c>
      <c r="F9" s="82">
        <f>casos!AZ9/BDUA!F9*100000</f>
        <v>0</v>
      </c>
      <c r="G9" s="82">
        <f>casos!BA9/BDUA!G9*100000</f>
        <v>0</v>
      </c>
      <c r="H9" s="82">
        <f>casos!BB9/BDUA!H9*100000</f>
        <v>21.274332517817253</v>
      </c>
      <c r="I9" s="82">
        <f>casos!BC9/BDUA!I9*100000</f>
        <v>51.000892515619022</v>
      </c>
      <c r="J9" s="82">
        <f>casos!BD9/BDUA!J9*100000</f>
        <v>15.52072016141549</v>
      </c>
      <c r="K9" s="82">
        <f>casos!BE9/BDUA!K9*100000</f>
        <v>88.090204369274147</v>
      </c>
      <c r="L9" s="82">
        <f>casos!BF9/BDUA!L9*100000</f>
        <v>108.77447425670776</v>
      </c>
      <c r="M9" s="82">
        <f>casos!BG9/BDUA!M9*100000</f>
        <v>35.599857600569599</v>
      </c>
      <c r="N9" s="82">
        <f>casos!BH9/BDUA!N9*100000</f>
        <v>40.46944556859571</v>
      </c>
      <c r="O9" s="82">
        <f>casos!BI9/BDUA!O9*100000</f>
        <v>183.78130025269928</v>
      </c>
      <c r="P9" s="82">
        <f>casos!BJ9/BDUA!P9*100000</f>
        <v>327.77115613825981</v>
      </c>
      <c r="Q9" s="82">
        <f>casos!BK9/BDUA!Q9*100000</f>
        <v>97.943192948090115</v>
      </c>
      <c r="R9" s="82">
        <f>casos!BL9/BDUA!R9*100000</f>
        <v>232.66635644485808</v>
      </c>
      <c r="S9" s="82">
        <f>casos!BM9/BDUA!S9*100000</f>
        <v>252.39777889954567</v>
      </c>
      <c r="T9" s="82">
        <f>casos!BN9/BDUA!T9*100000</f>
        <v>149.83518130056939</v>
      </c>
      <c r="U9" s="82">
        <f>casos!BO9/BDUA!U9*100000</f>
        <v>58.261247383181257</v>
      </c>
      <c r="W9" s="19">
        <v>7</v>
      </c>
      <c r="X9" s="43" t="str">
        <f t="shared" si="0"/>
        <v>CCF033</v>
      </c>
      <c r="Y9" s="87">
        <f>((+D9-$D$50)^2)*BDUA!D9</f>
        <v>3836.1935796867142</v>
      </c>
      <c r="Z9" s="87">
        <f>((+E9-$E$50)^2)*BDUA!E9</f>
        <v>16711.543119092275</v>
      </c>
      <c r="AA9" s="87">
        <f>((+F9-$F$50)^2)*BDUA!F9</f>
        <v>164630.01475459809</v>
      </c>
      <c r="AB9" s="87">
        <f>((+G9-$G$50)^2)*BDUA!G9</f>
        <v>927492.14021356881</v>
      </c>
      <c r="AC9" s="87">
        <f>((+H9-$H$50)^2)*BDUA!H9</f>
        <v>20955.775118149264</v>
      </c>
      <c r="AD9" s="87">
        <f>((+I9-$I$50)^2)*BDUA!I9</f>
        <v>3292257.9393611681</v>
      </c>
      <c r="AE9" s="87">
        <f>((+J9-$J$50)^2)*BDUA!J9</f>
        <v>6575018.1498677935</v>
      </c>
      <c r="AF9" s="87">
        <f>((+K9-$K$50)^2)*BDUA!K9</f>
        <v>4464400.4024314452</v>
      </c>
      <c r="AG9" s="87">
        <f>((+L9-$L$50)^2)*BDUA!L9</f>
        <v>5702386.6746159559</v>
      </c>
      <c r="AH9" s="87">
        <f>((+M9-$M$50)^2)*BDUA!M9</f>
        <v>26446909.871987376</v>
      </c>
      <c r="AI9" s="87">
        <f>((+N9-$N$50)^2)*BDUA!N9</f>
        <v>45998341.586749226</v>
      </c>
      <c r="AJ9" s="87">
        <f>((+O9-$O$50)^2)*BDUA!O9</f>
        <v>10309.677408449306</v>
      </c>
      <c r="AK9" s="87">
        <f>((+P9-$P$50)^2)*BDUA!P9</f>
        <v>23452636.730202712</v>
      </c>
      <c r="AL9" s="87">
        <f>((+Q9-$Q$50)^2)*BDUA!Q9</f>
        <v>100588887.7077195</v>
      </c>
      <c r="AM9" s="87">
        <f>((+R9-$R$50)^2)*BDUA!R9</f>
        <v>8534067.9818595331</v>
      </c>
      <c r="AN9" s="87">
        <f>((+S9-$S$50)^2)*BDUA!S9</f>
        <v>2970882.4120689444</v>
      </c>
      <c r="AO9" s="87">
        <f>((+T9-$T$50)^2)*BDUA!T9</f>
        <v>24748995.414049875</v>
      </c>
      <c r="AP9" s="87">
        <f>((+U9-$U$50)^2)*BDUA!U9</f>
        <v>28770895.429781634</v>
      </c>
    </row>
    <row r="10" spans="1:44" ht="14.45" x14ac:dyDescent="0.3">
      <c r="A10" s="19">
        <v>8</v>
      </c>
      <c r="B10" s="43" t="str">
        <f>+casos!AV10</f>
        <v>CCF049</v>
      </c>
      <c r="C10" s="43" t="str">
        <f>+casos!AW10</f>
        <v>S</v>
      </c>
      <c r="D10" s="82">
        <f>casos!AX10/BDUA!D10*100000</f>
        <v>0</v>
      </c>
      <c r="E10" s="82">
        <f>casos!AY10/BDUA!E10*100000</f>
        <v>0</v>
      </c>
      <c r="F10" s="82">
        <f>casos!AZ10/BDUA!F10*100000</f>
        <v>9.2885008359650758</v>
      </c>
      <c r="G10" s="82">
        <f>casos!BA10/BDUA!G10*100000</f>
        <v>8.1980652565994436</v>
      </c>
      <c r="H10" s="82">
        <f>casos!BB10/BDUA!H10*100000</f>
        <v>10.974539069359087</v>
      </c>
      <c r="I10" s="82">
        <f>casos!BC10/BDUA!I10*100000</f>
        <v>71.002556092019304</v>
      </c>
      <c r="J10" s="82">
        <f>casos!BD10/BDUA!J10*100000</f>
        <v>14.594279042615295</v>
      </c>
      <c r="K10" s="82">
        <f>casos!BE10/BDUA!K10*100000</f>
        <v>14.630577907827361</v>
      </c>
      <c r="L10" s="82">
        <f>casos!BF10/BDUA!L10*100000</f>
        <v>108.69565217391305</v>
      </c>
      <c r="M10" s="82">
        <f>casos!BG10/BDUA!M10*100000</f>
        <v>79.08889591901297</v>
      </c>
      <c r="N10" s="82">
        <f>casos!BH10/BDUA!N10*100000</f>
        <v>85.881140501545858</v>
      </c>
      <c r="O10" s="82">
        <f>casos!BI10/BDUA!O10*100000</f>
        <v>80.048028817290373</v>
      </c>
      <c r="P10" s="82">
        <f>casos!BJ10/BDUA!P10*100000</f>
        <v>98.667982239763205</v>
      </c>
      <c r="Q10" s="82">
        <f>casos!BK10/BDUA!Q10*100000</f>
        <v>122.06286237412267</v>
      </c>
      <c r="R10" s="82">
        <f>casos!BL10/BDUA!R10*100000</f>
        <v>39.047247169074581</v>
      </c>
      <c r="S10" s="82">
        <f>casos!BM10/BDUA!S10*100000</f>
        <v>0</v>
      </c>
      <c r="T10" s="82">
        <f>casos!BN10/BDUA!T10*100000</f>
        <v>70.997515086971958</v>
      </c>
      <c r="U10" s="82">
        <f>casos!BO10/BDUA!U10*100000</f>
        <v>39.778000871327642</v>
      </c>
      <c r="W10" s="19">
        <v>8</v>
      </c>
      <c r="X10" s="43" t="str">
        <f t="shared" si="0"/>
        <v>CCF049</v>
      </c>
      <c r="Y10" s="87">
        <f>((+D10-$D$50)^2)*BDUA!D10</f>
        <v>3451.4717004956251</v>
      </c>
      <c r="Z10" s="87">
        <f>((+E10-$E$50)^2)*BDUA!E10</f>
        <v>14270.435567622546</v>
      </c>
      <c r="AA10" s="87">
        <f>((+F10-$F$50)^2)*BDUA!F10</f>
        <v>310461.54639902548</v>
      </c>
      <c r="AB10" s="87">
        <f>((+G10-$G$50)^2)*BDUA!G10</f>
        <v>18377.765291834356</v>
      </c>
      <c r="AC10" s="87">
        <f>((+H10-$H$50)^2)*BDUA!H10</f>
        <v>706720.39841209818</v>
      </c>
      <c r="AD10" s="87">
        <f>((+I10-$I$50)^2)*BDUA!I10</f>
        <v>11544913.579207245</v>
      </c>
      <c r="AE10" s="87">
        <f>((+J10-$J$50)^2)*BDUA!J10</f>
        <v>7403853.1661484633</v>
      </c>
      <c r="AF10" s="87">
        <f>((+K10-$K$50)^2)*BDUA!K10</f>
        <v>14096909.800834367</v>
      </c>
      <c r="AG10" s="87">
        <f>((+L10-$L$50)^2)*BDUA!L10</f>
        <v>6625006.5777277024</v>
      </c>
      <c r="AH10" s="87">
        <f>((+M10-$M$50)^2)*BDUA!M10</f>
        <v>3990039.1949061425</v>
      </c>
      <c r="AI10" s="87">
        <f>((+N10-$N$50)^2)*BDUA!N10</f>
        <v>15181289.736328354</v>
      </c>
      <c r="AJ10" s="87">
        <f>((+O10-$O$50)^2)*BDUA!O10</f>
        <v>55377970.082086883</v>
      </c>
      <c r="AK10" s="87">
        <f>((+P10-$P$50)^2)*BDUA!P10</f>
        <v>85832801.077428922</v>
      </c>
      <c r="AL10" s="87">
        <f>((+Q10-$Q$50)^2)*BDUA!Q10</f>
        <v>80876058.354681805</v>
      </c>
      <c r="AM10" s="87">
        <f>((+R10-$R$50)^2)*BDUA!R10</f>
        <v>168673222.91190642</v>
      </c>
      <c r="AN10" s="87">
        <f>((+S10-$S$50)^2)*BDUA!S10</f>
        <v>183066357.18934739</v>
      </c>
      <c r="AO10" s="87">
        <f>((+T10-$T$50)^2)*BDUA!T10</f>
        <v>76652861.176189706</v>
      </c>
      <c r="AP10" s="87">
        <f>((+U10-$U$50)^2)*BDUA!U10</f>
        <v>131858339.08465868</v>
      </c>
    </row>
    <row r="11" spans="1:44" ht="14.45" x14ac:dyDescent="0.3">
      <c r="A11" s="19">
        <v>9</v>
      </c>
      <c r="B11" s="43" t="str">
        <f>+casos!AV11</f>
        <v>CCF053</v>
      </c>
      <c r="C11" s="43" t="str">
        <f>+casos!AW11</f>
        <v>S</v>
      </c>
      <c r="D11" s="82">
        <f>casos!AX11/BDUA!D11*100000</f>
        <v>0</v>
      </c>
      <c r="E11" s="82">
        <f>casos!AY11/BDUA!E11*100000</f>
        <v>0</v>
      </c>
      <c r="F11" s="82">
        <f>casos!AZ11/BDUA!F11*100000</f>
        <v>0</v>
      </c>
      <c r="G11" s="82">
        <f>casos!BA11/BDUA!G11*100000</f>
        <v>6.7953248165262297</v>
      </c>
      <c r="H11" s="82">
        <f>casos!BB11/BDUA!H11*100000</f>
        <v>52.681487725213358</v>
      </c>
      <c r="I11" s="82">
        <f>casos!BC11/BDUA!I11*100000</f>
        <v>64.956154595647931</v>
      </c>
      <c r="J11" s="82">
        <f>casos!BD11/BDUA!J11*100000</f>
        <v>88.443396226415103</v>
      </c>
      <c r="K11" s="82">
        <f>casos!BE11/BDUA!K11*100000</f>
        <v>64.432989690721655</v>
      </c>
      <c r="L11" s="82">
        <f>casos!BF11/BDUA!L11*100000</f>
        <v>82.576383154417826</v>
      </c>
      <c r="M11" s="82">
        <f>casos!BG11/BDUA!M11*100000</f>
        <v>188.63969817648291</v>
      </c>
      <c r="N11" s="82">
        <f>casos!BH11/BDUA!N11*100000</f>
        <v>96.015362457993277</v>
      </c>
      <c r="O11" s="82">
        <f>casos!BI11/BDUA!O11*100000</f>
        <v>303.41743851804534</v>
      </c>
      <c r="P11" s="82">
        <f>casos!BJ11/BDUA!P11*100000</f>
        <v>244.49877750611248</v>
      </c>
      <c r="Q11" s="82">
        <f>casos!BK11/BDUA!Q11*100000</f>
        <v>326.60332541567698</v>
      </c>
      <c r="R11" s="82">
        <f>casos!BL11/BDUA!R11*100000</f>
        <v>397.14058776806991</v>
      </c>
      <c r="S11" s="82">
        <f>casos!BM11/BDUA!S11*100000</f>
        <v>649.02646030953565</v>
      </c>
      <c r="T11" s="82">
        <f>casos!BN11/BDUA!T11*100000</f>
        <v>371.94473963868228</v>
      </c>
      <c r="U11" s="82">
        <f>casos!BO11/BDUA!U11*100000</f>
        <v>117.44843279747487</v>
      </c>
      <c r="W11" s="19">
        <v>9</v>
      </c>
      <c r="X11" s="43" t="str">
        <f t="shared" si="0"/>
        <v>CCF053</v>
      </c>
      <c r="Y11" s="87">
        <f>((+D11-$D$50)^2)*BDUA!D11</f>
        <v>2971.0045572524546</v>
      </c>
      <c r="Z11" s="87">
        <f>((+E11-$E$50)^2)*BDUA!E11</f>
        <v>10853.906379477676</v>
      </c>
      <c r="AA11" s="87">
        <f>((+F11-$F$50)^2)*BDUA!F11</f>
        <v>122881.36617058836</v>
      </c>
      <c r="AB11" s="87">
        <f>((+G11-$G$50)^2)*BDUA!G11</f>
        <v>101803.45395288157</v>
      </c>
      <c r="AC11" s="87">
        <f>((+H11-$H$50)^2)*BDUA!H11</f>
        <v>10273261.038745083</v>
      </c>
      <c r="AD11" s="87">
        <f>((+I11-$I$50)^2)*BDUA!I11</f>
        <v>10958394.632156868</v>
      </c>
      <c r="AE11" s="87">
        <f>((+J11-$J$50)^2)*BDUA!J11</f>
        <v>11391426.687365776</v>
      </c>
      <c r="AF11" s="87">
        <f>((+K11-$K$50)^2)*BDUA!K11</f>
        <v>119537.86352404018</v>
      </c>
      <c r="AG11" s="87">
        <f>((+L11-$L$50)^2)*BDUA!L11</f>
        <v>171750.16684183074</v>
      </c>
      <c r="AH11" s="87">
        <f>((+M11-$M$50)^2)*BDUA!M11</f>
        <v>68016836.55907014</v>
      </c>
      <c r="AI11" s="87">
        <f>((+N11-$N$50)^2)*BDUA!N11</f>
        <v>10468821.468914732</v>
      </c>
      <c r="AJ11" s="87">
        <f>((+O11-$O$50)^2)*BDUA!O11</f>
        <v>87335755.712643594</v>
      </c>
      <c r="AK11" s="87">
        <f>((+P11-$P$50)^2)*BDUA!P11</f>
        <v>470.82792199722019</v>
      </c>
      <c r="AL11" s="87">
        <f>((+Q11-$Q$50)^2)*BDUA!Q11</f>
        <v>7580523.1164721381</v>
      </c>
      <c r="AM11" s="87">
        <f>((+R11-$R$50)^2)*BDUA!R11</f>
        <v>25919051.76856526</v>
      </c>
      <c r="AN11" s="87">
        <f>((+S11-$S$50)^2)*BDUA!S11</f>
        <v>256573216.26677832</v>
      </c>
      <c r="AO11" s="87">
        <f>((+T11-$T$50)^2)*BDUA!T11</f>
        <v>69608931.553752512</v>
      </c>
      <c r="AP11" s="87">
        <f>((+U11-$U$50)^2)*BDUA!U11</f>
        <v>195296613.90907666</v>
      </c>
    </row>
    <row r="12" spans="1:44" ht="14.45" x14ac:dyDescent="0.3">
      <c r="A12" s="19">
        <v>10</v>
      </c>
      <c r="B12" s="43" t="str">
        <f>+casos!AV12</f>
        <v>CCF055</v>
      </c>
      <c r="C12" s="43" t="str">
        <f>+casos!AW12</f>
        <v>S</v>
      </c>
      <c r="D12" s="82">
        <f>casos!AX12/BDUA!D12*100000</f>
        <v>0</v>
      </c>
      <c r="E12" s="82">
        <f>casos!AY12/BDUA!E12*100000</f>
        <v>0</v>
      </c>
      <c r="F12" s="82">
        <f>casos!AZ12/BDUA!F12*100000</f>
        <v>1.367708404568146</v>
      </c>
      <c r="G12" s="82">
        <f>casos!BA12/BDUA!G12*100000</f>
        <v>2.5482251611752411</v>
      </c>
      <c r="H12" s="82">
        <f>casos!BB12/BDUA!H12*100000</f>
        <v>9.0126627912216666</v>
      </c>
      <c r="I12" s="82">
        <f>casos!BC12/BDUA!I12*100000</f>
        <v>13.184350176340685</v>
      </c>
      <c r="J12" s="82">
        <f>casos!BD12/BDUA!J12*100000</f>
        <v>25.245087726679852</v>
      </c>
      <c r="K12" s="82">
        <f>casos!BE12/BDUA!K12*100000</f>
        <v>18.78154712994483</v>
      </c>
      <c r="L12" s="82">
        <f>casos!BF12/BDUA!L12*100000</f>
        <v>33.838304961216096</v>
      </c>
      <c r="M12" s="82">
        <f>casos!BG12/BDUA!M12*100000</f>
        <v>47.976587425336433</v>
      </c>
      <c r="N12" s="82">
        <f>casos!BH12/BDUA!N12*100000</f>
        <v>74.983597338082291</v>
      </c>
      <c r="O12" s="82">
        <f>casos!BI12/BDUA!O12*100000</f>
        <v>113.78290222255934</v>
      </c>
      <c r="P12" s="82">
        <f>casos!BJ12/BDUA!P12*100000</f>
        <v>141.11006585136408</v>
      </c>
      <c r="Q12" s="82">
        <f>casos!BK12/BDUA!Q12*100000</f>
        <v>98.128548398401904</v>
      </c>
      <c r="R12" s="82">
        <f>casos!BL12/BDUA!R12*100000</f>
        <v>154.85869144405729</v>
      </c>
      <c r="S12" s="82">
        <f>casos!BM12/BDUA!S12*100000</f>
        <v>121.37261392474899</v>
      </c>
      <c r="T12" s="82">
        <f>casos!BN12/BDUA!T12*100000</f>
        <v>128.91789541535735</v>
      </c>
      <c r="U12" s="82">
        <f>casos!BO12/BDUA!U12*100000</f>
        <v>30.449065155143842</v>
      </c>
      <c r="W12" s="19">
        <v>10</v>
      </c>
      <c r="X12" s="43" t="str">
        <f t="shared" si="0"/>
        <v>CCF055</v>
      </c>
      <c r="Y12" s="87">
        <f>((+D12-$D$50)^2)*BDUA!D12</f>
        <v>30462.081101079075</v>
      </c>
      <c r="Z12" s="87">
        <f>((+E12-$E$50)^2)*BDUA!E12</f>
        <v>98641.853680240485</v>
      </c>
      <c r="AA12" s="87">
        <f>((+F12-$F$50)^2)*BDUA!F12</f>
        <v>475714.59107265412</v>
      </c>
      <c r="AB12" s="87">
        <f>((+G12-$G$50)^2)*BDUA!G12</f>
        <v>3712156.2724329229</v>
      </c>
      <c r="AC12" s="87">
        <f>((+H12-$H$50)^2)*BDUA!H12</f>
        <v>7720063.0646355636</v>
      </c>
      <c r="AD12" s="87">
        <f>((+I12-$I$50)^2)*BDUA!I12</f>
        <v>18219671.097072594</v>
      </c>
      <c r="AE12" s="87">
        <f>((+J12-$J$50)^2)*BDUA!J12</f>
        <v>23470457.911249813</v>
      </c>
      <c r="AF12" s="87">
        <f>((+K12-$K$50)^2)*BDUA!K12</f>
        <v>72524935.894431546</v>
      </c>
      <c r="AG12" s="87">
        <f>((+L12-$L$50)^2)*BDUA!L12</f>
        <v>70321580.190756783</v>
      </c>
      <c r="AH12" s="87">
        <f>((+M12-$M$50)^2)*BDUA!M12</f>
        <v>131828625.9520039</v>
      </c>
      <c r="AI12" s="87">
        <f>((+N12-$N$50)^2)*BDUA!N12</f>
        <v>122883912.04123333</v>
      </c>
      <c r="AJ12" s="87">
        <f>((+O12-$O$50)^2)*BDUA!O12</f>
        <v>134930484.36233443</v>
      </c>
      <c r="AK12" s="87">
        <f>((+P12-$P$50)^2)*BDUA!P12</f>
        <v>203249729.34386584</v>
      </c>
      <c r="AL12" s="87">
        <f>((+Q12-$Q$50)^2)*BDUA!Q12</f>
        <v>467570169.61998928</v>
      </c>
      <c r="AM12" s="87">
        <f>((+R12-$R$50)^2)*BDUA!R12</f>
        <v>204900843.30418447</v>
      </c>
      <c r="AN12" s="87">
        <f>((+S12-$S$50)^2)*BDUA!S12</f>
        <v>261153906.73447976</v>
      </c>
      <c r="AO12" s="87">
        <f>((+T12-$T$50)^2)*BDUA!T12</f>
        <v>142190827.806373</v>
      </c>
      <c r="AP12" s="87">
        <f>((+U12-$U$50)^2)*BDUA!U12</f>
        <v>1362935808.0957382</v>
      </c>
    </row>
    <row r="13" spans="1:44" ht="14.45" x14ac:dyDescent="0.3">
      <c r="A13" s="19">
        <v>11</v>
      </c>
      <c r="B13" s="43" t="str">
        <f>+casos!AV13</f>
        <v>CCF102</v>
      </c>
      <c r="C13" s="43" t="str">
        <f>+casos!AW13</f>
        <v>S</v>
      </c>
      <c r="D13" s="82">
        <f>casos!AX13/BDUA!D13*100000</f>
        <v>0</v>
      </c>
      <c r="E13" s="82">
        <f>casos!AY13/BDUA!E13*100000</f>
        <v>0</v>
      </c>
      <c r="F13" s="82">
        <f>casos!AZ13/BDUA!F13*100000</f>
        <v>0</v>
      </c>
      <c r="G13" s="82">
        <f>casos!BA13/BDUA!G13*100000</f>
        <v>5.5398592875740951</v>
      </c>
      <c r="H13" s="82">
        <f>casos!BB13/BDUA!H13*100000</f>
        <v>13.862895958965829</v>
      </c>
      <c r="I13" s="82">
        <f>casos!BC13/BDUA!I13*100000</f>
        <v>0</v>
      </c>
      <c r="J13" s="82">
        <f>casos!BD13/BDUA!J13*100000</f>
        <v>9.8667982239763194</v>
      </c>
      <c r="K13" s="82">
        <f>casos!BE13/BDUA!K13*100000</f>
        <v>0</v>
      </c>
      <c r="L13" s="82">
        <f>casos!BF13/BDUA!L13*100000</f>
        <v>15.576323987538942</v>
      </c>
      <c r="M13" s="82">
        <f>casos!BG13/BDUA!M13*100000</f>
        <v>72.020165646380988</v>
      </c>
      <c r="N13" s="82">
        <f>casos!BH13/BDUA!N13*100000</f>
        <v>40.088194026859092</v>
      </c>
      <c r="O13" s="82">
        <f>casos!BI13/BDUA!O13*100000</f>
        <v>44.583147570218458</v>
      </c>
      <c r="P13" s="82">
        <f>casos!BJ13/BDUA!P13*100000</f>
        <v>95.66326530612244</v>
      </c>
      <c r="Q13" s="82">
        <f>casos!BK13/BDUA!Q13*100000</f>
        <v>245.39877300613497</v>
      </c>
      <c r="R13" s="82">
        <f>casos!BL13/BDUA!R13*100000</f>
        <v>121.06537530266344</v>
      </c>
      <c r="S13" s="82">
        <f>casos!BM13/BDUA!S13*100000</f>
        <v>129.81393336218088</v>
      </c>
      <c r="T13" s="82">
        <f>casos!BN13/BDUA!T13*100000</f>
        <v>0</v>
      </c>
      <c r="U13" s="82">
        <f>casos!BO13/BDUA!U13*100000</f>
        <v>17.848761494271869</v>
      </c>
      <c r="W13" s="19">
        <v>11</v>
      </c>
      <c r="X13" s="43" t="str">
        <f t="shared" si="0"/>
        <v>CCF102</v>
      </c>
      <c r="Y13" s="87">
        <f>((+D13-$D$50)^2)*BDUA!D13</f>
        <v>9127.1348986374724</v>
      </c>
      <c r="Z13" s="87">
        <f>((+E13-$E$50)^2)*BDUA!E13</f>
        <v>32044.217955973614</v>
      </c>
      <c r="AA13" s="87">
        <f>((+F13-$F$50)^2)*BDUA!F13</f>
        <v>300854.3657061737</v>
      </c>
      <c r="AB13" s="87">
        <f>((+G13-$G$50)^2)*BDUA!G13</f>
        <v>272539.11251478049</v>
      </c>
      <c r="AC13" s="87">
        <f>((+H13-$H$50)^2)*BDUA!H13</f>
        <v>505344.43450107059</v>
      </c>
      <c r="AD13" s="87">
        <f>((+I13-$I$50)^2)*BDUA!I13</f>
        <v>11774592.30126152</v>
      </c>
      <c r="AE13" s="87">
        <f>((+J13-$J$50)^2)*BDUA!J13</f>
        <v>14327721.166806692</v>
      </c>
      <c r="AF13" s="87">
        <f>((+K13-$K$50)^2)*BDUA!K13</f>
        <v>28374406.106231447</v>
      </c>
      <c r="AG13" s="87">
        <f>((+L13-$L$50)^2)*BDUA!L13</f>
        <v>23924504.00881746</v>
      </c>
      <c r="AH13" s="87">
        <f>((+M13-$M$50)^2)*BDUA!M13</f>
        <v>5755441.6171197668</v>
      </c>
      <c r="AI13" s="87">
        <f>((+N13-$N$50)^2)*BDUA!N13</f>
        <v>46803533.089171827</v>
      </c>
      <c r="AJ13" s="87">
        <f>((+O13-$O$50)^2)*BDUA!O13</f>
        <v>88853913.80399324</v>
      </c>
      <c r="AK13" s="87">
        <f>((+P13-$P$50)^2)*BDUA!P13</f>
        <v>69167045.33571288</v>
      </c>
      <c r="AL13" s="87">
        <f>((+Q13-$Q$50)^2)*BDUA!Q13</f>
        <v>2787069.7590714539</v>
      </c>
      <c r="AM13" s="87">
        <f>((+R13-$R$50)^2)*BDUA!R13</f>
        <v>50372035.018660478</v>
      </c>
      <c r="AN13" s="87">
        <f>((+S13-$S$50)^2)*BDUA!S13</f>
        <v>60134079.169977993</v>
      </c>
      <c r="AO13" s="87">
        <f>((+T13-$T$50)^2)*BDUA!T13</f>
        <v>167079280.49933949</v>
      </c>
      <c r="AP13" s="87">
        <f>((+U13-$U$50)^2)*BDUA!U13</f>
        <v>496111013.42118406</v>
      </c>
    </row>
    <row r="14" spans="1:44" ht="14.45" x14ac:dyDescent="0.3">
      <c r="A14" s="19">
        <v>12</v>
      </c>
      <c r="B14" s="43" t="str">
        <f>+casos!AV14</f>
        <v>EAS016</v>
      </c>
      <c r="C14" s="43" t="str">
        <f>+casos!AW14</f>
        <v>C</v>
      </c>
      <c r="D14" s="82">
        <f>casos!AX14/BDUA!D14*100000</f>
        <v>0</v>
      </c>
      <c r="E14" s="82">
        <f>casos!AY14/BDUA!E14*100000</f>
        <v>0</v>
      </c>
      <c r="F14" s="82">
        <f>casos!AZ14/BDUA!F14*100000</f>
        <v>0</v>
      </c>
      <c r="G14" s="82">
        <f>casos!BA14/BDUA!G14*100000</f>
        <v>0</v>
      </c>
      <c r="H14" s="82">
        <f>casos!BB14/BDUA!H14*100000</f>
        <v>0</v>
      </c>
      <c r="I14" s="82">
        <f>casos!BC14/BDUA!I14*100000</f>
        <v>0</v>
      </c>
      <c r="J14" s="82">
        <f>casos!BD14/BDUA!J14*100000</f>
        <v>0</v>
      </c>
      <c r="K14" s="82">
        <f>casos!BE14/BDUA!K14*100000</f>
        <v>0</v>
      </c>
      <c r="L14" s="82">
        <f>casos!BF14/BDUA!L14*100000</f>
        <v>0</v>
      </c>
      <c r="M14" s="82">
        <f>casos!BG14/BDUA!M14*100000</f>
        <v>0</v>
      </c>
      <c r="N14" s="82">
        <f>casos!BH14/BDUA!N14*100000</f>
        <v>64.184852374839537</v>
      </c>
      <c r="O14" s="82">
        <f>casos!BI14/BDUA!O14*100000</f>
        <v>289.35185185185185</v>
      </c>
      <c r="P14" s="82">
        <f>casos!BJ14/BDUA!P14*100000</f>
        <v>210.82220660576246</v>
      </c>
      <c r="Q14" s="82">
        <f>casos!BK14/BDUA!Q14*100000</f>
        <v>604.22960725075529</v>
      </c>
      <c r="R14" s="82">
        <f>casos!BL14/BDUA!R14*100000</f>
        <v>540.54054054054052</v>
      </c>
      <c r="S14" s="82">
        <f>casos!BM14/BDUA!S14*100000</f>
        <v>0</v>
      </c>
      <c r="T14" s="82">
        <f>casos!BN14/BDUA!T14*100000</f>
        <v>0</v>
      </c>
      <c r="U14" s="82">
        <f>casos!BO14/BDUA!U14*100000</f>
        <v>172.01834862385323</v>
      </c>
      <c r="W14" s="19">
        <v>12</v>
      </c>
      <c r="X14" s="43" t="str">
        <f t="shared" si="0"/>
        <v>EAS016</v>
      </c>
      <c r="Y14" s="87">
        <f>((+D14-$D$50)^2)*BDUA!D14</f>
        <v>51.644415155364932</v>
      </c>
      <c r="Z14" s="87">
        <f>((+E14-$E$50)^2)*BDUA!E14</f>
        <v>291.09441513341949</v>
      </c>
      <c r="AA14" s="87">
        <f>((+F14-$F$50)^2)*BDUA!F14</f>
        <v>6510.2710553954093</v>
      </c>
      <c r="AB14" s="87">
        <f>((+G14-$G$50)^2)*BDUA!G14</f>
        <v>75958.40803473194</v>
      </c>
      <c r="AC14" s="87">
        <f>((+H14-$H$50)^2)*BDUA!H14</f>
        <v>386996.12723249535</v>
      </c>
      <c r="AD14" s="87">
        <f>((+I14-$I$50)^2)*BDUA!I14</f>
        <v>99618.9907673743</v>
      </c>
      <c r="AE14" s="87">
        <f>((+J14-$J$50)^2)*BDUA!J14</f>
        <v>164469.37984286173</v>
      </c>
      <c r="AF14" s="87">
        <f>((+K14-$K$50)^2)*BDUA!K14</f>
        <v>277614.9009123026</v>
      </c>
      <c r="AG14" s="87">
        <f>((+L14-$L$50)^2)*BDUA!L14</f>
        <v>1045022.0549655387</v>
      </c>
      <c r="AH14" s="87">
        <f>((+M14-$M$50)^2)*BDUA!M14</f>
        <v>7547697.7182153789</v>
      </c>
      <c r="AI14" s="87">
        <f>((+N14-$N$50)^2)*BDUA!N14</f>
        <v>8248235.447766168</v>
      </c>
      <c r="AJ14" s="87">
        <f>((+O14-$O$50)^2)*BDUA!O14</f>
        <v>18701403.391781479</v>
      </c>
      <c r="AK14" s="87">
        <f>((+P14-$P$50)^2)*BDUA!P14</f>
        <v>1582984.1858425066</v>
      </c>
      <c r="AL14" s="87">
        <f>((+Q14-$Q$50)^2)*BDUA!Q14</f>
        <v>104929741.46595927</v>
      </c>
      <c r="AM14" s="87">
        <f>((+R14-$R$50)^2)*BDUA!R14</f>
        <v>33274964.042153195</v>
      </c>
      <c r="AN14" s="87">
        <f>((+S14-$S$50)^2)*BDUA!S14</f>
        <v>22374776.989809126</v>
      </c>
      <c r="AO14" s="87">
        <f>((+T14-$T$50)^2)*BDUA!T14</f>
        <v>15867242.566581724</v>
      </c>
      <c r="AP14" s="87">
        <f>((+U14-$U$50)^2)*BDUA!U14</f>
        <v>98256210.249644727</v>
      </c>
    </row>
    <row r="15" spans="1:44" x14ac:dyDescent="0.25">
      <c r="A15" s="19">
        <v>13</v>
      </c>
      <c r="B15" s="43" t="str">
        <f>+casos!AV15</f>
        <v>EAS027</v>
      </c>
      <c r="C15" s="43" t="str">
        <f>+casos!AW15</f>
        <v>C</v>
      </c>
      <c r="D15" s="82">
        <f>casos!AX15/BDUA!D15*100000</f>
        <v>0</v>
      </c>
      <c r="E15" s="82">
        <f>casos!AY15/BDUA!E15*100000</f>
        <v>0</v>
      </c>
      <c r="F15" s="82">
        <f>casos!AZ15/BDUA!F15*100000</f>
        <v>0</v>
      </c>
      <c r="G15" s="82">
        <f>casos!BA15/BDUA!G15*100000</f>
        <v>0</v>
      </c>
      <c r="H15" s="82">
        <f>casos!BB15/BDUA!H15*100000</f>
        <v>0</v>
      </c>
      <c r="I15" s="82">
        <f>casos!BC15/BDUA!I15*100000</f>
        <v>961.53846153846155</v>
      </c>
      <c r="J15" s="82">
        <f>casos!BD15/BDUA!J15*100000</f>
        <v>938.96713615023475</v>
      </c>
      <c r="K15" s="82">
        <f>casos!BE15/BDUA!K15*100000</f>
        <v>0</v>
      </c>
      <c r="L15" s="82">
        <f>casos!BF15/BDUA!L15*100000</f>
        <v>360.36036036036035</v>
      </c>
      <c r="M15" s="82">
        <f>casos!BG15/BDUA!M15*100000</f>
        <v>0</v>
      </c>
      <c r="N15" s="82">
        <f>casos!BH15/BDUA!N15*100000</f>
        <v>69.930069930069934</v>
      </c>
      <c r="O15" s="82">
        <f>casos!BI15/BDUA!O15*100000</f>
        <v>161.18633139909736</v>
      </c>
      <c r="P15" s="82">
        <f>casos!BJ15/BDUA!P15*100000</f>
        <v>287.40490278951819</v>
      </c>
      <c r="Q15" s="82">
        <f>casos!BK15/BDUA!Q15*100000</f>
        <v>406.90332538234878</v>
      </c>
      <c r="R15" s="82">
        <f>casos!BL15/BDUA!R15*100000</f>
        <v>323.79924446842955</v>
      </c>
      <c r="S15" s="82">
        <f>casos!BM15/BDUA!S15*100000</f>
        <v>419.24535835496113</v>
      </c>
      <c r="T15" s="82">
        <f>casos!BN15/BDUA!T15*100000</f>
        <v>387.4031492126968</v>
      </c>
      <c r="U15" s="82">
        <f>casos!BO15/BDUA!U15*100000</f>
        <v>299.41520467836261</v>
      </c>
      <c r="W15" s="19">
        <v>13</v>
      </c>
      <c r="X15" s="43" t="str">
        <f t="shared" si="0"/>
        <v>EAS027</v>
      </c>
      <c r="Y15" s="87">
        <f>((+D15-$D$50)^2)*BDUA!D15</f>
        <v>95.164989724492685</v>
      </c>
      <c r="Z15" s="87">
        <f>((+E15-$E$50)^2)*BDUA!E15</f>
        <v>800.08406498659156</v>
      </c>
      <c r="AA15" s="87">
        <f>((+F15-$F$50)^2)*BDUA!F15</f>
        <v>16690.246785883988</v>
      </c>
      <c r="AB15" s="87">
        <f>((+G15-$G$50)^2)*BDUA!G15</f>
        <v>148274.36609352936</v>
      </c>
      <c r="AC15" s="87">
        <f>((+H15-$H$50)^2)*BDUA!H15</f>
        <v>428865.27345481789</v>
      </c>
      <c r="AD15" s="87">
        <f>((+I15-$I$50)^2)*BDUA!I15</f>
        <v>180296305.18345803</v>
      </c>
      <c r="AE15" s="87">
        <f>((+J15-$J$50)^2)*BDUA!J15</f>
        <v>169286984.555738</v>
      </c>
      <c r="AF15" s="87">
        <f>((+K15-$K$50)^2)*BDUA!K15</f>
        <v>1186172.7584434748</v>
      </c>
      <c r="AG15" s="87">
        <f>((+L15-$L$50)^2)*BDUA!L15</f>
        <v>44681680.768313572</v>
      </c>
      <c r="AH15" s="87">
        <f>((+M15-$M$50)^2)*BDUA!M15</f>
        <v>8850897.3242381774</v>
      </c>
      <c r="AI15" s="87">
        <f>((+N15-$N$50)^2)*BDUA!N15</f>
        <v>6422234.8250221731</v>
      </c>
      <c r="AJ15" s="87">
        <f>((+O15-$O$50)^2)*BDUA!O15</f>
        <v>1806749.5739518353</v>
      </c>
      <c r="AK15" s="87">
        <f>((+P15-$P$50)^2)*BDUA!P15</f>
        <v>11053954.52203859</v>
      </c>
      <c r="AL15" s="87">
        <f>((+Q15-$Q$50)^2)*BDUA!Q15</f>
        <v>116298629.16077615</v>
      </c>
      <c r="AM15" s="87">
        <f>((+R15-$R$50)^2)*BDUA!R15</f>
        <v>4394311.0368481083</v>
      </c>
      <c r="AN15" s="87">
        <f>((+S15-$S$50)^2)*BDUA!S15</f>
        <v>82223677.651243836</v>
      </c>
      <c r="AO15" s="87">
        <f>((+T15-$T$50)^2)*BDUA!T15</f>
        <v>183539372.65874302</v>
      </c>
      <c r="AP15" s="87">
        <f>((+U15-$U$50)^2)*BDUA!U15</f>
        <v>2150744656.4032774</v>
      </c>
    </row>
    <row r="16" spans="1:44" x14ac:dyDescent="0.25">
      <c r="A16" s="19">
        <v>14</v>
      </c>
      <c r="B16" s="43" t="str">
        <f>+casos!AV16</f>
        <v>EPS001</v>
      </c>
      <c r="C16" s="43" t="str">
        <f>+casos!AW16</f>
        <v>C</v>
      </c>
      <c r="D16" s="82">
        <f>casos!AX16/BDUA!D16*100000</f>
        <v>0</v>
      </c>
      <c r="E16" s="82">
        <f>casos!AY16/BDUA!E16*100000</f>
        <v>0</v>
      </c>
      <c r="F16" s="82">
        <f>casos!AZ16/BDUA!F16*100000</f>
        <v>17.132088401576155</v>
      </c>
      <c r="G16" s="82">
        <f>casos!BA16/BDUA!G16*100000</f>
        <v>22.694606248581586</v>
      </c>
      <c r="H16" s="82">
        <f>casos!BB16/BDUA!H16*100000</f>
        <v>61.963353102593608</v>
      </c>
      <c r="I16" s="82">
        <f>casos!BC16/BDUA!I16*100000</f>
        <v>46.855964764314493</v>
      </c>
      <c r="J16" s="82">
        <f>casos!BD16/BDUA!J16*100000</f>
        <v>31.523863564718493</v>
      </c>
      <c r="K16" s="82">
        <f>casos!BE16/BDUA!K16*100000</f>
        <v>44.370493621741538</v>
      </c>
      <c r="L16" s="82">
        <f>casos!BF16/BDUA!L16*100000</f>
        <v>54.978619425778859</v>
      </c>
      <c r="M16" s="82">
        <f>casos!BG16/BDUA!M16*100000</f>
        <v>65.672818020621264</v>
      </c>
      <c r="N16" s="82">
        <f>casos!BH16/BDUA!N16*100000</f>
        <v>129.13223140495867</v>
      </c>
      <c r="O16" s="82">
        <f>casos!BI16/BDUA!O16*100000</f>
        <v>219.67120181405897</v>
      </c>
      <c r="P16" s="82">
        <f>casos!BJ16/BDUA!P16*100000</f>
        <v>222.67747394673555</v>
      </c>
      <c r="Q16" s="82">
        <f>casos!BK16/BDUA!Q16*100000</f>
        <v>307.65589871021177</v>
      </c>
      <c r="R16" s="82">
        <f>casos!BL16/BDUA!R16*100000</f>
        <v>145.1378809869376</v>
      </c>
      <c r="S16" s="82">
        <f>casos!BM16/BDUA!S16*100000</f>
        <v>285.78851649779165</v>
      </c>
      <c r="T16" s="82">
        <f>casos!BN16/BDUA!T16*100000</f>
        <v>293.37803855825649</v>
      </c>
      <c r="U16" s="82">
        <f>casos!BO16/BDUA!U16*100000</f>
        <v>93.489759314679418</v>
      </c>
      <c r="W16" s="19">
        <v>14</v>
      </c>
      <c r="X16" s="43" t="str">
        <f t="shared" si="0"/>
        <v>EPS001</v>
      </c>
      <c r="Y16" s="87">
        <f>((+D16-$D$50)^2)*BDUA!D16</f>
        <v>5568.3124475379991</v>
      </c>
      <c r="Z16" s="87">
        <f>((+E16-$E$50)^2)*BDUA!E16</f>
        <v>19503.325813939104</v>
      </c>
      <c r="AA16" s="87">
        <f>((+F16-$F$50)^2)*BDUA!F16</f>
        <v>2038276.8038823239</v>
      </c>
      <c r="AB16" s="87">
        <f>((+G16-$G$50)^2)*BDUA!G16</f>
        <v>2327454.9059708961</v>
      </c>
      <c r="AC16" s="87">
        <f>((+H16-$H$50)^2)*BDUA!H16</f>
        <v>20101026.838587701</v>
      </c>
      <c r="AD16" s="87">
        <f>((+I16-$I$50)^2)*BDUA!I16</f>
        <v>2850284.4339978443</v>
      </c>
      <c r="AE16" s="87">
        <f>((+J16-$J$50)^2)*BDUA!J16</f>
        <v>4031015.3557827845</v>
      </c>
      <c r="AF16" s="87">
        <f>((+K16-$K$50)^2)*BDUA!K16</f>
        <v>4429728.9201973295</v>
      </c>
      <c r="AG16" s="87">
        <f>((+L16-$L$50)^2)*BDUA!L16</f>
        <v>7668201.4337564753</v>
      </c>
      <c r="AH16" s="87">
        <f>((+M16-$M$50)^2)*BDUA!M16</f>
        <v>22615372.011061337</v>
      </c>
      <c r="AI16" s="87">
        <f>((+N16-$N$50)^2)*BDUA!N16</f>
        <v>945508.32649165252</v>
      </c>
      <c r="AJ16" s="87">
        <f>((+O16-$O$50)^2)*BDUA!O16</f>
        <v>16651976.173028534</v>
      </c>
      <c r="AK16" s="87">
        <f>((+P16-$P$50)^2)*BDUA!P16</f>
        <v>5188620.8712875918</v>
      </c>
      <c r="AL16" s="87">
        <f>((+Q16-$Q$50)^2)*BDUA!Q16</f>
        <v>6861740.254405194</v>
      </c>
      <c r="AM16" s="87">
        <f>((+R16-$R$50)^2)*BDUA!R16</f>
        <v>124924148.10064054</v>
      </c>
      <c r="AN16" s="87">
        <f>((+S16-$S$50)^2)*BDUA!S16</f>
        <v>109554.01609643512</v>
      </c>
      <c r="AO16" s="87">
        <f>((+T16-$T$50)^2)*BDUA!T16</f>
        <v>15735481.645066516</v>
      </c>
      <c r="AP16" s="87">
        <f>((+U16-$U$50)^2)*BDUA!U16</f>
        <v>66437985.173782431</v>
      </c>
      <c r="AQ16"/>
      <c r="AR16"/>
    </row>
    <row r="17" spans="1:44" x14ac:dyDescent="0.25">
      <c r="A17" s="19">
        <v>15</v>
      </c>
      <c r="B17" s="43" t="str">
        <f>+casos!AV17</f>
        <v>EPS002</v>
      </c>
      <c r="C17" s="43" t="str">
        <f>+casos!AW17</f>
        <v>C</v>
      </c>
      <c r="D17" s="82">
        <f>casos!AX17/BDUA!D17*100000</f>
        <v>0.58741636659480601</v>
      </c>
      <c r="E17" s="82">
        <f>casos!AY17/BDUA!E17*100000</f>
        <v>1.6550993611316467</v>
      </c>
      <c r="F17" s="82">
        <f>casos!AZ17/BDUA!F17*100000</f>
        <v>7.8628715206793522</v>
      </c>
      <c r="G17" s="82">
        <f>casos!BA17/BDUA!G17*100000</f>
        <v>7.9655433354005822</v>
      </c>
      <c r="H17" s="82">
        <f>casos!BB17/BDUA!H17*100000</f>
        <v>16.717572427752977</v>
      </c>
      <c r="I17" s="82">
        <f>casos!BC17/BDUA!I17*100000</f>
        <v>24.172627089745195</v>
      </c>
      <c r="J17" s="82">
        <f>casos!BD17/BDUA!J17*100000</f>
        <v>40.01895150347061</v>
      </c>
      <c r="K17" s="82">
        <f>casos!BE17/BDUA!K17*100000</f>
        <v>51.221581359612848</v>
      </c>
      <c r="L17" s="82">
        <f>casos!BF17/BDUA!L17*100000</f>
        <v>68.597253419774844</v>
      </c>
      <c r="M17" s="82">
        <f>casos!BG17/BDUA!M17*100000</f>
        <v>94.498571533221011</v>
      </c>
      <c r="N17" s="82">
        <f>casos!BH17/BDUA!N17*100000</f>
        <v>129.23214566782369</v>
      </c>
      <c r="O17" s="82">
        <f>casos!BI17/BDUA!O17*100000</f>
        <v>201.52066403782052</v>
      </c>
      <c r="P17" s="82">
        <f>casos!BJ17/BDUA!P17*100000</f>
        <v>277.4096107018463</v>
      </c>
      <c r="Q17" s="82">
        <f>casos!BK17/BDUA!Q17*100000</f>
        <v>375.1476275386147</v>
      </c>
      <c r="R17" s="82">
        <f>casos!BL17/BDUA!R17*100000</f>
        <v>398.51427687069565</v>
      </c>
      <c r="S17" s="82">
        <f>casos!BM17/BDUA!S17*100000</f>
        <v>380.58434334562912</v>
      </c>
      <c r="T17" s="82">
        <f>casos!BN17/BDUA!T17*100000</f>
        <v>240.85725521038142</v>
      </c>
      <c r="U17" s="82">
        <f>casos!BO17/BDUA!U17*100000</f>
        <v>64.46641608838037</v>
      </c>
      <c r="W17" s="19">
        <v>15</v>
      </c>
      <c r="X17" s="43" t="str">
        <f t="shared" si="0"/>
        <v>EPS002</v>
      </c>
      <c r="Y17" s="87">
        <f>((+D17-$D$50)^2)*BDUA!D17</f>
        <v>5174.3185290807678</v>
      </c>
      <c r="Z17" s="87">
        <f>((+E17-$E$50)^2)*BDUA!E17</f>
        <v>22251.668721110251</v>
      </c>
      <c r="AA17" s="87">
        <f>((+F17-$F$50)^2)*BDUA!F17</f>
        <v>2770186.0030020163</v>
      </c>
      <c r="AB17" s="87">
        <f>((+G17-$G$50)^2)*BDUA!G17</f>
        <v>374626.6373349232</v>
      </c>
      <c r="AC17" s="87">
        <f>((+H17-$H$50)^2)*BDUA!H17</f>
        <v>2077462.1348807588</v>
      </c>
      <c r="AD17" s="87">
        <f>((+I17-$I$50)^2)*BDUA!I17</f>
        <v>9311907.1013598181</v>
      </c>
      <c r="AE17" s="87">
        <f>((+J17-$J$50)^2)*BDUA!J17</f>
        <v>12055974.223981017</v>
      </c>
      <c r="AF17" s="87">
        <f>((+K17-$K$50)^2)*BDUA!K17</f>
        <v>14590856.631112698</v>
      </c>
      <c r="AG17" s="87">
        <f>((+L17-$L$50)^2)*BDUA!L17</f>
        <v>9575063.0824145209</v>
      </c>
      <c r="AH17" s="87">
        <f>((+M17-$M$50)^2)*BDUA!M17</f>
        <v>12877977.975595444</v>
      </c>
      <c r="AI17" s="87">
        <f>((+N17-$N$50)^2)*BDUA!N17</f>
        <v>7181996.2744371956</v>
      </c>
      <c r="AJ17" s="87">
        <f>((+O17-$O$50)^2)*BDUA!O17</f>
        <v>24093708.709688563</v>
      </c>
      <c r="AK17" s="87">
        <f>((+P17-$P$50)^2)*BDUA!P17</f>
        <v>71667939.530444682</v>
      </c>
      <c r="AL17" s="87">
        <f>((+Q17-$Q$50)^2)*BDUA!Q17</f>
        <v>397861470.12203771</v>
      </c>
      <c r="AM17" s="87">
        <f>((+R17-$R$50)^2)*BDUA!R17</f>
        <v>273299093.66577196</v>
      </c>
      <c r="AN17" s="87">
        <f>((+S17-$S$50)^2)*BDUA!S17</f>
        <v>136687111.43217972</v>
      </c>
      <c r="AO17" s="87">
        <f>((+T17-$T$50)^2)*BDUA!T17</f>
        <v>489004.99346307508</v>
      </c>
      <c r="AP17" s="87">
        <f>((+U17-$U$50)^2)*BDUA!U17</f>
        <v>253192084.36809382</v>
      </c>
      <c r="AQ17"/>
      <c r="AR17"/>
    </row>
    <row r="18" spans="1:44" x14ac:dyDescent="0.25">
      <c r="A18" s="19">
        <v>16</v>
      </c>
      <c r="B18" s="43" t="str">
        <f>+casos!AV18</f>
        <v>EPS003</v>
      </c>
      <c r="C18" s="43" t="str">
        <f>+casos!AW18</f>
        <v>C</v>
      </c>
      <c r="D18" s="82">
        <f>casos!AX18/BDUA!D18*100000</f>
        <v>1.5536683663798596</v>
      </c>
      <c r="E18" s="82">
        <f>casos!AY18/BDUA!E18*100000</f>
        <v>2.3465426301614158</v>
      </c>
      <c r="F18" s="82">
        <f>casos!AZ18/BDUA!F18*100000</f>
        <v>5.0139010406351607</v>
      </c>
      <c r="G18" s="82">
        <f>casos!BA18/BDUA!G18*100000</f>
        <v>11.735916899720335</v>
      </c>
      <c r="H18" s="82">
        <f>casos!BB18/BDUA!H18*100000</f>
        <v>17.899775206719159</v>
      </c>
      <c r="I18" s="82">
        <f>casos!BC18/BDUA!I18*100000</f>
        <v>23.548240096111705</v>
      </c>
      <c r="J18" s="82">
        <f>casos!BD18/BDUA!J18*100000</f>
        <v>36.827573730525536</v>
      </c>
      <c r="K18" s="82">
        <f>casos!BE18/BDUA!K18*100000</f>
        <v>58.709124622017512</v>
      </c>
      <c r="L18" s="82">
        <f>casos!BF18/BDUA!L18*100000</f>
        <v>73.754572100557525</v>
      </c>
      <c r="M18" s="82">
        <f>casos!BG18/BDUA!M18*100000</f>
        <v>103.69166223412203</v>
      </c>
      <c r="N18" s="82">
        <f>casos!BH18/BDUA!N18*100000</f>
        <v>138.45099383139137</v>
      </c>
      <c r="O18" s="82">
        <f>casos!BI18/BDUA!O18*100000</f>
        <v>210.21670869528737</v>
      </c>
      <c r="P18" s="82">
        <f>casos!BJ18/BDUA!P18*100000</f>
        <v>309.58665207493283</v>
      </c>
      <c r="Q18" s="82">
        <f>casos!BK18/BDUA!Q18*100000</f>
        <v>390.85917080305973</v>
      </c>
      <c r="R18" s="82">
        <f>casos!BL18/BDUA!R18*100000</f>
        <v>427.9565981693641</v>
      </c>
      <c r="S18" s="82">
        <f>casos!BM18/BDUA!S18*100000</f>
        <v>407.30432421424206</v>
      </c>
      <c r="T18" s="82">
        <f>casos!BN18/BDUA!T18*100000</f>
        <v>326.43392601793943</v>
      </c>
      <c r="U18" s="82">
        <f>casos!BO18/BDUA!U18*100000</f>
        <v>80.205309671108466</v>
      </c>
      <c r="W18" s="19">
        <v>16</v>
      </c>
      <c r="X18" s="43" t="str">
        <f t="shared" si="0"/>
        <v>EPS003</v>
      </c>
      <c r="Y18" s="87">
        <f>((+D18-$D$50)^2)*BDUA!D18</f>
        <v>201820.09283978547</v>
      </c>
      <c r="Z18" s="87">
        <f>((+E18-$E$50)^2)*BDUA!E18</f>
        <v>416291.672084024</v>
      </c>
      <c r="AA18" s="87">
        <f>((+F18-$F$50)^2)*BDUA!F18</f>
        <v>478656.26163669419</v>
      </c>
      <c r="AB18" s="87">
        <f>((+G18-$G$50)^2)*BDUA!G18</f>
        <v>2137753.8001439678</v>
      </c>
      <c r="AC18" s="87">
        <f>((+H18-$H$50)^2)*BDUA!H18</f>
        <v>1522895.3728276803</v>
      </c>
      <c r="AD18" s="87">
        <f>((+I18-$I$50)^2)*BDUA!I18</f>
        <v>22244743.360326983</v>
      </c>
      <c r="AE18" s="87">
        <f>((+J18-$J$50)^2)*BDUA!J18</f>
        <v>52548951.918135718</v>
      </c>
      <c r="AF18" s="87">
        <f>((+K18-$K$50)^2)*BDUA!K18</f>
        <v>787139.78313573392</v>
      </c>
      <c r="AG18" s="87">
        <f>((+L18-$L$50)^2)*BDUA!L18</f>
        <v>3009673.468534966</v>
      </c>
      <c r="AH18" s="87">
        <f>((+M18-$M$50)^2)*BDUA!M18</f>
        <v>90365.038618663093</v>
      </c>
      <c r="AI18" s="87">
        <f>((+N18-$N$50)^2)*BDUA!N18</f>
        <v>661332.46835644846</v>
      </c>
      <c r="AJ18" s="87">
        <f>((+O18-$O$50)^2)*BDUA!O18</f>
        <v>140350643.67037469</v>
      </c>
      <c r="AK18" s="87">
        <f>((+P18-$P$50)^2)*BDUA!P18</f>
        <v>731105386.95510185</v>
      </c>
      <c r="AL18" s="87">
        <f>((+Q18-$Q$50)^2)*BDUA!Q18</f>
        <v>1560912714.0646842</v>
      </c>
      <c r="AM18" s="87">
        <f>((+R18-$R$50)^2)*BDUA!R18</f>
        <v>1443168217.8298891</v>
      </c>
      <c r="AN18" s="87">
        <f>((+S18-$S$50)^2)*BDUA!S18</f>
        <v>795354007.50074506</v>
      </c>
      <c r="AO18" s="87">
        <f>((+T18-$T$50)^2)*BDUA!T18</f>
        <v>566777545.82751703</v>
      </c>
      <c r="AP18" s="87">
        <f>((+U18-$U$50)^2)*BDUA!U18</f>
        <v>130106557.37970881</v>
      </c>
      <c r="AQ18"/>
      <c r="AR18"/>
    </row>
    <row r="19" spans="1:44" x14ac:dyDescent="0.25">
      <c r="A19" s="19">
        <v>17</v>
      </c>
      <c r="B19" s="43" t="str">
        <f>+casos!AV19</f>
        <v>EPS005</v>
      </c>
      <c r="C19" s="43" t="str">
        <f>+casos!AW19</f>
        <v>C</v>
      </c>
      <c r="D19" s="82">
        <f>casos!AX19/BDUA!D19*100000</f>
        <v>1.0553644173333052</v>
      </c>
      <c r="E19" s="82">
        <f>casos!AY19/BDUA!E19*100000</f>
        <v>1.032919132761096</v>
      </c>
      <c r="F19" s="82">
        <f>casos!AZ19/BDUA!F19*100000</f>
        <v>3.2358270774009839</v>
      </c>
      <c r="G19" s="82">
        <f>casos!BA19/BDUA!G19*100000</f>
        <v>10.040059838756639</v>
      </c>
      <c r="H19" s="82">
        <f>casos!BB19/BDUA!H19*100000</f>
        <v>20.289737450797386</v>
      </c>
      <c r="I19" s="82">
        <f>casos!BC19/BDUA!I19*100000</f>
        <v>23.877400402298019</v>
      </c>
      <c r="J19" s="82">
        <f>casos!BD19/BDUA!J19*100000</f>
        <v>38.234912571775808</v>
      </c>
      <c r="K19" s="82">
        <f>casos!BE19/BDUA!K19*100000</f>
        <v>40.61228558559224</v>
      </c>
      <c r="L19" s="82">
        <f>casos!BF19/BDUA!L19*100000</f>
        <v>54.922038631603442</v>
      </c>
      <c r="M19" s="82">
        <f>casos!BG19/BDUA!M19*100000</f>
        <v>91.004550227511373</v>
      </c>
      <c r="N19" s="82">
        <f>casos!BH19/BDUA!N19*100000</f>
        <v>112.81472744987437</v>
      </c>
      <c r="O19" s="82">
        <f>casos!BI19/BDUA!O19*100000</f>
        <v>134.988233326564</v>
      </c>
      <c r="P19" s="82">
        <f>casos!BJ19/BDUA!P19*100000</f>
        <v>220.3555266349197</v>
      </c>
      <c r="Q19" s="82">
        <f>casos!BK19/BDUA!Q19*100000</f>
        <v>253.41242872775442</v>
      </c>
      <c r="R19" s="82">
        <f>casos!BL19/BDUA!R19*100000</f>
        <v>324.65845930081554</v>
      </c>
      <c r="S19" s="82">
        <f>casos!BM19/BDUA!S19*100000</f>
        <v>391.4413667274838</v>
      </c>
      <c r="T19" s="82">
        <f>casos!BN19/BDUA!T19*100000</f>
        <v>332.85254632197939</v>
      </c>
      <c r="U19" s="82">
        <f>casos!BO19/BDUA!U19*100000</f>
        <v>77.97521543818371</v>
      </c>
      <c r="W19" s="19">
        <v>17</v>
      </c>
      <c r="X19" s="43" t="str">
        <f t="shared" si="0"/>
        <v>EPS005</v>
      </c>
      <c r="Y19" s="87">
        <f>((+D19-$D$50)^2)*BDUA!D19</f>
        <v>8168.2765335777412</v>
      </c>
      <c r="Z19" s="87">
        <f>((+E19-$E$50)^2)*BDUA!E19</f>
        <v>7152.3761687767756</v>
      </c>
      <c r="AA19" s="87">
        <f>((+F19-$F$50)^2)*BDUA!F19</f>
        <v>43204.010544495446</v>
      </c>
      <c r="AB19" s="87">
        <f>((+G19-$G$50)^2)*BDUA!G19</f>
        <v>37616.42991850424</v>
      </c>
      <c r="AC19" s="87">
        <f>((+H19-$H$50)^2)*BDUA!H19</f>
        <v>31850.234817799865</v>
      </c>
      <c r="AD19" s="87">
        <f>((+I19-$I$50)^2)*BDUA!I19</f>
        <v>6084635.2887653718</v>
      </c>
      <c r="AE19" s="87">
        <f>((+J19-$J$50)^2)*BDUA!J19</f>
        <v>12480093.583515586</v>
      </c>
      <c r="AF19" s="87">
        <f>((+K19-$K$50)^2)*BDUA!K19</f>
        <v>51140750.23974058</v>
      </c>
      <c r="AG19" s="87">
        <f>((+L19-$L$50)^2)*BDUA!L19</f>
        <v>50584555.587774016</v>
      </c>
      <c r="AH19" s="87">
        <f>((+M19-$M$50)^2)*BDUA!M19</f>
        <v>17440973.016494941</v>
      </c>
      <c r="AI19" s="87">
        <f>((+N19-$N$50)^2)*BDUA!N19</f>
        <v>56776785.279058874</v>
      </c>
      <c r="AJ19" s="87">
        <f>((+O19-$O$50)^2)*BDUA!O19</f>
        <v>212066185.11632594</v>
      </c>
      <c r="AK19" s="87">
        <f>((+P19-$P$50)^2)*BDUA!P19</f>
        <v>38365139.6061965</v>
      </c>
      <c r="AL19" s="87">
        <f>((+Q19-$Q$50)^2)*BDUA!Q19</f>
        <v>34535139.497232974</v>
      </c>
      <c r="AM19" s="87">
        <f>((+R19-$R$50)^2)*BDUA!R19</f>
        <v>32323922.248158909</v>
      </c>
      <c r="AN19" s="87">
        <f>((+S19-$S$50)^2)*BDUA!S19</f>
        <v>303368935.69235975</v>
      </c>
      <c r="AO19" s="87">
        <f>((+T19-$T$50)^2)*BDUA!T19</f>
        <v>338500432.78361619</v>
      </c>
      <c r="AP19" s="87">
        <f>((+U19-$U$50)^2)*BDUA!U19</f>
        <v>12585361.50963131</v>
      </c>
      <c r="AQ19"/>
      <c r="AR19"/>
    </row>
    <row r="20" spans="1:44" x14ac:dyDescent="0.25">
      <c r="A20" s="19">
        <v>18</v>
      </c>
      <c r="B20" s="43" t="str">
        <f>+casos!AV20</f>
        <v>EPS008</v>
      </c>
      <c r="C20" s="43" t="str">
        <f>+casos!AW20</f>
        <v>C</v>
      </c>
      <c r="D20" s="82">
        <f>casos!AX20/BDUA!D20*100000</f>
        <v>0</v>
      </c>
      <c r="E20" s="82">
        <f>casos!AY20/BDUA!E20*100000</f>
        <v>1.2783310110319965</v>
      </c>
      <c r="F20" s="82">
        <f>casos!AZ20/BDUA!F20*100000</f>
        <v>3.8584712736813676</v>
      </c>
      <c r="G20" s="82">
        <f>casos!BA20/BDUA!G20*100000</f>
        <v>7.9861269566011046</v>
      </c>
      <c r="H20" s="82">
        <f>casos!BB20/BDUA!H20*100000</f>
        <v>14.82928871752822</v>
      </c>
      <c r="I20" s="82">
        <f>casos!BC20/BDUA!I20*100000</f>
        <v>18.759379689844923</v>
      </c>
      <c r="J20" s="82">
        <f>casos!BD20/BDUA!J20*100000</f>
        <v>25.72181853257025</v>
      </c>
      <c r="K20" s="82">
        <f>casos!BE20/BDUA!K20*100000</f>
        <v>33.503148310554479</v>
      </c>
      <c r="L20" s="82">
        <f>casos!BF20/BDUA!L20*100000</f>
        <v>50.193603900760081</v>
      </c>
      <c r="M20" s="82">
        <f>casos!BG20/BDUA!M20*100000</f>
        <v>64.911923429386007</v>
      </c>
      <c r="N20" s="82">
        <f>casos!BH20/BDUA!N20*100000</f>
        <v>81.234768480909821</v>
      </c>
      <c r="O20" s="82">
        <f>casos!BI20/BDUA!O20*100000</f>
        <v>123.30856345523574</v>
      </c>
      <c r="P20" s="82">
        <f>casos!BJ20/BDUA!P20*100000</f>
        <v>148.75498544788186</v>
      </c>
      <c r="Q20" s="82">
        <f>casos!BK20/BDUA!Q20*100000</f>
        <v>207.5928663542289</v>
      </c>
      <c r="R20" s="82">
        <f>casos!BL20/BDUA!R20*100000</f>
        <v>304.73868657626087</v>
      </c>
      <c r="S20" s="82">
        <f>casos!BM20/BDUA!S20*100000</f>
        <v>266.60572821450336</v>
      </c>
      <c r="T20" s="82">
        <f>casos!BN20/BDUA!T20*100000</f>
        <v>318.73614190687357</v>
      </c>
      <c r="U20" s="82">
        <f>casos!BO20/BDUA!U20*100000</f>
        <v>52.306221134087039</v>
      </c>
      <c r="W20" s="19">
        <v>18</v>
      </c>
      <c r="X20" s="43" t="str">
        <f t="shared" si="0"/>
        <v>EPS008</v>
      </c>
      <c r="Y20" s="87">
        <f>((+D20-$D$50)^2)*BDUA!D20</f>
        <v>43313.996908506291</v>
      </c>
      <c r="Z20" s="87">
        <f>((+E20-$E$50)^2)*BDUA!E20</f>
        <v>54.494991950245151</v>
      </c>
      <c r="AA20" s="87">
        <f>((+F20-$F$50)^2)*BDUA!F20</f>
        <v>279.89853292492069</v>
      </c>
      <c r="AB20" s="87">
        <f>((+G20-$G$50)^2)*BDUA!G20</f>
        <v>181599.53839687243</v>
      </c>
      <c r="AC20" s="87">
        <f>((+H20-$H$50)^2)*BDUA!H20</f>
        <v>2811217.9806124507</v>
      </c>
      <c r="AD20" s="87">
        <f>((+I20-$I$50)^2)*BDUA!I20</f>
        <v>15463734.662223659</v>
      </c>
      <c r="AE20" s="87">
        <f>((+J20-$J$50)^2)*BDUA!J20</f>
        <v>51467820.353103772</v>
      </c>
      <c r="AF20" s="87">
        <f>((+K20-$K$50)^2)*BDUA!K20</f>
        <v>71491103.328461543</v>
      </c>
      <c r="AG20" s="87">
        <f>((+L20-$L$50)^2)*BDUA!L20</f>
        <v>58443758.446247302</v>
      </c>
      <c r="AH20" s="87">
        <f>((+M20-$M$50)^2)*BDUA!M20</f>
        <v>121343689.85246763</v>
      </c>
      <c r="AI20" s="87">
        <f>((+N20-$N$50)^2)*BDUA!N20</f>
        <v>233059195.25379223</v>
      </c>
      <c r="AJ20" s="87">
        <f>((+O20-$O$50)^2)*BDUA!O20</f>
        <v>237010522.20082164</v>
      </c>
      <c r="AK20" s="87">
        <f>((+P20-$P$50)^2)*BDUA!P20</f>
        <v>422336923.40759033</v>
      </c>
      <c r="AL20" s="87">
        <f>((+Q20-$Q$50)^2)*BDUA!Q20</f>
        <v>162844878.25282162</v>
      </c>
      <c r="AM20" s="87">
        <f>((+R20-$R$50)^2)*BDUA!R20</f>
        <v>1614368.84797156</v>
      </c>
      <c r="AN20" s="87">
        <f>((+S20-$S$50)^2)*BDUA!S20</f>
        <v>7891574.5039975224</v>
      </c>
      <c r="AO20" s="87">
        <f>((+T20-$T$50)^2)*BDUA!T20</f>
        <v>98899566.176580712</v>
      </c>
      <c r="AP20" s="87">
        <f>((+U20-$U$50)^2)*BDUA!U20</f>
        <v>613763207.78987873</v>
      </c>
      <c r="AQ20"/>
      <c r="AR20"/>
    </row>
    <row r="21" spans="1:44" ht="14.25" customHeight="1" x14ac:dyDescent="0.25">
      <c r="A21" s="19">
        <v>19</v>
      </c>
      <c r="B21" s="43" t="str">
        <f>+casos!AV21</f>
        <v>EPS010</v>
      </c>
      <c r="C21" s="43" t="str">
        <f>+casos!AW21</f>
        <v>C</v>
      </c>
      <c r="D21" s="82">
        <f>casos!AX21/BDUA!D21*100000</f>
        <v>1.4134175730206855</v>
      </c>
      <c r="E21" s="82">
        <f>casos!AY21/BDUA!E21*100000</f>
        <v>3.3706577501533648</v>
      </c>
      <c r="F21" s="82">
        <f>casos!AZ21/BDUA!F21*100000</f>
        <v>2.6902331086988687</v>
      </c>
      <c r="G21" s="82">
        <f>casos!BA21/BDUA!G21*100000</f>
        <v>10.114483307941766</v>
      </c>
      <c r="H21" s="82">
        <f>casos!BB21/BDUA!H21*100000</f>
        <v>14.119308153900459</v>
      </c>
      <c r="I21" s="82">
        <f>casos!BC21/BDUA!I21*100000</f>
        <v>19.830121955250025</v>
      </c>
      <c r="J21" s="82">
        <f>casos!BD21/BDUA!J21*100000</f>
        <v>32.978774860499783</v>
      </c>
      <c r="K21" s="82">
        <f>casos!BE21/BDUA!K21*100000</f>
        <v>42.87117212775609</v>
      </c>
      <c r="L21" s="82">
        <f>casos!BF21/BDUA!L21*100000</f>
        <v>58.203903457438393</v>
      </c>
      <c r="M21" s="82">
        <f>casos!BG21/BDUA!M21*100000</f>
        <v>75.662700897516174</v>
      </c>
      <c r="N21" s="82">
        <f>casos!BH21/BDUA!N21*100000</f>
        <v>101.24826629680997</v>
      </c>
      <c r="O21" s="82">
        <f>casos!BI21/BDUA!O21*100000</f>
        <v>141.79884561196201</v>
      </c>
      <c r="P21" s="82">
        <f>casos!BJ21/BDUA!P21*100000</f>
        <v>161.38611304774446</v>
      </c>
      <c r="Q21" s="82">
        <f>casos!BK21/BDUA!Q21*100000</f>
        <v>257.57757278063974</v>
      </c>
      <c r="R21" s="82">
        <f>casos!BL21/BDUA!R21*100000</f>
        <v>302.46853351546491</v>
      </c>
      <c r="S21" s="82">
        <f>casos!BM21/BDUA!S21*100000</f>
        <v>278.32429579154473</v>
      </c>
      <c r="T21" s="82">
        <f>casos!BN21/BDUA!T21*100000</f>
        <v>426.74860239832714</v>
      </c>
      <c r="U21" s="82">
        <f>casos!BO21/BDUA!U21*100000</f>
        <v>56.998869366689604</v>
      </c>
      <c r="W21" s="19">
        <v>19</v>
      </c>
      <c r="X21" s="43" t="str">
        <f t="shared" si="0"/>
        <v>EPS010</v>
      </c>
      <c r="Y21" s="87">
        <f>((+D21-$D$50)^2)*BDUA!D21</f>
        <v>60089.954560096659</v>
      </c>
      <c r="Z21" s="87">
        <f>((+E21-$E$50)^2)*BDUA!E21</f>
        <v>633122.63038748957</v>
      </c>
      <c r="AA21" s="87">
        <f>((+F21-$F$50)^2)*BDUA!F21</f>
        <v>224302.89047493477</v>
      </c>
      <c r="AB21" s="87">
        <f>((+G21-$G$50)^2)*BDUA!G21</f>
        <v>75089.769254082828</v>
      </c>
      <c r="AC21" s="87">
        <f>((+H21-$H$50)^2)*BDUA!H21</f>
        <v>6811592.4046215676</v>
      </c>
      <c r="AD21" s="87">
        <f>((+I21-$I$50)^2)*BDUA!I21</f>
        <v>27622289.051024072</v>
      </c>
      <c r="AE21" s="87">
        <f>((+J21-$J$50)^2)*BDUA!J21</f>
        <v>47729522.440982595</v>
      </c>
      <c r="AF21" s="87">
        <f>((+K21-$K$50)^2)*BDUA!K21</f>
        <v>59164545.794937901</v>
      </c>
      <c r="AG21" s="87">
        <f>((+L21-$L$50)^2)*BDUA!L21</f>
        <v>53619024.503282033</v>
      </c>
      <c r="AH21" s="87">
        <f>((+M21-$M$50)^2)*BDUA!M21</f>
        <v>124952801.26713489</v>
      </c>
      <c r="AI21" s="87">
        <f>((+N21-$N$50)^2)*BDUA!N21</f>
        <v>183753395.24760267</v>
      </c>
      <c r="AJ21" s="87">
        <f>((+O21-$O$50)^2)*BDUA!O21</f>
        <v>208380929.87030527</v>
      </c>
      <c r="AK21" s="87">
        <f>((+P21-$P$50)^2)*BDUA!P21</f>
        <v>530873270.89149207</v>
      </c>
      <c r="AL21" s="87">
        <f>((+Q21-$Q$50)^2)*BDUA!Q21</f>
        <v>23330987.585023578</v>
      </c>
      <c r="AM21" s="87">
        <f>((+R21-$R$50)^2)*BDUA!R21</f>
        <v>1415421.5183254401</v>
      </c>
      <c r="AN21" s="87">
        <f>((+S21-$S$50)^2)*BDUA!S21</f>
        <v>3413883.8612250178</v>
      </c>
      <c r="AO21" s="87">
        <f>((+T21-$T$50)^2)*BDUA!T21</f>
        <v>853017018.09733057</v>
      </c>
      <c r="AP21" s="87">
        <f>((+U21-$U$50)^2)*BDUA!U21</f>
        <v>737726808.66142023</v>
      </c>
      <c r="AQ21"/>
      <c r="AR21"/>
    </row>
    <row r="22" spans="1:44" ht="14.25" customHeight="1" x14ac:dyDescent="0.25">
      <c r="A22" s="19">
        <v>20</v>
      </c>
      <c r="B22" s="43" t="str">
        <f>+casos!AV22</f>
        <v>EPS012</v>
      </c>
      <c r="C22" s="43" t="str">
        <f>+casos!AW22</f>
        <v>C</v>
      </c>
      <c r="D22" s="82">
        <f>casos!AX22/BDUA!D22*100000</f>
        <v>7.0531809846240652</v>
      </c>
      <c r="E22" s="82">
        <f>casos!AY22/BDUA!E22*100000</f>
        <v>0</v>
      </c>
      <c r="F22" s="82">
        <f>casos!AZ22/BDUA!F22*100000</f>
        <v>0</v>
      </c>
      <c r="G22" s="82">
        <f>casos!BA22/BDUA!G22*100000</f>
        <v>0</v>
      </c>
      <c r="H22" s="82">
        <f>casos!BB22/BDUA!H22*100000</f>
        <v>14.884644008930785</v>
      </c>
      <c r="I22" s="82">
        <f>casos!BC22/BDUA!I22*100000</f>
        <v>34.134685717072216</v>
      </c>
      <c r="J22" s="82">
        <f>casos!BD22/BDUA!J22*100000</f>
        <v>48.230806331389488</v>
      </c>
      <c r="K22" s="82">
        <f>casos!BE22/BDUA!K22*100000</f>
        <v>69.444444444444443</v>
      </c>
      <c r="L22" s="82">
        <f>casos!BF22/BDUA!L22*100000</f>
        <v>108.74400672235677</v>
      </c>
      <c r="M22" s="82">
        <f>casos!BG22/BDUA!M22*100000</f>
        <v>112.01792286765883</v>
      </c>
      <c r="N22" s="82">
        <f>casos!BH22/BDUA!N22*100000</f>
        <v>118.30119484206791</v>
      </c>
      <c r="O22" s="82">
        <f>casos!BI22/BDUA!O22*100000</f>
        <v>150.76134479119554</v>
      </c>
      <c r="P22" s="82">
        <f>casos!BJ22/BDUA!P22*100000</f>
        <v>384.54143433955011</v>
      </c>
      <c r="Q22" s="82">
        <f>casos!BK22/BDUA!Q22*100000</f>
        <v>316.08060055314104</v>
      </c>
      <c r="R22" s="82">
        <f>casos!BL22/BDUA!R22*100000</f>
        <v>661.08417805200531</v>
      </c>
      <c r="S22" s="82">
        <f>casos!BM22/BDUA!S22*100000</f>
        <v>388.41807909604523</v>
      </c>
      <c r="T22" s="82">
        <f>casos!BN22/BDUA!T22*100000</f>
        <v>548.44606946983549</v>
      </c>
      <c r="U22" s="82">
        <f>casos!BO22/BDUA!U22*100000</f>
        <v>96.885758190618759</v>
      </c>
      <c r="W22" s="19">
        <v>20</v>
      </c>
      <c r="X22" s="43" t="str">
        <f t="shared" si="0"/>
        <v>EPS012</v>
      </c>
      <c r="Y22" s="87">
        <f>((+D22-$D$50)^2)*BDUA!D22</f>
        <v>561193.74904289329</v>
      </c>
      <c r="Z22" s="87">
        <f>((+E22-$E$50)^2)*BDUA!E22</f>
        <v>27723.764005046021</v>
      </c>
      <c r="AA22" s="87">
        <f>((+F22-$F$50)^2)*BDUA!F22</f>
        <v>274506.19322726212</v>
      </c>
      <c r="AB22" s="87">
        <f>((+G22-$G$50)^2)*BDUA!G22</f>
        <v>1705288.4704405607</v>
      </c>
      <c r="AC22" s="87">
        <f>((+H22-$H$50)^2)*BDUA!H22</f>
        <v>483264.27502838254</v>
      </c>
      <c r="AD22" s="87">
        <f>((+I22-$I$50)^2)*BDUA!I22</f>
        <v>269042.06140994164</v>
      </c>
      <c r="AE22" s="87">
        <f>((+J22-$J$50)^2)*BDUA!J22</f>
        <v>13346.332407640984</v>
      </c>
      <c r="AF22" s="87">
        <f>((+K22-$K$50)^2)*BDUA!K22</f>
        <v>2035623.1842754069</v>
      </c>
      <c r="AG22" s="87">
        <f>((+L22-$L$50)^2)*BDUA!L22</f>
        <v>20874991.057072878</v>
      </c>
      <c r="AH22" s="87">
        <f>((+M22-$M$50)^2)*BDUA!M22</f>
        <v>1142502.8370091119</v>
      </c>
      <c r="AI22" s="87">
        <f>((+N22-$N$50)^2)*BDUA!N22</f>
        <v>5876722.1724495869</v>
      </c>
      <c r="AJ22" s="87">
        <f>((+O22-$O$50)^2)*BDUA!O22</f>
        <v>15843833.885341285</v>
      </c>
      <c r="AK22" s="87">
        <f>((+P22-$P$50)^2)*BDUA!P22</f>
        <v>204947045.79260892</v>
      </c>
      <c r="AL22" s="87">
        <f>((+Q22-$Q$50)^2)*BDUA!Q22</f>
        <v>10349542.78489439</v>
      </c>
      <c r="AM22" s="87">
        <f>((+R22-$R$50)^2)*BDUA!R22</f>
        <v>605902578.06570947</v>
      </c>
      <c r="AN22" s="87">
        <f>((+S22-$S$50)^2)*BDUA!S22</f>
        <v>26808329.697524309</v>
      </c>
      <c r="AO22" s="87">
        <f>((+T22-$T$50)^2)*BDUA!T22</f>
        <v>320490479.39758015</v>
      </c>
      <c r="AP22" s="87">
        <f>((+U22-$U$50)^2)*BDUA!U22</f>
        <v>119346290.9585585</v>
      </c>
      <c r="AQ22"/>
      <c r="AR22"/>
    </row>
    <row r="23" spans="1:44" ht="14.25" customHeight="1" x14ac:dyDescent="0.25">
      <c r="A23" s="19">
        <v>21</v>
      </c>
      <c r="B23" s="43" t="str">
        <f>+casos!AV23</f>
        <v>EPS016</v>
      </c>
      <c r="C23" s="43" t="str">
        <f>+casos!AW23</f>
        <v>C</v>
      </c>
      <c r="D23" s="82">
        <f>casos!AX23/BDUA!D23*100000</f>
        <v>1.6195730805359705</v>
      </c>
      <c r="E23" s="82">
        <f>casos!AY23/BDUA!E23*100000</f>
        <v>1.4145205246928132</v>
      </c>
      <c r="F23" s="82">
        <f>casos!AZ23/BDUA!F23*100000</f>
        <v>5.5616837070475809</v>
      </c>
      <c r="G23" s="82">
        <f>casos!BA23/BDUA!G23*100000</f>
        <v>12.862471595375226</v>
      </c>
      <c r="H23" s="82">
        <f>casos!BB23/BDUA!H23*100000</f>
        <v>18.733779288664692</v>
      </c>
      <c r="I23" s="82">
        <f>casos!BC23/BDUA!I23*100000</f>
        <v>27.156332617151616</v>
      </c>
      <c r="J23" s="82">
        <f>casos!BD23/BDUA!J23*100000</f>
        <v>53.605606642778</v>
      </c>
      <c r="K23" s="82">
        <f>casos!BE23/BDUA!K23*100000</f>
        <v>56.441917014918445</v>
      </c>
      <c r="L23" s="82">
        <f>casos!BF23/BDUA!L23*100000</f>
        <v>84.685753655362475</v>
      </c>
      <c r="M23" s="82">
        <f>casos!BG23/BDUA!M23*100000</f>
        <v>93.290715279795677</v>
      </c>
      <c r="N23" s="82">
        <f>casos!BH23/BDUA!N23*100000</f>
        <v>136.39678660305194</v>
      </c>
      <c r="O23" s="82">
        <f>casos!BI23/BDUA!O23*100000</f>
        <v>209.14167411924595</v>
      </c>
      <c r="P23" s="82">
        <f>casos!BJ23/BDUA!P23*100000</f>
        <v>269.11405796160022</v>
      </c>
      <c r="Q23" s="82">
        <f>casos!BK23/BDUA!Q23*100000</f>
        <v>308.97176770472601</v>
      </c>
      <c r="R23" s="82">
        <f>casos!BL23/BDUA!R23*100000</f>
        <v>370.42906382472961</v>
      </c>
      <c r="S23" s="82">
        <f>casos!BM23/BDUA!S23*100000</f>
        <v>393.12311397801835</v>
      </c>
      <c r="T23" s="82">
        <f>casos!BN23/BDUA!T23*100000</f>
        <v>373.69031006835218</v>
      </c>
      <c r="U23" s="82">
        <f>casos!BO23/BDUA!U23*100000</f>
        <v>82.508567058245546</v>
      </c>
      <c r="W23" s="19">
        <v>21</v>
      </c>
      <c r="X23" s="43" t="str">
        <f t="shared" si="0"/>
        <v>EPS016</v>
      </c>
      <c r="Y23" s="87">
        <f>((+D23-$D$50)^2)*BDUA!D23</f>
        <v>136304.02244911168</v>
      </c>
      <c r="Z23" s="87">
        <f>((+E23-$E$50)^2)*BDUA!E23</f>
        <v>2556.7232264956542</v>
      </c>
      <c r="AA23" s="87">
        <f>((+F23-$F$50)^2)*BDUA!F23</f>
        <v>582589.5239400951</v>
      </c>
      <c r="AB23" s="87">
        <f>((+G23-$G$50)^2)*BDUA!G23</f>
        <v>2479639.9976769066</v>
      </c>
      <c r="AC23" s="87">
        <f>((+H23-$H$50)^2)*BDUA!H23</f>
        <v>240157.59052283139</v>
      </c>
      <c r="AD23" s="87">
        <f>((+I23-$I$50)^2)*BDUA!I23</f>
        <v>2820656.8009379427</v>
      </c>
      <c r="AE23" s="87">
        <f>((+J23-$J$50)^2)*BDUA!J23</f>
        <v>10478060.968305428</v>
      </c>
      <c r="AF23" s="87">
        <f>((+K23-$K$50)^2)*BDUA!K23</f>
        <v>3357933.7592718988</v>
      </c>
      <c r="AG23" s="87">
        <f>((+L23-$L$50)^2)*BDUA!L23</f>
        <v>13591012.010926122</v>
      </c>
      <c r="AH23" s="87">
        <f>((+M23-$M$50)^2)*BDUA!M23</f>
        <v>23394032.481985968</v>
      </c>
      <c r="AI23" s="87">
        <f>((+N23-$N$50)^2)*BDUA!N23</f>
        <v>54090.037273634611</v>
      </c>
      <c r="AJ23" s="87">
        <f>((+O23-$O$50)^2)*BDUA!O23</f>
        <v>80584371.938318059</v>
      </c>
      <c r="AK23" s="87">
        <f>((+P23-$P$50)^2)*BDUA!P23</f>
        <v>67021170.193441525</v>
      </c>
      <c r="AL23" s="87">
        <f>((+Q23-$Q$50)^2)*BDUA!Q23</f>
        <v>69028916.748193145</v>
      </c>
      <c r="AM23" s="87">
        <f>((+R23-$R$50)^2)*BDUA!R23</f>
        <v>282036616.1244365</v>
      </c>
      <c r="AN23" s="87">
        <f>((+S23-$S$50)^2)*BDUA!S23</f>
        <v>375799395.47857761</v>
      </c>
      <c r="AO23" s="87">
        <f>((+T23-$T$50)^2)*BDUA!T23</f>
        <v>802119107.52951431</v>
      </c>
      <c r="AP23" s="87">
        <f>((+U23-$U$50)^2)*BDUA!U23</f>
        <v>156815955.01271877</v>
      </c>
      <c r="AQ23"/>
      <c r="AR23"/>
    </row>
    <row r="24" spans="1:44" x14ac:dyDescent="0.25">
      <c r="A24" s="19">
        <v>22</v>
      </c>
      <c r="B24" s="43" t="str">
        <f>+casos!AV24</f>
        <v>EPS017</v>
      </c>
      <c r="C24" s="43" t="str">
        <f>+casos!AW24</f>
        <v>C</v>
      </c>
      <c r="D24" s="82">
        <f>casos!AX24/BDUA!D24*100000</f>
        <v>0.82234813285856434</v>
      </c>
      <c r="E24" s="82">
        <f>casos!AY24/BDUA!E24*100000</f>
        <v>2.882155852577728</v>
      </c>
      <c r="F24" s="82">
        <f>casos!AZ24/BDUA!F24*100000</f>
        <v>5.9241267466917451</v>
      </c>
      <c r="G24" s="82">
        <f>casos!BA24/BDUA!G24*100000</f>
        <v>15.890342816874163</v>
      </c>
      <c r="H24" s="82">
        <f>casos!BB24/BDUA!H24*100000</f>
        <v>18.661177170382381</v>
      </c>
      <c r="I24" s="82">
        <f>casos!BC24/BDUA!I24*100000</f>
        <v>28.587274089066511</v>
      </c>
      <c r="J24" s="82">
        <f>casos!BD24/BDUA!J24*100000</f>
        <v>42.861915297291503</v>
      </c>
      <c r="K24" s="82">
        <f>casos!BE24/BDUA!K24*100000</f>
        <v>48.093388616440649</v>
      </c>
      <c r="L24" s="82">
        <f>casos!BF24/BDUA!L24*100000</f>
        <v>54.082359707783567</v>
      </c>
      <c r="M24" s="82">
        <f>casos!BG24/BDUA!M24*100000</f>
        <v>94.816687737041718</v>
      </c>
      <c r="N24" s="82">
        <f>casos!BH24/BDUA!N24*100000</f>
        <v>104.8071548351034</v>
      </c>
      <c r="O24" s="82">
        <f>casos!BI24/BDUA!O24*100000</f>
        <v>171.67039284573619</v>
      </c>
      <c r="P24" s="82">
        <f>casos!BJ24/BDUA!P24*100000</f>
        <v>260.080528637756</v>
      </c>
      <c r="Q24" s="82">
        <f>casos!BK24/BDUA!Q24*100000</f>
        <v>267.02269692923898</v>
      </c>
      <c r="R24" s="82">
        <f>casos!BL24/BDUA!R24*100000</f>
        <v>419.64113447810149</v>
      </c>
      <c r="S24" s="82">
        <f>casos!BM24/BDUA!S24*100000</f>
        <v>394.84621778886117</v>
      </c>
      <c r="T24" s="82">
        <f>casos!BN24/BDUA!T24*100000</f>
        <v>541.52653480020524</v>
      </c>
      <c r="U24" s="82">
        <f>casos!BO24/BDUA!U24*100000</f>
        <v>64.962785604246719</v>
      </c>
      <c r="W24" s="19">
        <v>22</v>
      </c>
      <c r="X24" s="43" t="str">
        <f t="shared" si="0"/>
        <v>EPS017</v>
      </c>
      <c r="Y24" s="87">
        <f>((+D24-$D$50)^2)*BDUA!D24</f>
        <v>446.43350752380331</v>
      </c>
      <c r="Z24" s="87">
        <f>((+E24-$E$50)^2)*BDUA!E24</f>
        <v>345337.19818681636</v>
      </c>
      <c r="AA24" s="87">
        <f>((+F24-$F$50)^2)*BDUA!F24</f>
        <v>543223.49631258519</v>
      </c>
      <c r="AB24" s="87">
        <f>((+G24-$G$50)^2)*BDUA!G24</f>
        <v>6049355.8651826307</v>
      </c>
      <c r="AC24" s="87">
        <f>((+H24-$H$50)^2)*BDUA!H24</f>
        <v>215156.28898458244</v>
      </c>
      <c r="AD24" s="87">
        <f>((+I24-$I$50)^2)*BDUA!I24</f>
        <v>648342.71513624047</v>
      </c>
      <c r="AE24" s="87">
        <f>((+J24-$J$50)^2)*BDUA!J24</f>
        <v>3362731.9151890003</v>
      </c>
      <c r="AF24" s="87">
        <f>((+K24-$K$50)^2)*BDUA!K24</f>
        <v>19602126.705282245</v>
      </c>
      <c r="AG24" s="87">
        <f>((+L24-$L$50)^2)*BDUA!L24</f>
        <v>59179832.702697739</v>
      </c>
      <c r="AH24" s="87">
        <f>((+M24-$M$50)^2)*BDUA!M24</f>
        <v>9773789.4837134667</v>
      </c>
      <c r="AI24" s="87">
        <f>((+N24-$N$50)^2)*BDUA!N24</f>
        <v>103477632.87634672</v>
      </c>
      <c r="AJ24" s="87">
        <f>((+O24-$O$50)^2)*BDUA!O24</f>
        <v>14000752.279192667</v>
      </c>
      <c r="AK24" s="87">
        <f>((+P24-$P$50)^2)*BDUA!P24</f>
        <v>13131276.39597052</v>
      </c>
      <c r="AL24" s="87">
        <f>((+Q24-$Q$50)^2)*BDUA!Q24</f>
        <v>5076618.5209852522</v>
      </c>
      <c r="AM24" s="87">
        <f>((+R24-$R$50)^2)*BDUA!R24</f>
        <v>318556604.28745985</v>
      </c>
      <c r="AN24" s="87">
        <f>((+S24-$S$50)^2)*BDUA!S24</f>
        <v>155308032.20164308</v>
      </c>
      <c r="AO24" s="87">
        <f>((+T24-$T$50)^2)*BDUA!T24</f>
        <v>1638064581.2768645</v>
      </c>
      <c r="AP24" s="87">
        <f>((+U24-$U$50)^2)*BDUA!U24</f>
        <v>177754616.75944367</v>
      </c>
      <c r="AQ24"/>
      <c r="AR24"/>
    </row>
    <row r="25" spans="1:44" x14ac:dyDescent="0.25">
      <c r="A25" s="19">
        <v>23</v>
      </c>
      <c r="B25" s="43" t="str">
        <f>+casos!AV25</f>
        <v>EPS018</v>
      </c>
      <c r="C25" s="43" t="str">
        <f>+casos!AW25</f>
        <v>C</v>
      </c>
      <c r="D25" s="82">
        <f>casos!AX25/BDUA!D25*100000</f>
        <v>0</v>
      </c>
      <c r="E25" s="82">
        <f>casos!AY25/BDUA!E25*100000</f>
        <v>3.0628340403375245</v>
      </c>
      <c r="F25" s="82">
        <f>casos!AZ25/BDUA!F25*100000</f>
        <v>5.5876847428268102</v>
      </c>
      <c r="G25" s="82">
        <f>casos!BA25/BDUA!G25*100000</f>
        <v>13.748728242637554</v>
      </c>
      <c r="H25" s="82">
        <f>casos!BB25/BDUA!H25*100000</f>
        <v>24.978456081629592</v>
      </c>
      <c r="I25" s="82">
        <f>casos!BC25/BDUA!I25*100000</f>
        <v>34.892646956198099</v>
      </c>
      <c r="J25" s="82">
        <f>casos!BD25/BDUA!J25*100000</f>
        <v>40.28693248581564</v>
      </c>
      <c r="K25" s="82">
        <f>casos!BE25/BDUA!K25*100000</f>
        <v>58.892815076560652</v>
      </c>
      <c r="L25" s="82">
        <f>casos!BF25/BDUA!L25*100000</f>
        <v>83.225043437632323</v>
      </c>
      <c r="M25" s="82">
        <f>casos!BG25/BDUA!M25*100000</f>
        <v>108.43667908852098</v>
      </c>
      <c r="N25" s="82">
        <f>casos!BH25/BDUA!N25*100000</f>
        <v>145.11558029159696</v>
      </c>
      <c r="O25" s="82">
        <f>casos!BI25/BDUA!O25*100000</f>
        <v>187.93628065151242</v>
      </c>
      <c r="P25" s="82">
        <f>casos!BJ25/BDUA!P25*100000</f>
        <v>294.33183638791115</v>
      </c>
      <c r="Q25" s="82">
        <f>casos!BK25/BDUA!Q25*100000</f>
        <v>368.590491298465</v>
      </c>
      <c r="R25" s="82">
        <f>casos!BL25/BDUA!R25*100000</f>
        <v>610.84867242221867</v>
      </c>
      <c r="S25" s="82">
        <f>casos!BM25/BDUA!S25*100000</f>
        <v>568.54074542008846</v>
      </c>
      <c r="T25" s="82">
        <f>casos!BN25/BDUA!T25*100000</f>
        <v>903.37335620354486</v>
      </c>
      <c r="U25" s="82">
        <f>casos!BO25/BDUA!U25*100000</f>
        <v>89.289399762329438</v>
      </c>
      <c r="W25" s="19">
        <v>23</v>
      </c>
      <c r="X25" s="43" t="str">
        <f t="shared" si="0"/>
        <v>EPS018</v>
      </c>
      <c r="Y25" s="87">
        <f>((+D25-$D$50)^2)*BDUA!D25</f>
        <v>31051.059543581268</v>
      </c>
      <c r="Z25" s="87">
        <f>((+E25-$E$50)^2)*BDUA!E25</f>
        <v>201835.84490063851</v>
      </c>
      <c r="AA25" s="87">
        <f>((+F25-$F$50)^2)*BDUA!F25</f>
        <v>199458.31211906861</v>
      </c>
      <c r="AB25" s="87">
        <f>((+G25-$G$50)^2)*BDUA!G25</f>
        <v>1359414.0166425281</v>
      </c>
      <c r="AC25" s="87">
        <f>((+H25-$H$50)^2)*BDUA!H25</f>
        <v>2162685.5565127274</v>
      </c>
      <c r="AD25" s="87">
        <f>((+I25-$I$50)^2)*BDUA!I25</f>
        <v>1649473.6032397507</v>
      </c>
      <c r="AE25" s="87">
        <f>((+J25-$J$50)^2)*BDUA!J25</f>
        <v>4605258.8259056071</v>
      </c>
      <c r="AF25" s="87">
        <f>((+K25-$K$50)^2)*BDUA!K25</f>
        <v>108177.58565880056</v>
      </c>
      <c r="AG25" s="87">
        <f>((+L25-$L$50)^2)*BDUA!L25</f>
        <v>2986253.6852374231</v>
      </c>
      <c r="AH25" s="87">
        <f>((+M25-$M$50)^2)*BDUA!M25</f>
        <v>1168992.8397379408</v>
      </c>
      <c r="AI25" s="87">
        <f>((+N25-$N$50)^2)*BDUA!N25</f>
        <v>3909788.0924836444</v>
      </c>
      <c r="AJ25" s="87">
        <f>((+O25-$O$50)^2)*BDUA!O25</f>
        <v>305879.15653290309</v>
      </c>
      <c r="AK25" s="87">
        <f>((+P25-$P$50)^2)*BDUA!P25</f>
        <v>82906760.3279908</v>
      </c>
      <c r="AL25" s="87">
        <f>((+Q25-$Q$50)^2)*BDUA!Q25</f>
        <v>171412273.71821713</v>
      </c>
      <c r="AM25" s="87">
        <f>((+R25-$R$50)^2)*BDUA!R25</f>
        <v>1219561250.3446014</v>
      </c>
      <c r="AN25" s="87">
        <f>((+S25-$S$50)^2)*BDUA!S25</f>
        <v>609140612.72921562</v>
      </c>
      <c r="AO25" s="87">
        <f>((+T25-$T$50)^2)*BDUA!T25</f>
        <v>3895441915.6571169</v>
      </c>
      <c r="AP25" s="87">
        <f>((+U25-$U$50)^2)*BDUA!U25</f>
        <v>184916950.33616859</v>
      </c>
      <c r="AQ25"/>
      <c r="AR25"/>
    </row>
    <row r="26" spans="1:44" x14ac:dyDescent="0.25">
      <c r="A26" s="19">
        <v>24</v>
      </c>
      <c r="B26" s="43" t="str">
        <f>+casos!AV26</f>
        <v>EPS022</v>
      </c>
      <c r="C26" s="43" t="str">
        <f>+casos!AW26</f>
        <v>S</v>
      </c>
      <c r="D26" s="82">
        <f>casos!AX26/BDUA!D26*100000</f>
        <v>5.0487201494421168</v>
      </c>
      <c r="E26" s="82">
        <f>casos!AY26/BDUA!E26*100000</f>
        <v>0</v>
      </c>
      <c r="F26" s="82">
        <f>casos!AZ26/BDUA!F26*100000</f>
        <v>0</v>
      </c>
      <c r="G26" s="82">
        <f>casos!BA26/BDUA!G26*100000</f>
        <v>14.690759512266784</v>
      </c>
      <c r="H26" s="82">
        <f>casos!BB26/BDUA!H26*100000</f>
        <v>18.402649981597349</v>
      </c>
      <c r="I26" s="82">
        <f>casos!BC26/BDUA!I26*100000</f>
        <v>63.98732441573479</v>
      </c>
      <c r="J26" s="82">
        <f>casos!BD26/BDUA!J26*100000</f>
        <v>76.625799573560769</v>
      </c>
      <c r="K26" s="82">
        <f>casos!BE26/BDUA!K26*100000</f>
        <v>70.555787178089233</v>
      </c>
      <c r="L26" s="82">
        <f>casos!BF26/BDUA!L26*100000</f>
        <v>60.58770069675856</v>
      </c>
      <c r="M26" s="82">
        <f>casos!BG26/BDUA!M26*100000</f>
        <v>64.251194234153701</v>
      </c>
      <c r="N26" s="82">
        <f>casos!BH26/BDUA!N26*100000</f>
        <v>121.64104832467102</v>
      </c>
      <c r="O26" s="82">
        <f>casos!BI26/BDUA!O26*100000</f>
        <v>103.91515633118371</v>
      </c>
      <c r="P26" s="82">
        <f>casos!BJ26/BDUA!P26*100000</f>
        <v>213.18826729397927</v>
      </c>
      <c r="Q26" s="82">
        <f>casos!BK26/BDUA!Q26*100000</f>
        <v>193.92080815369351</v>
      </c>
      <c r="R26" s="82">
        <f>casos!BL26/BDUA!R26*100000</f>
        <v>240.64756070881643</v>
      </c>
      <c r="S26" s="82">
        <f>casos!BM26/BDUA!S26*100000</f>
        <v>151.92549045511592</v>
      </c>
      <c r="T26" s="82">
        <f>casos!BN26/BDUA!T26*100000</f>
        <v>68.514809739643724</v>
      </c>
      <c r="U26" s="82">
        <f>casos!BO26/BDUA!U26*100000</f>
        <v>66.97599075142908</v>
      </c>
      <c r="W26" s="19">
        <v>24</v>
      </c>
      <c r="X26" s="43" t="str">
        <f t="shared" si="0"/>
        <v>EPS022</v>
      </c>
      <c r="Y26" s="87">
        <f>((+D26-$D$50)^2)*BDUA!D26</f>
        <v>728028.05942938675</v>
      </c>
      <c r="Z26" s="87">
        <f>((+E26-$E$50)^2)*BDUA!E26</f>
        <v>79628.792144420833</v>
      </c>
      <c r="AA26" s="87">
        <f>((+F26-$F$50)^2)*BDUA!F26</f>
        <v>816885.47332345892</v>
      </c>
      <c r="AB26" s="87">
        <f>((+G26-$G$50)^2)*BDUA!G26</f>
        <v>1698384.9523035393</v>
      </c>
      <c r="AC26" s="87">
        <f>((+H26-$H$50)^2)*BDUA!H26</f>
        <v>82628.006380680919</v>
      </c>
      <c r="AD26" s="87">
        <f>((+I26-$I$50)^2)*BDUA!I26</f>
        <v>36775571.442027047</v>
      </c>
      <c r="AE26" s="87">
        <f>((+J26-$J$50)^2)*BDUA!J26</f>
        <v>25522716.202146817</v>
      </c>
      <c r="AF26" s="87">
        <f>((+K26-$K$50)^2)*BDUA!K26</f>
        <v>3444847.1189525393</v>
      </c>
      <c r="AG26" s="87">
        <f>((+L26-$L$50)^2)*BDUA!L26</f>
        <v>8486688.5208405126</v>
      </c>
      <c r="AH26" s="87">
        <f>((+M26-$M$50)^2)*BDUA!M26</f>
        <v>57161032.372457892</v>
      </c>
      <c r="AI26" s="87">
        <f>((+N26-$N$50)^2)*BDUA!N26</f>
        <v>8472476.5037311111</v>
      </c>
      <c r="AJ26" s="87">
        <f>((+O26-$O$50)^2)*BDUA!O26</f>
        <v>216821989.38428733</v>
      </c>
      <c r="AK26" s="87">
        <f>((+P26-$P$50)^2)*BDUA!P26</f>
        <v>26123061.257618491</v>
      </c>
      <c r="AL26" s="87">
        <f>((+Q26-$Q$50)^2)*BDUA!Q26</f>
        <v>161114851.52129221</v>
      </c>
      <c r="AM26" s="87">
        <f>((+R26-$R$50)^2)*BDUA!R26</f>
        <v>55381735.488792658</v>
      </c>
      <c r="AN26" s="87">
        <f>((+S26-$S$50)^2)*BDUA!S26</f>
        <v>293334932.23160791</v>
      </c>
      <c r="AO26" s="87">
        <f>((+T26-$T$50)^2)*BDUA!T26</f>
        <v>531956134.87941498</v>
      </c>
      <c r="AP26" s="87">
        <f>((+U26-$U$50)^2)*BDUA!U26</f>
        <v>38292784.067021817</v>
      </c>
      <c r="AQ26"/>
      <c r="AR26"/>
    </row>
    <row r="27" spans="1:44" x14ac:dyDescent="0.25">
      <c r="A27" s="19">
        <v>25</v>
      </c>
      <c r="B27" s="43" t="str">
        <f>+casos!AV27</f>
        <v>EPS023</v>
      </c>
      <c r="C27" s="43" t="str">
        <f>+casos!AW27</f>
        <v>C</v>
      </c>
      <c r="D27" s="82">
        <f>casos!AX27/BDUA!D27*100000</f>
        <v>0</v>
      </c>
      <c r="E27" s="82">
        <f>casos!AY27/BDUA!E27*100000</f>
        <v>0</v>
      </c>
      <c r="F27" s="82">
        <f>casos!AZ27/BDUA!F27*100000</f>
        <v>2.0600292524153843</v>
      </c>
      <c r="G27" s="82">
        <f>casos!BA27/BDUA!G27*100000</f>
        <v>10.03854802441375</v>
      </c>
      <c r="H27" s="82">
        <f>casos!BB27/BDUA!H27*100000</f>
        <v>18.794469056249159</v>
      </c>
      <c r="I27" s="82">
        <f>casos!BC27/BDUA!I27*100000</f>
        <v>22.248040936395324</v>
      </c>
      <c r="J27" s="82">
        <f>casos!BD27/BDUA!J27*100000</f>
        <v>58.072009291521489</v>
      </c>
      <c r="K27" s="82">
        <f>casos!BE27/BDUA!K27*100000</f>
        <v>38.321131078437304</v>
      </c>
      <c r="L27" s="82">
        <f>casos!BF27/BDUA!L27*100000</f>
        <v>60.671115881831334</v>
      </c>
      <c r="M27" s="82">
        <f>casos!BG27/BDUA!M27*100000</f>
        <v>54.873790282350591</v>
      </c>
      <c r="N27" s="82">
        <f>casos!BH27/BDUA!N27*100000</f>
        <v>104.01731747772061</v>
      </c>
      <c r="O27" s="82">
        <f>casos!BI27/BDUA!O27*100000</f>
        <v>190.73977111227467</v>
      </c>
      <c r="P27" s="82">
        <f>casos!BJ27/BDUA!P27*100000</f>
        <v>233.8877338877339</v>
      </c>
      <c r="Q27" s="82">
        <f>casos!BK27/BDUA!Q27*100000</f>
        <v>300.13427059473975</v>
      </c>
      <c r="R27" s="82">
        <f>casos!BL27/BDUA!R27*100000</f>
        <v>301.36986301369865</v>
      </c>
      <c r="S27" s="82">
        <f>casos!BM27/BDUA!S27*100000</f>
        <v>305.3076561766087</v>
      </c>
      <c r="T27" s="82">
        <f>casos!BN27/BDUA!T27*100000</f>
        <v>183.27605956471936</v>
      </c>
      <c r="U27" s="82">
        <f>casos!BO27/BDUA!U27*100000</f>
        <v>61.042652634211102</v>
      </c>
      <c r="W27" s="19">
        <v>25</v>
      </c>
      <c r="X27" s="43" t="str">
        <f t="shared" si="0"/>
        <v>EPS023</v>
      </c>
      <c r="Y27" s="87">
        <f>((+D27-$D$50)^2)*BDUA!D27</f>
        <v>17610.165293651855</v>
      </c>
      <c r="Z27" s="87">
        <f>((+E27-$E$50)^2)*BDUA!E27</f>
        <v>76411.432819261987</v>
      </c>
      <c r="AA27" s="87">
        <f>((+F27-$F$50)^2)*BDUA!F27</f>
        <v>167658.04290177417</v>
      </c>
      <c r="AB27" s="87">
        <f>((+G27-$G$50)^2)*BDUA!G27</f>
        <v>18718.609612673168</v>
      </c>
      <c r="AC27" s="87">
        <f>((+H27-$H$50)^2)*BDUA!H27</f>
        <v>36271.615275795484</v>
      </c>
      <c r="AD27" s="87">
        <f>((+I27-$I$50)^2)*BDUA!I27</f>
        <v>2763057.0094428868</v>
      </c>
      <c r="AE27" s="87">
        <f>((+J27-$J$50)^2)*BDUA!J27</f>
        <v>5617575.4411945343</v>
      </c>
      <c r="AF27" s="87">
        <f>((+K27-$K$50)^2)*BDUA!K27</f>
        <v>23398341.073215764</v>
      </c>
      <c r="AG27" s="87">
        <f>((+L27-$L$50)^2)*BDUA!L27</f>
        <v>10903190.84343376</v>
      </c>
      <c r="AH27" s="87">
        <f>((+M27-$M$50)^2)*BDUA!M27</f>
        <v>97591571.755688682</v>
      </c>
      <c r="AI27" s="87">
        <f>((+N27-$N$50)^2)*BDUA!N27</f>
        <v>38568492.602345884</v>
      </c>
      <c r="AJ27" s="87">
        <f>((+O27-$O$50)^2)*BDUA!O27</f>
        <v>785323.52101534116</v>
      </c>
      <c r="AK27" s="87">
        <f>((+P27-$P$50)^2)*BDUA!P27</f>
        <v>2036237.9200817372</v>
      </c>
      <c r="AL27" s="87">
        <f>((+Q27-$Q$50)^2)*BDUA!Q27</f>
        <v>5569155.8921992779</v>
      </c>
      <c r="AM27" s="87">
        <f>((+R27-$R$50)^2)*BDUA!R27</f>
        <v>236029.90231153503</v>
      </c>
      <c r="AN27" s="87">
        <f>((+S27-$S$50)^2)*BDUA!S27</f>
        <v>856657.68192626932</v>
      </c>
      <c r="AO27" s="87">
        <f>((+T27-$T$50)^2)*BDUA!T27</f>
        <v>12112962.963750975</v>
      </c>
      <c r="AP27" s="87">
        <f>((+U27-$U$50)^2)*BDUA!U27</f>
        <v>107731590.28922829</v>
      </c>
      <c r="AQ27"/>
      <c r="AR27"/>
    </row>
    <row r="28" spans="1:44" x14ac:dyDescent="0.25">
      <c r="A28" s="19">
        <v>26</v>
      </c>
      <c r="B28" s="43" t="str">
        <f>+casos!AV28</f>
        <v>EPS025</v>
      </c>
      <c r="C28" s="43" t="str">
        <f>+casos!AW28</f>
        <v>S</v>
      </c>
      <c r="D28" s="82">
        <f>casos!AX28/BDUA!D28*100000</f>
        <v>0</v>
      </c>
      <c r="E28" s="82">
        <f>casos!AY28/BDUA!E28*100000</f>
        <v>0</v>
      </c>
      <c r="F28" s="82">
        <f>casos!AZ28/BDUA!F28*100000</f>
        <v>0</v>
      </c>
      <c r="G28" s="82">
        <f>casos!BA28/BDUA!G28*100000</f>
        <v>14.132278123233464</v>
      </c>
      <c r="H28" s="82">
        <f>casos!BB28/BDUA!H28*100000</f>
        <v>0</v>
      </c>
      <c r="I28" s="82">
        <f>casos!BC28/BDUA!I28*100000</f>
        <v>17.101325352714834</v>
      </c>
      <c r="J28" s="82">
        <f>casos!BD28/BDUA!J28*100000</f>
        <v>43.402777777777779</v>
      </c>
      <c r="K28" s="82">
        <f>casos!BE28/BDUA!K28*100000</f>
        <v>20.185708518368994</v>
      </c>
      <c r="L28" s="82">
        <f>casos!BF28/BDUA!L28*100000</f>
        <v>47.406845548497202</v>
      </c>
      <c r="M28" s="82">
        <f>casos!BG28/BDUA!M28*100000</f>
        <v>79.012345679012341</v>
      </c>
      <c r="N28" s="82">
        <f>casos!BH28/BDUA!N28*100000</f>
        <v>130.61650992685475</v>
      </c>
      <c r="O28" s="82">
        <f>casos!BI28/BDUA!O28*100000</f>
        <v>140.21312394840157</v>
      </c>
      <c r="P28" s="82">
        <f>casos!BJ28/BDUA!P28*100000</f>
        <v>186.34592580044045</v>
      </c>
      <c r="Q28" s="82">
        <f>casos!BK28/BDUA!Q28*100000</f>
        <v>241.59452385745925</v>
      </c>
      <c r="R28" s="82">
        <f>casos!BL28/BDUA!R28*100000</f>
        <v>238.15824292140775</v>
      </c>
      <c r="S28" s="82">
        <f>casos!BM28/BDUA!S28*100000</f>
        <v>206.46937370956644</v>
      </c>
      <c r="T28" s="82">
        <f>casos!BN28/BDUA!T28*100000</f>
        <v>123.60939431396785</v>
      </c>
      <c r="U28" s="82">
        <f>casos!BO28/BDUA!U28*100000</f>
        <v>48.478835606013625</v>
      </c>
      <c r="W28" s="19">
        <v>26</v>
      </c>
      <c r="X28" s="43" t="str">
        <f t="shared" si="0"/>
        <v>EPS025</v>
      </c>
      <c r="Y28" s="87">
        <f>((+D28-$D$50)^2)*BDUA!D28</f>
        <v>8227.1294165479103</v>
      </c>
      <c r="Z28" s="87">
        <f>((+E28-$E$50)^2)*BDUA!E28</f>
        <v>31061.98709321348</v>
      </c>
      <c r="AA28" s="87">
        <f>((+F28-$F$50)^2)*BDUA!F28</f>
        <v>331547.83702630445</v>
      </c>
      <c r="AB28" s="87">
        <f>((+G28-$G$50)^2)*BDUA!G28</f>
        <v>470277.97708010639</v>
      </c>
      <c r="AC28" s="87">
        <f>((+H28-$H$50)^2)*BDUA!H28</f>
        <v>5901201.8147555729</v>
      </c>
      <c r="AD28" s="87">
        <f>((+I28-$I$50)^2)*BDUA!I28</f>
        <v>2103488.6654192246</v>
      </c>
      <c r="AE28" s="87">
        <f>((+J28-$J$50)^2)*BDUA!J28</f>
        <v>152141.49973637779</v>
      </c>
      <c r="AF28" s="87">
        <f>((+K28-$K$50)^2)*BDUA!K28</f>
        <v>15741374.850633139</v>
      </c>
      <c r="AG28" s="87">
        <f>((+L28-$L$50)^2)*BDUA!L28</f>
        <v>9002048.5174189378</v>
      </c>
      <c r="AH28" s="87">
        <f>((+M28-$M$50)^2)*BDUA!M28</f>
        <v>6429250.487674525</v>
      </c>
      <c r="AI28" s="87">
        <f>((+N28-$N$50)^2)*BDUA!N28</f>
        <v>306673.55008331739</v>
      </c>
      <c r="AJ28" s="87">
        <f>((+O28-$O$50)^2)*BDUA!O28</f>
        <v>14511152.502980936</v>
      </c>
      <c r="AK28" s="87">
        <f>((+P28-$P$50)^2)*BDUA!P28</f>
        <v>19741013.420349661</v>
      </c>
      <c r="AL28" s="87">
        <f>((+Q28-$Q$50)^2)*BDUA!Q28</f>
        <v>7009728.4327561874</v>
      </c>
      <c r="AM28" s="87">
        <f>((+R28-$R$50)^2)*BDUA!R28</f>
        <v>12505368.654535051</v>
      </c>
      <c r="AN28" s="87">
        <f>((+S28-$S$50)^2)*BDUA!S28</f>
        <v>20825372.11462798</v>
      </c>
      <c r="AO28" s="87">
        <f>((+T28-$T$50)^2)*BDUA!T28</f>
        <v>40842938.342605934</v>
      </c>
      <c r="AP28" s="87">
        <f>((+U28-$U$50)^2)*BDUA!U28</f>
        <v>125876678.04328124</v>
      </c>
      <c r="AQ28"/>
      <c r="AR28"/>
    </row>
    <row r="29" spans="1:44" x14ac:dyDescent="0.25">
      <c r="A29" s="19">
        <v>27</v>
      </c>
      <c r="B29" s="43" t="str">
        <f>+casos!AV29</f>
        <v>EPS033</v>
      </c>
      <c r="C29" s="43" t="str">
        <f>+casos!AW29</f>
        <v>C</v>
      </c>
      <c r="D29" s="82">
        <f>casos!AX29/BDUA!D29*100000</f>
        <v>0</v>
      </c>
      <c r="E29" s="82">
        <f>casos!AY29/BDUA!E29*100000</f>
        <v>0</v>
      </c>
      <c r="F29" s="82">
        <f>casos!AZ29/BDUA!F29*100000</f>
        <v>0</v>
      </c>
      <c r="G29" s="82">
        <f>casos!BA29/BDUA!G29*100000</f>
        <v>20.449897750511248</v>
      </c>
      <c r="H29" s="82">
        <f>casos!BB29/BDUA!H29*100000</f>
        <v>8.3284750562172061</v>
      </c>
      <c r="I29" s="82">
        <f>casos!BC29/BDUA!I29*100000</f>
        <v>8.712319219376198</v>
      </c>
      <c r="J29" s="82">
        <f>casos!BD29/BDUA!J29*100000</f>
        <v>38.827412152980003</v>
      </c>
      <c r="K29" s="82">
        <f>casos!BE29/BDUA!K29*100000</f>
        <v>22.053148086889404</v>
      </c>
      <c r="L29" s="82">
        <f>casos!BF29/BDUA!L29*100000</f>
        <v>54.406964091403701</v>
      </c>
      <c r="M29" s="82">
        <f>casos!BG29/BDUA!M29*100000</f>
        <v>46.511627906976749</v>
      </c>
      <c r="N29" s="82">
        <f>casos!BH29/BDUA!N29*100000</f>
        <v>76.745970836531086</v>
      </c>
      <c r="O29" s="82">
        <f>casos!BI29/BDUA!O29*100000</f>
        <v>259.47067981318111</v>
      </c>
      <c r="P29" s="82">
        <f>casos!BJ29/BDUA!P29*100000</f>
        <v>430.19163081736411</v>
      </c>
      <c r="Q29" s="82">
        <f>casos!BK29/BDUA!Q29*100000</f>
        <v>466.20046620046622</v>
      </c>
      <c r="R29" s="82">
        <f>casos!BL29/BDUA!R29*100000</f>
        <v>358.42293906810033</v>
      </c>
      <c r="S29" s="82">
        <f>casos!BM29/BDUA!S29*100000</f>
        <v>231.21387283236996</v>
      </c>
      <c r="T29" s="82">
        <f>casos!BN29/BDUA!T29*100000</f>
        <v>426.62116040955635</v>
      </c>
      <c r="U29" s="82">
        <f>casos!BO29/BDUA!U29*100000</f>
        <v>66.868758915834519</v>
      </c>
      <c r="W29" s="19">
        <v>27</v>
      </c>
      <c r="X29" s="43" t="str">
        <f t="shared" si="0"/>
        <v>EPS033</v>
      </c>
      <c r="Y29" s="87">
        <f>((+D29-$D$50)^2)*BDUA!D29</f>
        <v>2218.3887543703386</v>
      </c>
      <c r="Z29" s="87">
        <f>((+E29-$E$50)^2)*BDUA!E29</f>
        <v>6659.4231111224381</v>
      </c>
      <c r="AA29" s="87">
        <f>((+F29-$F$50)^2)*BDUA!F29</f>
        <v>60695.994061268997</v>
      </c>
      <c r="AB29" s="87">
        <f>((+G29-$G$50)^2)*BDUA!G29</f>
        <v>594316.5165335167</v>
      </c>
      <c r="AC29" s="87">
        <f>((+H29-$H$50)^2)*BDUA!H29</f>
        <v>1574928.7476925249</v>
      </c>
      <c r="AD29" s="87">
        <f>((+I29-$I$50)^2)*BDUA!I29</f>
        <v>5454943.9765318325</v>
      </c>
      <c r="AE29" s="87">
        <f>((+J29-$J$50)^2)*BDUA!J29</f>
        <v>768758.90063025267</v>
      </c>
      <c r="AF29" s="87">
        <f>((+K29-$K$50)^2)*BDUA!K29</f>
        <v>13089941.960890183</v>
      </c>
      <c r="AG29" s="87">
        <f>((+L29-$L$50)^2)*BDUA!L29</f>
        <v>3628225.8778921929</v>
      </c>
      <c r="AH29" s="87">
        <f>((+M29-$M$50)^2)*BDUA!M29</f>
        <v>21473682.39067759</v>
      </c>
      <c r="AI29" s="87">
        <f>((+N29-$N$50)^2)*BDUA!N29</f>
        <v>18888226.473925859</v>
      </c>
      <c r="AJ29" s="87">
        <f>((+O29-$O$50)^2)*BDUA!O29</f>
        <v>21190387.547368158</v>
      </c>
      <c r="AK29" s="87">
        <f>((+P29-$P$50)^2)*BDUA!P29</f>
        <v>88477527.185290903</v>
      </c>
      <c r="AL29" s="87">
        <f>((+Q29-$Q$50)^2)*BDUA!Q29</f>
        <v>60031965.660685971</v>
      </c>
      <c r="AM29" s="87">
        <f>((+R29-$R$50)^2)*BDUA!R29</f>
        <v>4392817.8164260257</v>
      </c>
      <c r="AN29" s="87">
        <f>((+S29-$S$50)^2)*BDUA!S29</f>
        <v>3104635.4235899369</v>
      </c>
      <c r="AO29" s="87">
        <f>((+T29-$T$50)^2)*BDUA!T29</f>
        <v>42606615.997843608</v>
      </c>
      <c r="AP29" s="87">
        <f>((+U29-$U$50)^2)*BDUA!U29</f>
        <v>6104072.9631715212</v>
      </c>
      <c r="AQ29"/>
      <c r="AR29"/>
    </row>
    <row r="30" spans="1:44" x14ac:dyDescent="0.25">
      <c r="A30" s="19">
        <v>28</v>
      </c>
      <c r="B30" s="43" t="str">
        <f>+casos!AV30</f>
        <v>EPS037</v>
      </c>
      <c r="C30" s="43" t="str">
        <f>+casos!AW30</f>
        <v>C</v>
      </c>
      <c r="D30" s="82">
        <f>casos!AX30/BDUA!D30*100000</f>
        <v>0</v>
      </c>
      <c r="E30" s="82">
        <f>casos!AY30/BDUA!E30*100000</f>
        <v>2.6959991372802761</v>
      </c>
      <c r="F30" s="82">
        <f>casos!AZ30/BDUA!F30*100000</f>
        <v>4.2876130857951384</v>
      </c>
      <c r="G30" s="82">
        <f>casos!BA30/BDUA!G30*100000</f>
        <v>14.004061177741544</v>
      </c>
      <c r="H30" s="82">
        <f>casos!BB30/BDUA!H30*100000</f>
        <v>33.013836788297866</v>
      </c>
      <c r="I30" s="82">
        <f>casos!BC30/BDUA!I30*100000</f>
        <v>51.330724828574752</v>
      </c>
      <c r="J30" s="82">
        <f>casos!BD30/BDUA!J30*100000</f>
        <v>105.79194683143383</v>
      </c>
      <c r="K30" s="82">
        <f>casos!BE30/BDUA!K30*100000</f>
        <v>159.64217647844831</v>
      </c>
      <c r="L30" s="82">
        <f>casos!BF30/BDUA!L30*100000</f>
        <v>173.38177014531044</v>
      </c>
      <c r="M30" s="82">
        <f>casos!BG30/BDUA!M30*100000</f>
        <v>207.83160714901331</v>
      </c>
      <c r="N30" s="82">
        <f>casos!BH30/BDUA!N30*100000</f>
        <v>279.75357876253685</v>
      </c>
      <c r="O30" s="82">
        <f>casos!BI30/BDUA!O30*100000</f>
        <v>334.71070815469159</v>
      </c>
      <c r="P30" s="82">
        <f>casos!BJ30/BDUA!P30*100000</f>
        <v>375.21077352187297</v>
      </c>
      <c r="Q30" s="82">
        <f>casos!BK30/BDUA!Q30*100000</f>
        <v>416.3736252535445</v>
      </c>
      <c r="R30" s="82">
        <f>casos!BL30/BDUA!R30*100000</f>
        <v>381.33319706686422</v>
      </c>
      <c r="S30" s="82">
        <f>casos!BM30/BDUA!S30*100000</f>
        <v>422.59111391282016</v>
      </c>
      <c r="T30" s="82">
        <f>casos!BN30/BDUA!T30*100000</f>
        <v>330.42320305159205</v>
      </c>
      <c r="U30" s="82">
        <f>casos!BO30/BDUA!U30*100000</f>
        <v>200.26389576117435</v>
      </c>
      <c r="W30" s="19">
        <v>28</v>
      </c>
      <c r="X30" s="43" t="str">
        <f t="shared" si="0"/>
        <v>EPS037</v>
      </c>
      <c r="Y30" s="87">
        <f>((+D30-$D$50)^2)*BDUA!D30</f>
        <v>64524.184130516398</v>
      </c>
      <c r="Z30" s="87">
        <f>((+E30-$E$50)^2)*BDUA!E30</f>
        <v>215390.78659571684</v>
      </c>
      <c r="AA30" s="87">
        <f>((+F30-$F$50)^2)*BDUA!F30</f>
        <v>19068.802479927821</v>
      </c>
      <c r="AB30" s="87">
        <f>((+G30-$G$50)^2)*BDUA!G30</f>
        <v>4191409.8734112242</v>
      </c>
      <c r="AC30" s="87">
        <f>((+H30-$H$50)^2)*BDUA!H30</f>
        <v>48264811.372921906</v>
      </c>
      <c r="AD30" s="87">
        <f>((+I30-$I$50)^2)*BDUA!I30</f>
        <v>89497682.56302011</v>
      </c>
      <c r="AE30" s="87">
        <f>((+J30-$J$50)^2)*BDUA!J30</f>
        <v>524156641.27682859</v>
      </c>
      <c r="AF30" s="87">
        <f>((+K30-$K$50)^2)*BDUA!K30</f>
        <v>1410500567.7898285</v>
      </c>
      <c r="AG30" s="87">
        <f>((+L30-$L$50)^2)*BDUA!L30</f>
        <v>1474178487.0466483</v>
      </c>
      <c r="AH30" s="87">
        <f>((+M30-$M$50)^2)*BDUA!M30</f>
        <v>2180170899.1262374</v>
      </c>
      <c r="AI30" s="87">
        <f>((+N30-$N$50)^2)*BDUA!N30</f>
        <v>4796843493.0602188</v>
      </c>
      <c r="AJ30" s="87">
        <f>((+O30-$O$50)^2)*BDUA!O30</f>
        <v>5174134994.3187561</v>
      </c>
      <c r="AK30" s="87">
        <f>((+P30-$P$50)^2)*BDUA!P30</f>
        <v>3798225110.9106793</v>
      </c>
      <c r="AL30" s="87">
        <f>((+Q30-$Q$50)^2)*BDUA!Q30</f>
        <v>3694241797.4555635</v>
      </c>
      <c r="AM30" s="87">
        <f>((+R30-$R$50)^2)*BDUA!R30</f>
        <v>1148470170.3961675</v>
      </c>
      <c r="AN30" s="87">
        <f>((+S30-$S$50)^2)*BDUA!S30</f>
        <v>2220835816.6479082</v>
      </c>
      <c r="AO30" s="87">
        <f>((+T30-$T$50)^2)*BDUA!T30</f>
        <v>1434166949.888334</v>
      </c>
      <c r="AP30" s="87">
        <f>((+U30-$U$50)^2)*BDUA!U30</f>
        <v>47478804642.009384</v>
      </c>
      <c r="AQ30"/>
      <c r="AR30"/>
    </row>
    <row r="31" spans="1:44" x14ac:dyDescent="0.25">
      <c r="A31" s="19">
        <v>29</v>
      </c>
      <c r="B31" s="43" t="str">
        <f>+casos!AV31</f>
        <v>EPSI01</v>
      </c>
      <c r="C31" s="43" t="str">
        <f>+casos!AW31</f>
        <v>S</v>
      </c>
      <c r="D31" s="82">
        <f>casos!AX31/BDUA!D31*100000</f>
        <v>0</v>
      </c>
      <c r="E31" s="82">
        <f>casos!AY31/BDUA!E31*100000</f>
        <v>0</v>
      </c>
      <c r="F31" s="82">
        <f>casos!AZ31/BDUA!F31*100000</f>
        <v>0</v>
      </c>
      <c r="G31" s="82">
        <f>casos!BA31/BDUA!G31*100000</f>
        <v>3.8713174093143898</v>
      </c>
      <c r="H31" s="82">
        <f>casos!BB31/BDUA!H31*100000</f>
        <v>5.8264872108605719</v>
      </c>
      <c r="I31" s="82">
        <f>casos!BC31/BDUA!I31*100000</f>
        <v>6.916107614634484</v>
      </c>
      <c r="J31" s="82">
        <f>casos!BD31/BDUA!J31*100000</f>
        <v>8.0360012857602054</v>
      </c>
      <c r="K31" s="82">
        <f>casos!BE31/BDUA!K31*100000</f>
        <v>17.98237727027513</v>
      </c>
      <c r="L31" s="82">
        <f>casos!BF31/BDUA!L31*100000</f>
        <v>12.347203358439314</v>
      </c>
      <c r="M31" s="82">
        <f>casos!BG31/BDUA!M31*100000</f>
        <v>0</v>
      </c>
      <c r="N31" s="82">
        <f>casos!BH31/BDUA!N31*100000</f>
        <v>17.182130584192443</v>
      </c>
      <c r="O31" s="82">
        <f>casos!BI31/BDUA!O31*100000</f>
        <v>20.576131687242796</v>
      </c>
      <c r="P31" s="82">
        <f>casos!BJ31/BDUA!P31*100000</f>
        <v>61.938680706100961</v>
      </c>
      <c r="Q31" s="82">
        <f>casos!BK31/BDUA!Q31*100000</f>
        <v>191.75455417066155</v>
      </c>
      <c r="R31" s="82">
        <f>casos!BL31/BDUA!R31*100000</f>
        <v>52.219321148825067</v>
      </c>
      <c r="S31" s="82">
        <f>casos!BM31/BDUA!S31*100000</f>
        <v>0</v>
      </c>
      <c r="T31" s="82">
        <f>casos!BN31/BDUA!T31*100000</f>
        <v>42.10526315789474</v>
      </c>
      <c r="U31" s="82">
        <f>casos!BO31/BDUA!U31*100000</f>
        <v>9.4869554362751227</v>
      </c>
      <c r="W31" s="19">
        <v>29</v>
      </c>
      <c r="X31" s="43" t="str">
        <f t="shared" si="0"/>
        <v>EPSI01</v>
      </c>
      <c r="Y31" s="87">
        <f>((+D31-$D$50)^2)*BDUA!D31</f>
        <v>15366.244468867628</v>
      </c>
      <c r="Z31" s="87">
        <f>((+E31-$E$50)^2)*BDUA!E31</f>
        <v>47128.356040752733</v>
      </c>
      <c r="AA31" s="87">
        <f>((+F31-$F$50)^2)*BDUA!F31</f>
        <v>416350.25928797625</v>
      </c>
      <c r="AB31" s="87">
        <f>((+G31-$G$50)^2)*BDUA!G31</f>
        <v>796862.01768321253</v>
      </c>
      <c r="AC31" s="87">
        <f>((+H31-$H$50)^2)*BDUA!H31</f>
        <v>3342274.9904680303</v>
      </c>
      <c r="AD31" s="87">
        <f>((+I31-$I$50)^2)*BDUA!I31</f>
        <v>8050689.2784646032</v>
      </c>
      <c r="AE31" s="87">
        <f>((+J31-$J$50)^2)*BDUA!J31</f>
        <v>19346830.487466827</v>
      </c>
      <c r="AF31" s="87">
        <f>((+K31-$K$50)^2)*BDUA!K31</f>
        <v>19677650.025787547</v>
      </c>
      <c r="AG31" s="87">
        <f>((+L31-$L$50)^2)*BDUA!L31</f>
        <v>33458850.543026254</v>
      </c>
      <c r="AH31" s="87">
        <f>((+M31-$M$50)^2)*BDUA!M31</f>
        <v>72968317.940559894</v>
      </c>
      <c r="AI31" s="87">
        <f>((+N31-$N$50)^2)*BDUA!N31</f>
        <v>83477856.832561612</v>
      </c>
      <c r="AJ31" s="87">
        <f>((+O31-$O$50)^2)*BDUA!O31</f>
        <v>131903456.52997932</v>
      </c>
      <c r="AK31" s="87">
        <f>((+P31-$P$50)^2)*BDUA!P31</f>
        <v>107235663.25287773</v>
      </c>
      <c r="AL31" s="87">
        <f>((+Q31-$Q$50)^2)*BDUA!Q31</f>
        <v>23905350.390625503</v>
      </c>
      <c r="AM31" s="87">
        <f>((+R31-$R$50)^2)*BDUA!R31</f>
        <v>113511406.81276673</v>
      </c>
      <c r="AN31" s="87">
        <f>((+S31-$S$50)^2)*BDUA!S31</f>
        <v>154928380.06579956</v>
      </c>
      <c r="AO31" s="87">
        <f>((+T31-$T$50)^2)*BDUA!T31</f>
        <v>89246643.783261642</v>
      </c>
      <c r="AP31" s="87">
        <f>((+U31-$U$50)^2)*BDUA!U31</f>
        <v>862637328.59449244</v>
      </c>
      <c r="AQ31"/>
      <c r="AR31"/>
    </row>
    <row r="32" spans="1:44" x14ac:dyDescent="0.25">
      <c r="A32" s="19">
        <v>30</v>
      </c>
      <c r="B32" s="43" t="str">
        <f>+casos!AV32</f>
        <v>EPSI02</v>
      </c>
      <c r="C32" s="43" t="str">
        <f>+casos!AW32</f>
        <v>S</v>
      </c>
      <c r="D32" s="82">
        <f>casos!AX32/BDUA!D32*100000</f>
        <v>0</v>
      </c>
      <c r="E32" s="82">
        <f>casos!AY32/BDUA!E32*100000</f>
        <v>0</v>
      </c>
      <c r="F32" s="82">
        <f>casos!AZ32/BDUA!F32*100000</f>
        <v>4.1788549937317176</v>
      </c>
      <c r="G32" s="82">
        <f>casos!BA32/BDUA!G32*100000</f>
        <v>8.2409658411965889</v>
      </c>
      <c r="H32" s="82">
        <f>casos!BB32/BDUA!H32*100000</f>
        <v>14.607781078054243</v>
      </c>
      <c r="I32" s="82">
        <f>casos!BC32/BDUA!I32*100000</f>
        <v>36.95491500369549</v>
      </c>
      <c r="J32" s="82">
        <f>casos!BD32/BDUA!J32*100000</f>
        <v>36.046427799005116</v>
      </c>
      <c r="K32" s="82">
        <f>casos!BE32/BDUA!K32*100000</f>
        <v>74.110671936758891</v>
      </c>
      <c r="L32" s="82">
        <f>casos!BF32/BDUA!L32*100000</f>
        <v>18.597731076808628</v>
      </c>
      <c r="M32" s="82">
        <f>casos!BG32/BDUA!M32*100000</f>
        <v>103.24760653275766</v>
      </c>
      <c r="N32" s="82">
        <f>casos!BH32/BDUA!N32*100000</f>
        <v>75.790385448245999</v>
      </c>
      <c r="O32" s="82">
        <f>casos!BI32/BDUA!O32*100000</f>
        <v>160.32064128256513</v>
      </c>
      <c r="P32" s="82">
        <f>casos!BJ32/BDUA!P32*100000</f>
        <v>103.25245224574084</v>
      </c>
      <c r="Q32" s="82">
        <f>casos!BK32/BDUA!Q32*100000</f>
        <v>60.691887517701801</v>
      </c>
      <c r="R32" s="82">
        <f>casos!BL32/BDUA!R32*100000</f>
        <v>109.2896174863388</v>
      </c>
      <c r="S32" s="82">
        <f>casos!BM32/BDUA!S32*100000</f>
        <v>268.81720430107526</v>
      </c>
      <c r="T32" s="82">
        <f>casos!BN32/BDUA!T32*100000</f>
        <v>231.10700254217704</v>
      </c>
      <c r="U32" s="82">
        <f>casos!BO32/BDUA!U32*100000</f>
        <v>41.841198703852641</v>
      </c>
      <c r="W32" s="19">
        <v>30</v>
      </c>
      <c r="X32" s="43" t="str">
        <f t="shared" si="0"/>
        <v>EPSI02</v>
      </c>
      <c r="Y32" s="87">
        <f>((+D32-$D$50)^2)*BDUA!D32</f>
        <v>11459.257421215132</v>
      </c>
      <c r="Z32" s="87">
        <f>((+E32-$E$50)^2)*BDUA!E32</f>
        <v>41103.893262055826</v>
      </c>
      <c r="AA32" s="87">
        <f>((+F32-$F$50)^2)*BDUA!F32</f>
        <v>1622.4531502772491</v>
      </c>
      <c r="AB32" s="87">
        <f>((+G32-$G$50)^2)*BDUA!G32</f>
        <v>34052.936602032438</v>
      </c>
      <c r="AC32" s="87">
        <f>((+H32-$H$50)^2)*BDUA!H32</f>
        <v>549682.16078343079</v>
      </c>
      <c r="AD32" s="87">
        <f>((+I32-$I$50)^2)*BDUA!I32</f>
        <v>673850.09549804602</v>
      </c>
      <c r="AE32" s="87">
        <f>((+J32-$J$50)^2)*BDUA!J32</f>
        <v>1808817.1183056224</v>
      </c>
      <c r="AF32" s="87">
        <f>((+K32-$K$50)^2)*BDUA!K32</f>
        <v>2402645.9122322197</v>
      </c>
      <c r="AG32" s="87">
        <f>((+L32-$L$50)^2)*BDUA!L32</f>
        <v>36206570.29696013</v>
      </c>
      <c r="AH32" s="87">
        <f>((+M32-$M$50)^2)*BDUA!M32</f>
        <v>9894.588574342748</v>
      </c>
      <c r="AI32" s="87">
        <f>((+N32-$N$50)^2)*BDUA!N32</f>
        <v>34542205.881794974</v>
      </c>
      <c r="AJ32" s="87">
        <f>((+O32-$O$50)^2)*BDUA!O32</f>
        <v>4677983.5578958141</v>
      </c>
      <c r="AK32" s="87">
        <f>((+P32-$P$50)^2)*BDUA!P32</f>
        <v>115402060.64498635</v>
      </c>
      <c r="AL32" s="87">
        <f>((+Q32-$Q$50)^2)*BDUA!Q32</f>
        <v>235923797.88231009</v>
      </c>
      <c r="AM32" s="87">
        <f>((+R32-$R$50)^2)*BDUA!R32</f>
        <v>127158430.01446423</v>
      </c>
      <c r="AN32" s="87">
        <f>((+S32-$S$50)^2)*BDUA!S32</f>
        <v>1665880.1865081952</v>
      </c>
      <c r="AO32" s="87">
        <f>((+T32-$T$50)^2)*BDUA!T32</f>
        <v>101677.67052388839</v>
      </c>
      <c r="AP32" s="87">
        <f>((+U32-$U$50)^2)*BDUA!U32</f>
        <v>238170386.16099051</v>
      </c>
      <c r="AQ32"/>
      <c r="AR32"/>
    </row>
    <row r="33" spans="1:44" x14ac:dyDescent="0.25">
      <c r="A33" s="19">
        <v>31</v>
      </c>
      <c r="B33" s="43" t="str">
        <f>+casos!AV33</f>
        <v>EPSI03</v>
      </c>
      <c r="C33" s="43" t="str">
        <f>+casos!AW33</f>
        <v>S</v>
      </c>
      <c r="D33" s="82">
        <f>casos!AX33/BDUA!D33*100000</f>
        <v>2.2362359676193031</v>
      </c>
      <c r="E33" s="82">
        <f>casos!AY33/BDUA!E33*100000</f>
        <v>0</v>
      </c>
      <c r="F33" s="82">
        <f>casos!AZ33/BDUA!F33*100000</f>
        <v>7.840984827694359</v>
      </c>
      <c r="G33" s="82">
        <f>casos!BA33/BDUA!G33*100000</f>
        <v>1.898577965104137</v>
      </c>
      <c r="H33" s="82">
        <f>casos!BB33/BDUA!H33*100000</f>
        <v>29.580693667266495</v>
      </c>
      <c r="I33" s="82">
        <f>casos!BC33/BDUA!I33*100000</f>
        <v>43.15792718641142</v>
      </c>
      <c r="J33" s="82">
        <f>casos!BD33/BDUA!J33*100000</f>
        <v>48.646582577573923</v>
      </c>
      <c r="K33" s="82">
        <f>casos!BE33/BDUA!K33*100000</f>
        <v>46.446818392940081</v>
      </c>
      <c r="L33" s="82">
        <f>casos!BF33/BDUA!L33*100000</f>
        <v>65.043672179892212</v>
      </c>
      <c r="M33" s="82">
        <f>casos!BG33/BDUA!M33*100000</f>
        <v>77.930174563591024</v>
      </c>
      <c r="N33" s="82">
        <f>casos!BH33/BDUA!N33*100000</f>
        <v>63.72747812988819</v>
      </c>
      <c r="O33" s="82">
        <f>casos!BI33/BDUA!O33*100000</f>
        <v>93.51412731280476</v>
      </c>
      <c r="P33" s="82">
        <f>casos!BJ33/BDUA!P33*100000</f>
        <v>106.46138727376956</v>
      </c>
      <c r="Q33" s="82">
        <f>casos!BK33/BDUA!Q33*100000</f>
        <v>117.55485893416929</v>
      </c>
      <c r="R33" s="82">
        <f>casos!BL33/BDUA!R33*100000</f>
        <v>153.98434492493263</v>
      </c>
      <c r="S33" s="82">
        <f>casos!BM33/BDUA!S33*100000</f>
        <v>123.51397251814112</v>
      </c>
      <c r="T33" s="82">
        <f>casos!BN33/BDUA!T33*100000</f>
        <v>108.51871947911015</v>
      </c>
      <c r="U33" s="82">
        <f>casos!BO33/BDUA!U33*100000</f>
        <v>37.231342020646473</v>
      </c>
      <c r="W33" s="19">
        <v>31</v>
      </c>
      <c r="X33" s="43" t="str">
        <f t="shared" si="0"/>
        <v>EPSI03</v>
      </c>
      <c r="Y33" s="87">
        <f>((+D33-$D$50)^2)*BDUA!D33</f>
        <v>97220.825306965839</v>
      </c>
      <c r="Z33" s="87">
        <f>((+E33-$E$50)^2)*BDUA!E33</f>
        <v>85261.724423230684</v>
      </c>
      <c r="AA33" s="87">
        <f>((+F33-$F$50)^2)*BDUA!F33</f>
        <v>784907.36457647884</v>
      </c>
      <c r="AB33" s="87">
        <f>((+G33-$G$50)^2)*BDUA!G33</f>
        <v>2984060.203849562</v>
      </c>
      <c r="AC33" s="87">
        <f>((+H33-$H$50)^2)*BDUA!H33</f>
        <v>3895560.4878482968</v>
      </c>
      <c r="AD33" s="87">
        <f>((+I33-$I$50)^2)*BDUA!I33</f>
        <v>5187137.6394252833</v>
      </c>
      <c r="AE33" s="87">
        <f>((+J33-$J$50)^2)*BDUA!J33</f>
        <v>40122.876824391533</v>
      </c>
      <c r="AF33" s="87">
        <f>((+K33-$K$50)^2)*BDUA!K33</f>
        <v>4777268.6225787392</v>
      </c>
      <c r="AG33" s="87">
        <f>((+L33-$L$50)^2)*BDUA!L33</f>
        <v>2885390.8442875701</v>
      </c>
      <c r="AH33" s="87">
        <f>((+M33-$M$50)^2)*BDUA!M33</f>
        <v>13294554.625739083</v>
      </c>
      <c r="AI33" s="87">
        <f>((+N33-$N$50)^2)*BDUA!N33</f>
        <v>92534230.22884731</v>
      </c>
      <c r="AJ33" s="87">
        <f>((+O33-$O$50)^2)*BDUA!O33</f>
        <v>126181076.56535672</v>
      </c>
      <c r="AK33" s="87">
        <f>((+P33-$P$50)^2)*BDUA!P33</f>
        <v>231583029.08607364</v>
      </c>
      <c r="AL33" s="87">
        <f>((+Q33-$Q$50)^2)*BDUA!Q33</f>
        <v>266598562.30844048</v>
      </c>
      <c r="AM33" s="87">
        <f>((+R33-$R$50)^2)*BDUA!R33</f>
        <v>156473285.12867641</v>
      </c>
      <c r="AN33" s="87">
        <f>((+S33-$S$50)^2)*BDUA!S33</f>
        <v>181958250.90606052</v>
      </c>
      <c r="AO33" s="87">
        <f>((+T33-$T$50)^2)*BDUA!T33</f>
        <v>119720418.60653113</v>
      </c>
      <c r="AP33" s="87">
        <f>((+U33-$U$50)^2)*BDUA!U33</f>
        <v>636089432.64607334</v>
      </c>
      <c r="AQ33"/>
      <c r="AR33"/>
    </row>
    <row r="34" spans="1:44" x14ac:dyDescent="0.25">
      <c r="A34" s="19">
        <v>32</v>
      </c>
      <c r="B34" s="43" t="str">
        <f>+casos!AV34</f>
        <v>EPSI04</v>
      </c>
      <c r="C34" s="43" t="str">
        <f>+casos!AW34</f>
        <v>S</v>
      </c>
      <c r="D34" s="82">
        <f>casos!AX34/BDUA!D34*100000</f>
        <v>0</v>
      </c>
      <c r="E34" s="82">
        <f>casos!AY34/BDUA!E34*100000</f>
        <v>0</v>
      </c>
      <c r="F34" s="82">
        <f>casos!AZ34/BDUA!F34*100000</f>
        <v>0</v>
      </c>
      <c r="G34" s="82">
        <f>casos!BA34/BDUA!G34*100000</f>
        <v>5.929439667951379</v>
      </c>
      <c r="H34" s="82">
        <f>casos!BB34/BDUA!H34*100000</f>
        <v>0</v>
      </c>
      <c r="I34" s="82">
        <f>casos!BC34/BDUA!I34*100000</f>
        <v>0</v>
      </c>
      <c r="J34" s="82">
        <f>casos!BD34/BDUA!J34*100000</f>
        <v>39.577836411609496</v>
      </c>
      <c r="K34" s="82">
        <f>casos!BE34/BDUA!K34*100000</f>
        <v>14.74491300501327</v>
      </c>
      <c r="L34" s="82">
        <f>casos!BF34/BDUA!L34*100000</f>
        <v>0</v>
      </c>
      <c r="M34" s="82">
        <f>casos!BG34/BDUA!M34*100000</f>
        <v>82.338410868670238</v>
      </c>
      <c r="N34" s="82">
        <f>casos!BH34/BDUA!N34*100000</f>
        <v>79.286422200198217</v>
      </c>
      <c r="O34" s="82">
        <f>casos!BI34/BDUA!O34*100000</f>
        <v>69.848661233993013</v>
      </c>
      <c r="P34" s="82">
        <f>casos!BJ34/BDUA!P34*100000</f>
        <v>78.186082877247856</v>
      </c>
      <c r="Q34" s="82">
        <f>casos!BK34/BDUA!Q34*100000</f>
        <v>136.37913399249913</v>
      </c>
      <c r="R34" s="82">
        <f>casos!BL34/BDUA!R34*100000</f>
        <v>167.78523489932886</v>
      </c>
      <c r="S34" s="82">
        <f>casos!BM34/BDUA!S34*100000</f>
        <v>0</v>
      </c>
      <c r="T34" s="82">
        <f>casos!BN34/BDUA!T34*100000</f>
        <v>0</v>
      </c>
      <c r="U34" s="82">
        <f>casos!BO34/BDUA!U34*100000</f>
        <v>18.690051659302785</v>
      </c>
      <c r="W34" s="19">
        <v>32</v>
      </c>
      <c r="X34" s="43" t="str">
        <f t="shared" si="0"/>
        <v>EPSI04</v>
      </c>
      <c r="Y34" s="87">
        <f>((+D34-$D$50)^2)*BDUA!D34</f>
        <v>9560.5998213459843</v>
      </c>
      <c r="Z34" s="87">
        <f>((+E34-$E$50)^2)*BDUA!E34</f>
        <v>27201.155903022864</v>
      </c>
      <c r="AA34" s="87">
        <f>((+F34-$F$50)^2)*BDUA!F34</f>
        <v>243398.15275973594</v>
      </c>
      <c r="AB34" s="87">
        <f>((+G34-$G$50)^2)*BDUA!G34</f>
        <v>206132.62198035416</v>
      </c>
      <c r="AC34" s="87">
        <f>((+H34-$H$50)^2)*BDUA!H34</f>
        <v>5116253.1481950218</v>
      </c>
      <c r="AD34" s="87">
        <f>((+I34-$I$50)^2)*BDUA!I34</f>
        <v>9170533.262230251</v>
      </c>
      <c r="AE34" s="87">
        <f>((+J34-$J$50)^2)*BDUA!J34</f>
        <v>471631.19077415112</v>
      </c>
      <c r="AF34" s="87">
        <f>((+K34-$K$50)^2)*BDUA!K34</f>
        <v>13917257.729405532</v>
      </c>
      <c r="AG34" s="87">
        <f>((+L34-$L$50)^2)*BDUA!L34</f>
        <v>31256727.082227685</v>
      </c>
      <c r="AH34" s="87">
        <f>((+M34-$M$50)^2)*BDUA!M34</f>
        <v>2324181.9911032296</v>
      </c>
      <c r="AI34" s="87">
        <f>((+N34-$N$50)^2)*BDUA!N34</f>
        <v>16772475.478997443</v>
      </c>
      <c r="AJ34" s="87">
        <f>((+O34-$O$50)^2)*BDUA!O34</f>
        <v>57268202.389980383</v>
      </c>
      <c r="AK34" s="87">
        <f>((+P34-$P$50)^2)*BDUA!P34</f>
        <v>70479072.516540527</v>
      </c>
      <c r="AL34" s="87">
        <f>((+Q34-$Q$50)^2)*BDUA!Q34</f>
        <v>59794299.012417942</v>
      </c>
      <c r="AM34" s="87">
        <f>((+R34-$R$50)^2)*BDUA!R34</f>
        <v>29248118.436387919</v>
      </c>
      <c r="AN34" s="87">
        <f>((+S34-$S$50)^2)*BDUA!S34</f>
        <v>155097885.95208597</v>
      </c>
      <c r="AO34" s="87">
        <f>((+T34-$T$50)^2)*BDUA!T34</f>
        <v>148706683.84329748</v>
      </c>
      <c r="AP34" s="87">
        <f>((+U34-$U$50)^2)*BDUA!U34</f>
        <v>425890652.20764482</v>
      </c>
      <c r="AQ34"/>
      <c r="AR34"/>
    </row>
    <row r="35" spans="1:44" x14ac:dyDescent="0.25">
      <c r="A35" s="19">
        <v>33</v>
      </c>
      <c r="B35" s="43" t="str">
        <f>+casos!AV35</f>
        <v>EPSI05</v>
      </c>
      <c r="C35" s="43" t="str">
        <f>+casos!AW35</f>
        <v>S</v>
      </c>
      <c r="D35" s="82">
        <f>casos!AX35/BDUA!D35*100000</f>
        <v>0</v>
      </c>
      <c r="E35" s="82">
        <f>casos!AY35/BDUA!E35*100000</f>
        <v>0</v>
      </c>
      <c r="F35" s="82">
        <f>casos!AZ35/BDUA!F35*100000</f>
        <v>0</v>
      </c>
      <c r="G35" s="82">
        <f>casos!BA35/BDUA!G35*100000</f>
        <v>0</v>
      </c>
      <c r="H35" s="82">
        <f>casos!BB35/BDUA!H35*100000</f>
        <v>8.0051232788984947</v>
      </c>
      <c r="I35" s="82">
        <f>casos!BC35/BDUA!I35*100000</f>
        <v>23.379781165248293</v>
      </c>
      <c r="J35" s="82">
        <f>casos!BD35/BDUA!J35*100000</f>
        <v>19.941173538062714</v>
      </c>
      <c r="K35" s="82">
        <f>casos!BE35/BDUA!K35*100000</f>
        <v>44.274724666555976</v>
      </c>
      <c r="L35" s="82">
        <f>casos!BF35/BDUA!L35*100000</f>
        <v>19.371085426486729</v>
      </c>
      <c r="M35" s="82">
        <f>casos!BG35/BDUA!M35*100000</f>
        <v>42.74113121527283</v>
      </c>
      <c r="N35" s="82">
        <f>casos!BH35/BDUA!N35*100000</f>
        <v>33.3028057613854</v>
      </c>
      <c r="O35" s="82">
        <f>casos!BI35/BDUA!O35*100000</f>
        <v>51.067306710244104</v>
      </c>
      <c r="P35" s="82">
        <f>casos!BJ35/BDUA!P35*100000</f>
        <v>163.31658291457288</v>
      </c>
      <c r="Q35" s="82">
        <f>casos!BK35/BDUA!Q35*100000</f>
        <v>57.175528873642079</v>
      </c>
      <c r="R35" s="82">
        <f>casos!BL35/BDUA!R35*100000</f>
        <v>152.14910612400152</v>
      </c>
      <c r="S35" s="82">
        <f>casos!BM35/BDUA!S35*100000</f>
        <v>317.53232025402588</v>
      </c>
      <c r="T35" s="82">
        <f>casos!BN35/BDUA!T35*100000</f>
        <v>71.761750986724081</v>
      </c>
      <c r="U35" s="82">
        <f>casos!BO35/BDUA!U35*100000</f>
        <v>29.273469089046237</v>
      </c>
      <c r="W35" s="19">
        <v>33</v>
      </c>
      <c r="X35" s="43" t="str">
        <f t="shared" si="0"/>
        <v>EPSI05</v>
      </c>
      <c r="Y35" s="87">
        <f>((+D35-$D$50)^2)*BDUA!D35</f>
        <v>11691.947426578068</v>
      </c>
      <c r="Z35" s="87">
        <f>((+E35-$E$50)^2)*BDUA!E35</f>
        <v>43691.39917435289</v>
      </c>
      <c r="AA35" s="87">
        <f>((+F35-$F$50)^2)*BDUA!F35</f>
        <v>456947.32690699858</v>
      </c>
      <c r="AB35" s="87">
        <f>((+G35-$G$50)^2)*BDUA!G35</f>
        <v>2815169.6301808017</v>
      </c>
      <c r="AC35" s="87">
        <f>((+H35-$H$50)^2)*BDUA!H35</f>
        <v>3464748.558946101</v>
      </c>
      <c r="AD35" s="87">
        <f>((+I35-$I$50)^2)*BDUA!I35</f>
        <v>1088056.990281712</v>
      </c>
      <c r="AE35" s="87">
        <f>((+J35-$J$50)^2)*BDUA!J35</f>
        <v>15196835.223523637</v>
      </c>
      <c r="AF35" s="87">
        <f>((+K35-$K$50)^2)*BDUA!K35</f>
        <v>4493723.9006668003</v>
      </c>
      <c r="AG35" s="87">
        <f>((+L35-$L$50)^2)*BDUA!L35</f>
        <v>50760995.439119995</v>
      </c>
      <c r="AH35" s="87">
        <f>((+M35-$M$50)^2)*BDUA!M35</f>
        <v>53043743.030115724</v>
      </c>
      <c r="AI35" s="87">
        <f>((+N35-$N$50)^2)*BDUA!N35</f>
        <v>129019957.70822357</v>
      </c>
      <c r="AJ35" s="87">
        <f>((+O35-$O$50)^2)*BDUA!O35</f>
        <v>176471577.67113721</v>
      </c>
      <c r="AK35" s="87">
        <f>((+P35-$P$50)^2)*BDUA!P35</f>
        <v>52043503.916765437</v>
      </c>
      <c r="AL35" s="87">
        <f>((+Q35-$Q$50)^2)*BDUA!Q35</f>
        <v>344746557.08639735</v>
      </c>
      <c r="AM35" s="87">
        <f>((+R35-$R$50)^2)*BDUA!R35</f>
        <v>108326205.65879457</v>
      </c>
      <c r="AN35" s="87">
        <f>((+S35-$S$50)^2)*BDUA!S35</f>
        <v>3074929.9417136819</v>
      </c>
      <c r="AO35" s="87">
        <f>((+T35-$T$50)^2)*BDUA!T35</f>
        <v>150270944.59299988</v>
      </c>
      <c r="AP35" s="87">
        <f>((+U35-$U$50)^2)*BDUA!U35</f>
        <v>574336402.99465895</v>
      </c>
      <c r="AQ35"/>
      <c r="AR35"/>
    </row>
    <row r="36" spans="1:44" x14ac:dyDescent="0.25">
      <c r="A36" s="19">
        <v>34</v>
      </c>
      <c r="B36" s="43" t="str">
        <f>+casos!AV36</f>
        <v>EPSI06</v>
      </c>
      <c r="C36" s="43" t="str">
        <f>+casos!AW36</f>
        <v>S</v>
      </c>
      <c r="D36" s="82">
        <f>casos!AX36/BDUA!D36*100000</f>
        <v>0</v>
      </c>
      <c r="E36" s="82">
        <f>casos!AY36/BDUA!E36*100000</f>
        <v>0</v>
      </c>
      <c r="F36" s="82">
        <f>casos!AZ36/BDUA!F36*100000</f>
        <v>0</v>
      </c>
      <c r="G36" s="82">
        <f>casos!BA36/BDUA!G36*100000</f>
        <v>10.324179227751394</v>
      </c>
      <c r="H36" s="82">
        <f>casos!BB36/BDUA!H36*100000</f>
        <v>0</v>
      </c>
      <c r="I36" s="82">
        <f>casos!BC36/BDUA!I36*100000</f>
        <v>17.793594306049823</v>
      </c>
      <c r="J36" s="82">
        <f>casos!BD36/BDUA!J36*100000</f>
        <v>66.844919786096256</v>
      </c>
      <c r="K36" s="82">
        <f>casos!BE36/BDUA!K36*100000</f>
        <v>77.47933884297521</v>
      </c>
      <c r="L36" s="82">
        <f>casos!BF36/BDUA!L36*100000</f>
        <v>29.577048210588579</v>
      </c>
      <c r="M36" s="82">
        <f>casos!BG36/BDUA!M36*100000</f>
        <v>28.161081385525204</v>
      </c>
      <c r="N36" s="82">
        <f>casos!BH36/BDUA!N36*100000</f>
        <v>120.44564890093345</v>
      </c>
      <c r="O36" s="82">
        <f>casos!BI36/BDUA!O36*100000</f>
        <v>146.46649578908827</v>
      </c>
      <c r="P36" s="82">
        <f>casos!BJ36/BDUA!P36*100000</f>
        <v>169.7072549851506</v>
      </c>
      <c r="Q36" s="82">
        <f>casos!BK36/BDUA!Q36*100000</f>
        <v>359.52747817154597</v>
      </c>
      <c r="R36" s="82">
        <f>casos!BL36/BDUA!R36*100000</f>
        <v>0</v>
      </c>
      <c r="S36" s="82">
        <f>casos!BM36/BDUA!S36*100000</f>
        <v>80</v>
      </c>
      <c r="T36" s="82">
        <f>casos!BN36/BDUA!T36*100000</f>
        <v>0</v>
      </c>
      <c r="U36" s="82">
        <f>casos!BO36/BDUA!U36*100000</f>
        <v>37.984780764507022</v>
      </c>
      <c r="W36" s="19">
        <v>34</v>
      </c>
      <c r="X36" s="43" t="str">
        <f t="shared" si="0"/>
        <v>EPSI06</v>
      </c>
      <c r="Y36" s="87">
        <f>((+D36-$D$50)^2)*BDUA!D36</f>
        <v>5028.6573228808147</v>
      </c>
      <c r="Z36" s="87">
        <f>((+E36-$E$50)^2)*BDUA!E36</f>
        <v>14942.846643515531</v>
      </c>
      <c r="AA36" s="87">
        <f>((+F36-$F$50)^2)*BDUA!F36</f>
        <v>140446.81448986277</v>
      </c>
      <c r="AB36" s="87">
        <f>((+G36-$G$50)^2)*BDUA!G36</f>
        <v>7822.4711985539498</v>
      </c>
      <c r="AC36" s="87">
        <f>((+H36-$H$50)^2)*BDUA!H36</f>
        <v>2845928.0418219804</v>
      </c>
      <c r="AD36" s="87">
        <f>((+I36-$I$50)^2)*BDUA!I36</f>
        <v>909164.49533677753</v>
      </c>
      <c r="AE36" s="87">
        <f>((+J36-$J$50)^2)*BDUA!J36</f>
        <v>1685464.1144334865</v>
      </c>
      <c r="AF36" s="87">
        <f>((+K36-$K$50)^2)*BDUA!K36</f>
        <v>1176933.6976665622</v>
      </c>
      <c r="AG36" s="87">
        <f>((+L36-$L$50)^2)*BDUA!L36</f>
        <v>7482879.6612332575</v>
      </c>
      <c r="AH36" s="87">
        <f>((+M36-$M$50)^2)*BDUA!M36</f>
        <v>20537694.878396891</v>
      </c>
      <c r="AI36" s="87">
        <f>((+N36-$N$50)^2)*BDUA!N36</f>
        <v>904130.37700742413</v>
      </c>
      <c r="AJ36" s="87">
        <f>((+O36-$O$50)^2)*BDUA!O36</f>
        <v>4122759.256709327</v>
      </c>
      <c r="AK36" s="87">
        <f>((+P36-$P$50)^2)*BDUA!P36</f>
        <v>13070711.700991526</v>
      </c>
      <c r="AL36" s="87">
        <f>((+Q36-$Q$50)^2)*BDUA!Q36</f>
        <v>12575143.999638757</v>
      </c>
      <c r="AM36" s="87">
        <f>((+R36-$R$50)^2)*BDUA!R36</f>
        <v>127908376.74346568</v>
      </c>
      <c r="AN36" s="87">
        <f>((+S36-$S$50)^2)*BDUA!S36</f>
        <v>55716461.448137373</v>
      </c>
      <c r="AO36" s="87">
        <f>((+T36-$T$50)^2)*BDUA!T36</f>
        <v>80616727.14529942</v>
      </c>
      <c r="AP36" s="87">
        <f>((+U36-$U$50)^2)*BDUA!U36</f>
        <v>108894655.29452601</v>
      </c>
      <c r="AQ36"/>
      <c r="AR36"/>
    </row>
    <row r="37" spans="1:44" x14ac:dyDescent="0.25">
      <c r="A37" s="19">
        <v>35</v>
      </c>
      <c r="B37" s="43" t="str">
        <f>+casos!AV37</f>
        <v>EPSS03</v>
      </c>
      <c r="C37" s="43" t="str">
        <f>+casos!AW37</f>
        <v>S</v>
      </c>
      <c r="D37" s="82">
        <f>casos!AX37/BDUA!D37*100000</f>
        <v>0</v>
      </c>
      <c r="E37" s="82">
        <f>casos!AY37/BDUA!E37*100000</f>
        <v>1.093996149133555</v>
      </c>
      <c r="F37" s="82">
        <f>casos!AZ37/BDUA!F37*100000</f>
        <v>0.96237128284091999</v>
      </c>
      <c r="G37" s="82">
        <f>casos!BA37/BDUA!G37*100000</f>
        <v>14.408855513082393</v>
      </c>
      <c r="H37" s="82">
        <f>casos!BB37/BDUA!H37*100000</f>
        <v>20.514623996248755</v>
      </c>
      <c r="I37" s="82">
        <f>casos!BC37/BDUA!I37*100000</f>
        <v>40.250053457102247</v>
      </c>
      <c r="J37" s="82">
        <f>casos!BD37/BDUA!J37*100000</f>
        <v>52.861673857759243</v>
      </c>
      <c r="K37" s="82">
        <f>casos!BE37/BDUA!K37*100000</f>
        <v>55.698874296435271</v>
      </c>
      <c r="L37" s="82">
        <f>casos!BF37/BDUA!L37*100000</f>
        <v>95.738860859522219</v>
      </c>
      <c r="M37" s="82">
        <f>casos!BG37/BDUA!M37*100000</f>
        <v>113.54765453126109</v>
      </c>
      <c r="N37" s="82">
        <f>casos!BH37/BDUA!N37*100000</f>
        <v>122.61891182844759</v>
      </c>
      <c r="O37" s="82">
        <f>casos!BI37/BDUA!O37*100000</f>
        <v>142.12667243886102</v>
      </c>
      <c r="P37" s="82">
        <f>casos!BJ37/BDUA!P37*100000</f>
        <v>174.69329415968554</v>
      </c>
      <c r="Q37" s="82">
        <f>casos!BK37/BDUA!Q37*100000</f>
        <v>225.72205407069205</v>
      </c>
      <c r="R37" s="82">
        <f>casos!BL37/BDUA!R37*100000</f>
        <v>203.12817387771685</v>
      </c>
      <c r="S37" s="82">
        <f>casos!BM37/BDUA!S37*100000</f>
        <v>181.34278002699054</v>
      </c>
      <c r="T37" s="82">
        <f>casos!BN37/BDUA!T37*100000</f>
        <v>90.171325518485119</v>
      </c>
      <c r="U37" s="82">
        <f>casos!BO37/BDUA!U37*100000</f>
        <v>66.874721355327694</v>
      </c>
      <c r="W37" s="19">
        <v>35</v>
      </c>
      <c r="X37" s="43" t="str">
        <f t="shared" si="0"/>
        <v>EPSS03</v>
      </c>
      <c r="Y37" s="87">
        <f>((+D37-$D$50)^2)*BDUA!D37</f>
        <v>44086.922312854003</v>
      </c>
      <c r="Z37" s="87">
        <f>((+E37-$E$50)^2)*BDUA!E37</f>
        <v>4059.1110586768605</v>
      </c>
      <c r="AA37" s="87">
        <f>((+F37-$F$50)^2)*BDUA!F37</f>
        <v>908020.02312375605</v>
      </c>
      <c r="AB37" s="87">
        <f>((+G37-$G$50)^2)*BDUA!G37</f>
        <v>2929957.9777150149</v>
      </c>
      <c r="AC37" s="87">
        <f>((+H37-$H$50)^2)*BDUA!H37</f>
        <v>55046.472565411685</v>
      </c>
      <c r="AD37" s="87">
        <f>((+I37-$I$50)^2)*BDUA!I37</f>
        <v>7538319.3339013271</v>
      </c>
      <c r="AE37" s="87">
        <f>((+J37-$J$50)^2)*BDUA!J37</f>
        <v>2037882.996944776</v>
      </c>
      <c r="AF37" s="87">
        <f>((+K37-$K$50)^2)*BDUA!K37</f>
        <v>1288602.4212547471</v>
      </c>
      <c r="AG37" s="87">
        <f>((+L37-$L$50)^2)*BDUA!L37</f>
        <v>24048695.262424681</v>
      </c>
      <c r="AH37" s="87">
        <f>((+M37-$M$50)^2)*BDUA!M37</f>
        <v>6141376.799134301</v>
      </c>
      <c r="AI37" s="87">
        <f>((+N37-$N$50)^2)*BDUA!N37</f>
        <v>14395574.675273869</v>
      </c>
      <c r="AJ37" s="87">
        <f>((+O37-$O$50)^2)*BDUA!O37</f>
        <v>114204255.19773446</v>
      </c>
      <c r="AK37" s="87">
        <f>((+P37-$P$50)^2)*BDUA!P37</f>
        <v>243192883.62949666</v>
      </c>
      <c r="AL37" s="87">
        <f>((+Q37-$Q$50)^2)*BDUA!Q37</f>
        <v>111334238.75561205</v>
      </c>
      <c r="AM37" s="87">
        <f>((+R37-$R$50)^2)*BDUA!R37</f>
        <v>253037828.91534963</v>
      </c>
      <c r="AN37" s="87">
        <f>((+S37-$S$50)^2)*BDUA!S37</f>
        <v>285772890.2500326</v>
      </c>
      <c r="AO37" s="87">
        <f>((+T37-$T$50)^2)*BDUA!T37</f>
        <v>612801495.86513078</v>
      </c>
      <c r="AP37" s="87">
        <f>((+U37-$U$50)^2)*BDUA!U37</f>
        <v>78012255.283296153</v>
      </c>
      <c r="AQ37"/>
      <c r="AR37"/>
    </row>
    <row r="38" spans="1:44" x14ac:dyDescent="0.25">
      <c r="A38" s="19">
        <v>36</v>
      </c>
      <c r="B38" s="43" t="str">
        <f>+casos!AV38</f>
        <v>EPSS33</v>
      </c>
      <c r="C38" s="43" t="str">
        <f>+casos!AW38</f>
        <v>S</v>
      </c>
      <c r="D38" s="82">
        <f>casos!AX38/BDUA!D38*100000</f>
        <v>0.95046192449530476</v>
      </c>
      <c r="E38" s="82">
        <f>casos!AY38/BDUA!E38*100000</f>
        <v>0.84546576709109045</v>
      </c>
      <c r="F38" s="82">
        <f>casos!AZ38/BDUA!F38*100000</f>
        <v>5.830096415219467</v>
      </c>
      <c r="G38" s="82">
        <f>casos!BA38/BDUA!G38*100000</f>
        <v>6.0805058980907214</v>
      </c>
      <c r="H38" s="82">
        <f>casos!BB38/BDUA!H38*100000</f>
        <v>16.476726623644105</v>
      </c>
      <c r="I38" s="82">
        <f>casos!BC38/BDUA!I38*100000</f>
        <v>22.704310413331971</v>
      </c>
      <c r="J38" s="82">
        <f>casos!BD38/BDUA!J38*100000</f>
        <v>33.087424327835102</v>
      </c>
      <c r="K38" s="82">
        <f>casos!BE38/BDUA!K38*100000</f>
        <v>48.587674488844527</v>
      </c>
      <c r="L38" s="82">
        <f>casos!BF38/BDUA!L38*100000</f>
        <v>77.188649058298481</v>
      </c>
      <c r="M38" s="82">
        <f>casos!BG38/BDUA!M38*100000</f>
        <v>80.76757042792886</v>
      </c>
      <c r="N38" s="82">
        <f>casos!BH38/BDUA!N38*100000</f>
        <v>120.1111027700623</v>
      </c>
      <c r="O38" s="82">
        <f>casos!BI38/BDUA!O38*100000</f>
        <v>159.69114679301569</v>
      </c>
      <c r="P38" s="82">
        <f>casos!BJ38/BDUA!P38*100000</f>
        <v>166.28013827506234</v>
      </c>
      <c r="Q38" s="82">
        <f>casos!BK38/BDUA!Q38*100000</f>
        <v>199.67177242888403</v>
      </c>
      <c r="R38" s="82">
        <f>casos!BL38/BDUA!R38*100000</f>
        <v>189.17345750873108</v>
      </c>
      <c r="S38" s="82">
        <f>casos!BM38/BDUA!S38*100000</f>
        <v>202.66102740329546</v>
      </c>
      <c r="T38" s="82">
        <f>casos!BN38/BDUA!T38*100000</f>
        <v>88.507625272331154</v>
      </c>
      <c r="U38" s="82">
        <f>casos!BO38/BDUA!U38*100000</f>
        <v>52.464882190029655</v>
      </c>
      <c r="W38" s="19">
        <v>36</v>
      </c>
      <c r="X38" s="43" t="str">
        <f t="shared" si="0"/>
        <v>EPSS33</v>
      </c>
      <c r="Y38" s="87">
        <f>((+D38-$D$50)^2)*BDUA!D38</f>
        <v>3746.5361676968687</v>
      </c>
      <c r="Z38" s="87">
        <f>((+E38-$E$50)^2)*BDUA!E38</f>
        <v>24947.04908036597</v>
      </c>
      <c r="AA38" s="87">
        <f>((+F38-$F$50)^2)*BDUA!F38</f>
        <v>501441.14235799649</v>
      </c>
      <c r="AB38" s="87">
        <f>((+G38-$G$50)^2)*BDUA!G38</f>
        <v>1656136.6474059361</v>
      </c>
      <c r="AC38" s="87">
        <f>((+H38-$H$50)^2)*BDUA!H38</f>
        <v>1192988.8089174486</v>
      </c>
      <c r="AD38" s="87">
        <f>((+I38-$I$50)^2)*BDUA!I38</f>
        <v>5370728.807789227</v>
      </c>
      <c r="AE38" s="87">
        <f>((+J38-$J$50)^2)*BDUA!J38</f>
        <v>16870283.721696705</v>
      </c>
      <c r="AF38" s="87">
        <f>((+K38-$K$50)^2)*BDUA!K38</f>
        <v>9996166.1255181581</v>
      </c>
      <c r="AG38" s="87">
        <f>((+L38-$L$50)^2)*BDUA!L38</f>
        <v>22889.813366982657</v>
      </c>
      <c r="AH38" s="87">
        <f>((+M38-$M$50)^2)*BDUA!M38</f>
        <v>39467959.816790566</v>
      </c>
      <c r="AI38" s="87">
        <f>((+N38-$N$50)^2)*BDUA!N38</f>
        <v>18875743.493018389</v>
      </c>
      <c r="AJ38" s="87">
        <f>((+O38-$O$50)^2)*BDUA!O38</f>
        <v>37430689.293868825</v>
      </c>
      <c r="AK38" s="87">
        <f>((+P38-$P$50)^2)*BDUA!P38</f>
        <v>277328141.26916218</v>
      </c>
      <c r="AL38" s="87">
        <f>((+Q38-$Q$50)^2)*BDUA!Q38</f>
        <v>231007261.03088126</v>
      </c>
      <c r="AM38" s="87">
        <f>((+R38-$R$50)^2)*BDUA!R38</f>
        <v>311835527.18368667</v>
      </c>
      <c r="AN38" s="87">
        <f>((+S38-$S$50)^2)*BDUA!S38</f>
        <v>177626025.39926136</v>
      </c>
      <c r="AO38" s="87">
        <f>((+T38-$T$50)^2)*BDUA!T38</f>
        <v>638651473.36929619</v>
      </c>
      <c r="AP38" s="87">
        <f>((+U38-$U$50)^2)*BDUA!U38</f>
        <v>663082155.40207708</v>
      </c>
      <c r="AQ38"/>
      <c r="AR38"/>
    </row>
    <row r="39" spans="1:44" x14ac:dyDescent="0.25">
      <c r="A39" s="19">
        <v>37</v>
      </c>
      <c r="B39" s="43" t="str">
        <f>+casos!AV39</f>
        <v>EPSS34</v>
      </c>
      <c r="C39" s="43" t="str">
        <f>+casos!AW39</f>
        <v>S</v>
      </c>
      <c r="D39" s="82">
        <f>casos!AX39/BDUA!D39*100000</f>
        <v>0</v>
      </c>
      <c r="E39" s="82">
        <f>casos!AY39/BDUA!E39*100000</f>
        <v>2.0498314013672378</v>
      </c>
      <c r="F39" s="82">
        <f>casos!AZ39/BDUA!F39*100000</f>
        <v>3.4887270507173693</v>
      </c>
      <c r="G39" s="82">
        <f>casos!BA39/BDUA!G39*100000</f>
        <v>13.892533535032339</v>
      </c>
      <c r="H39" s="82">
        <f>casos!BB39/BDUA!H39*100000</f>
        <v>36.537971810401139</v>
      </c>
      <c r="I39" s="82">
        <f>casos!BC39/BDUA!I39*100000</f>
        <v>83.211678832116789</v>
      </c>
      <c r="J39" s="82">
        <f>casos!BD39/BDUA!J39*100000</f>
        <v>98.625224148236711</v>
      </c>
      <c r="K39" s="82">
        <f>casos!BE39/BDUA!K39*100000</f>
        <v>90.446250127645925</v>
      </c>
      <c r="L39" s="82">
        <f>casos!BF39/BDUA!L39*100000</f>
        <v>103.69571529304409</v>
      </c>
      <c r="M39" s="82">
        <f>casos!BG39/BDUA!M39*100000</f>
        <v>167.87018039382878</v>
      </c>
      <c r="N39" s="82">
        <f>casos!BH39/BDUA!N39*100000</f>
        <v>188.76359843028166</v>
      </c>
      <c r="O39" s="82">
        <f>casos!BI39/BDUA!O39*100000</f>
        <v>211.425612702796</v>
      </c>
      <c r="P39" s="82">
        <f>casos!BJ39/BDUA!P39*100000</f>
        <v>259.96064484682176</v>
      </c>
      <c r="Q39" s="82">
        <f>casos!BK39/BDUA!Q39*100000</f>
        <v>298.906439854192</v>
      </c>
      <c r="R39" s="82">
        <f>casos!BL39/BDUA!R39*100000</f>
        <v>380.28940668406972</v>
      </c>
      <c r="S39" s="82">
        <f>casos!BM39/BDUA!S39*100000</f>
        <v>340.81226924169272</v>
      </c>
      <c r="T39" s="82">
        <f>casos!BN39/BDUA!T39*100000</f>
        <v>213.14909411635003</v>
      </c>
      <c r="U39" s="82">
        <f>casos!BO39/BDUA!U39*100000</f>
        <v>105.78005916681323</v>
      </c>
      <c r="W39" s="19">
        <v>37</v>
      </c>
      <c r="X39" s="43" t="str">
        <f t="shared" si="0"/>
        <v>EPSS34</v>
      </c>
      <c r="Y39" s="87">
        <f>((+D39-$D$50)^2)*BDUA!D39</f>
        <v>50319.068591153096</v>
      </c>
      <c r="Z39" s="87">
        <f>((+E39-$E$50)^2)*BDUA!E39</f>
        <v>54168.748547256284</v>
      </c>
      <c r="AA39" s="87">
        <f>((+F39-$F$50)^2)*BDUA!F39</f>
        <v>21174.443022520936</v>
      </c>
      <c r="AB39" s="87">
        <f>((+G39-$G$50)^2)*BDUA!G39</f>
        <v>2585398.4585260283</v>
      </c>
      <c r="AC39" s="87">
        <f>((+H39-$H$50)^2)*BDUA!H39</f>
        <v>25359707.612608153</v>
      </c>
      <c r="AD39" s="87">
        <f>((+I39-$I$50)^2)*BDUA!I39</f>
        <v>190237732.47338045</v>
      </c>
      <c r="AE39" s="87">
        <f>((+J39-$J$50)^2)*BDUA!J39</f>
        <v>175148605.75861594</v>
      </c>
      <c r="AF39" s="87">
        <f>((+K39-$K$50)^2)*BDUA!K39</f>
        <v>63355929.739683315</v>
      </c>
      <c r="AG39" s="87">
        <f>((+L39-$L$50)^2)*BDUA!L39</f>
        <v>53015205.697461382</v>
      </c>
      <c r="AH39" s="87">
        <f>((+M39-$M$50)^2)*BDUA!M39</f>
        <v>304168944.72015238</v>
      </c>
      <c r="AI39" s="87">
        <f>((+N39-$N$50)^2)*BDUA!N39</f>
        <v>216215887.91480827</v>
      </c>
      <c r="AJ39" s="87">
        <f>((+O39-$O$50)^2)*BDUA!O39</f>
        <v>47382585.623740718</v>
      </c>
      <c r="AK39" s="87">
        <f>((+P39-$P$50)^2)*BDUA!P39</f>
        <v>13802705.566083297</v>
      </c>
      <c r="AL39" s="87">
        <f>((+Q39-$Q$50)^2)*BDUA!Q39</f>
        <v>16043230.731554659</v>
      </c>
      <c r="AM39" s="87">
        <f>((+R39-$R$50)^2)*BDUA!R39</f>
        <v>222109670.26409289</v>
      </c>
      <c r="AN39" s="87">
        <f>((+S39-$S$50)^2)*BDUA!S39</f>
        <v>60852582.886891596</v>
      </c>
      <c r="AO39" s="87">
        <f>((+T39-$T$50)^2)*BDUA!T39</f>
        <v>14152099.102681791</v>
      </c>
      <c r="AP39" s="87">
        <f>((+U39-$U$50)^2)*BDUA!U39</f>
        <v>1127968853.0692215</v>
      </c>
      <c r="AQ39"/>
      <c r="AR39"/>
    </row>
    <row r="40" spans="1:44" x14ac:dyDescent="0.25">
      <c r="A40" s="19">
        <v>38</v>
      </c>
      <c r="B40" s="43" t="str">
        <f>+casos!AV40</f>
        <v>EPSS40</v>
      </c>
      <c r="C40" s="43" t="str">
        <f>+casos!AW40</f>
        <v>S</v>
      </c>
      <c r="D40" s="82">
        <f>casos!AX40/BDUA!D40*100000</f>
        <v>0</v>
      </c>
      <c r="E40" s="82">
        <f>casos!AY40/BDUA!E40*100000</f>
        <v>1.4174444893301865</v>
      </c>
      <c r="F40" s="82">
        <f>casos!AZ40/BDUA!F40*100000</f>
        <v>4.7618197294095941</v>
      </c>
      <c r="G40" s="82">
        <f>casos!BA40/BDUA!G40*100000</f>
        <v>12.672455591307799</v>
      </c>
      <c r="H40" s="82">
        <f>casos!BB40/BDUA!H40*100000</f>
        <v>45.762198947469422</v>
      </c>
      <c r="I40" s="82">
        <f>casos!BC40/BDUA!I40*100000</f>
        <v>73.363534655099684</v>
      </c>
      <c r="J40" s="82">
        <f>casos!BD40/BDUA!J40*100000</f>
        <v>86.746201026666796</v>
      </c>
      <c r="K40" s="82">
        <f>casos!BE40/BDUA!K40*100000</f>
        <v>128.09474811532726</v>
      </c>
      <c r="L40" s="82">
        <f>casos!BF40/BDUA!L40*100000</f>
        <v>124.06108316603884</v>
      </c>
      <c r="M40" s="82">
        <f>casos!BG40/BDUA!M40*100000</f>
        <v>156.17235749272379</v>
      </c>
      <c r="N40" s="82">
        <f>casos!BH40/BDUA!N40*100000</f>
        <v>178.87883363306756</v>
      </c>
      <c r="O40" s="82">
        <f>casos!BI40/BDUA!O40*100000</f>
        <v>220.25485097879107</v>
      </c>
      <c r="P40" s="82">
        <f>casos!BJ40/BDUA!P40*100000</f>
        <v>270.035425439476</v>
      </c>
      <c r="Q40" s="82">
        <f>casos!BK40/BDUA!Q40*100000</f>
        <v>259.13086108484788</v>
      </c>
      <c r="R40" s="82">
        <f>casos!BL40/BDUA!R40*100000</f>
        <v>261.07866712469939</v>
      </c>
      <c r="S40" s="82">
        <f>casos!BM40/BDUA!S40*100000</f>
        <v>281.99115438273623</v>
      </c>
      <c r="T40" s="82">
        <f>casos!BN40/BDUA!T40*100000</f>
        <v>299.82900377128669</v>
      </c>
      <c r="U40" s="82">
        <f>casos!BO40/BDUA!U40*100000</f>
        <v>103.15274024895471</v>
      </c>
      <c r="W40" s="19">
        <v>38</v>
      </c>
      <c r="X40" s="43" t="str">
        <f t="shared" si="0"/>
        <v>EPSS40</v>
      </c>
      <c r="Y40" s="87">
        <f>((+D40-$D$50)^2)*BDUA!D40</f>
        <v>61890.899231920375</v>
      </c>
      <c r="Z40" s="87">
        <f>((+E40-$E$50)^2)*BDUA!E40</f>
        <v>1792.7690097744128</v>
      </c>
      <c r="AA40" s="87">
        <f>((+F40-$F$50)^2)*BDUA!F40</f>
        <v>119490.03939239128</v>
      </c>
      <c r="AB40" s="87">
        <f>((+G40-$G$50)^2)*BDUA!G40</f>
        <v>1913449.5491969928</v>
      </c>
      <c r="AC40" s="87">
        <f>((+H40-$H$50)^2)*BDUA!H40</f>
        <v>91451881.125414893</v>
      </c>
      <c r="AD40" s="87">
        <f>((+I40-$I$50)^2)*BDUA!I40</f>
        <v>200230572.30913189</v>
      </c>
      <c r="AE40" s="87">
        <f>((+J40-$J$50)^2)*BDUA!J40</f>
        <v>151188786.32381016</v>
      </c>
      <c r="AF40" s="87">
        <f>((+K40-$K$50)^2)*BDUA!K40</f>
        <v>441045105.5962497</v>
      </c>
      <c r="AG40" s="87">
        <f>((+L40-$L$50)^2)*BDUA!L40</f>
        <v>199540995.91606593</v>
      </c>
      <c r="AH40" s="87">
        <f>((+M40-$M$50)^2)*BDUA!M40</f>
        <v>266239434.97656572</v>
      </c>
      <c r="AI40" s="87">
        <f>((+N40-$N$50)^2)*BDUA!N40</f>
        <v>182840301.41674545</v>
      </c>
      <c r="AJ40" s="87">
        <f>((+O40-$O$50)^2)*BDUA!O40</f>
        <v>113589874.90356171</v>
      </c>
      <c r="AK40" s="87">
        <f>((+P40-$P$50)^2)*BDUA!P40</f>
        <v>50025634.730870053</v>
      </c>
      <c r="AL40" s="87">
        <f>((+Q40-$Q$50)^2)*BDUA!Q40</f>
        <v>22915111.2224111</v>
      </c>
      <c r="AM40" s="87">
        <f>((+R40-$R$50)^2)*BDUA!R40</f>
        <v>52289090.047246501</v>
      </c>
      <c r="AN40" s="87">
        <f>((+S40-$S$50)^2)*BDUA!S40</f>
        <v>2809707.5039151218</v>
      </c>
      <c r="AO40" s="87">
        <f>((+T40-$T$50)^2)*BDUA!T40</f>
        <v>174177133.8250345</v>
      </c>
      <c r="AP40" s="87">
        <f>((+U40-$U$50)^2)*BDUA!U40</f>
        <v>1313680207.6052909</v>
      </c>
      <c r="AQ40"/>
      <c r="AR40"/>
    </row>
    <row r="41" spans="1:44" x14ac:dyDescent="0.25">
      <c r="A41" s="19">
        <v>39</v>
      </c>
      <c r="B41" s="43" t="str">
        <f>+casos!AV41</f>
        <v>EPSS41</v>
      </c>
      <c r="C41" s="43" t="str">
        <f>+casos!AW41</f>
        <v>S</v>
      </c>
      <c r="D41" s="82">
        <f>casos!AX41/BDUA!D41*100000</f>
        <v>0</v>
      </c>
      <c r="E41" s="82">
        <f>casos!AY41/BDUA!E41*100000</f>
        <v>0</v>
      </c>
      <c r="F41" s="82">
        <f>casos!AZ41/BDUA!F41*100000</f>
        <v>1.5493546937700446</v>
      </c>
      <c r="G41" s="82">
        <f>casos!BA41/BDUA!G41*100000</f>
        <v>6.3887966062712431</v>
      </c>
      <c r="H41" s="82">
        <f>casos!BB41/BDUA!H41*100000</f>
        <v>22.683452421458547</v>
      </c>
      <c r="I41" s="82">
        <f>casos!BC41/BDUA!I41*100000</f>
        <v>23.996725152802675</v>
      </c>
      <c r="J41" s="82">
        <f>casos!BD41/BDUA!J41*100000</f>
        <v>66.312997347480106</v>
      </c>
      <c r="K41" s="82">
        <f>casos!BE41/BDUA!K41*100000</f>
        <v>47.972587093089665</v>
      </c>
      <c r="L41" s="82">
        <f>casos!BF41/BDUA!L41*100000</f>
        <v>43.796061374894286</v>
      </c>
      <c r="M41" s="82">
        <f>casos!BG41/BDUA!M41*100000</f>
        <v>81.771962882639457</v>
      </c>
      <c r="N41" s="82">
        <f>casos!BH41/BDUA!N41*100000</f>
        <v>180.52057094878253</v>
      </c>
      <c r="O41" s="82">
        <f>casos!BI41/BDUA!O41*100000</f>
        <v>167.72074495964219</v>
      </c>
      <c r="P41" s="82">
        <f>casos!BJ41/BDUA!P41*100000</f>
        <v>139.91232161178993</v>
      </c>
      <c r="Q41" s="82">
        <f>casos!BK41/BDUA!Q41*100000</f>
        <v>157.24696845988692</v>
      </c>
      <c r="R41" s="82">
        <f>casos!BL41/BDUA!R41*100000</f>
        <v>165.91609386110451</v>
      </c>
      <c r="S41" s="82">
        <f>casos!BM41/BDUA!S41*100000</f>
        <v>138.51100667820927</v>
      </c>
      <c r="T41" s="82">
        <f>casos!BN41/BDUA!T41*100000</f>
        <v>99.095751269664319</v>
      </c>
      <c r="U41" s="82">
        <f>casos!BO41/BDUA!U41*100000</f>
        <v>52.395813634715658</v>
      </c>
      <c r="W41" s="19">
        <v>39</v>
      </c>
      <c r="X41" s="43" t="str">
        <f t="shared" si="0"/>
        <v>EPSS41</v>
      </c>
      <c r="Y41" s="87">
        <f>((+D41-$D$50)^2)*BDUA!D41</f>
        <v>21384.849794614202</v>
      </c>
      <c r="Z41" s="87">
        <f>((+E41-$E$50)^2)*BDUA!E41</f>
        <v>121102.0859215875</v>
      </c>
      <c r="AA41" s="87">
        <f>((+F41-$F$50)^2)*BDUA!F41</f>
        <v>724522.38580243592</v>
      </c>
      <c r="AB41" s="87">
        <f>((+G41-$G$50)^2)*BDUA!G41</f>
        <v>721703.18383997236</v>
      </c>
      <c r="AC41" s="87">
        <f>((+H41-$H$50)^2)*BDUA!H41</f>
        <v>519822.12497294293</v>
      </c>
      <c r="AD41" s="87">
        <f>((+I41-$I$50)^2)*BDUA!I41</f>
        <v>3007752.3650476602</v>
      </c>
      <c r="AE41" s="87">
        <f>((+J41-$J$50)^2)*BDUA!J41</f>
        <v>10177638.611066591</v>
      </c>
      <c r="AF41" s="87">
        <f>((+K41-$K$50)^2)*BDUA!K41</f>
        <v>6379785.9505815664</v>
      </c>
      <c r="AG41" s="87">
        <f>((+L41-$L$50)^2)*BDUA!L41</f>
        <v>71349956.915633053</v>
      </c>
      <c r="AH41" s="87">
        <f>((+M41-$M$50)^2)*BDUA!M41</f>
        <v>28325250.891369093</v>
      </c>
      <c r="AI41" s="87">
        <f>((+N41-$N$50)^2)*BDUA!N41</f>
        <v>45229017.564861596</v>
      </c>
      <c r="AJ41" s="87">
        <f>((+O41-$O$50)^2)*BDUA!O41</f>
        <v>8864536.2733352892</v>
      </c>
      <c r="AK41" s="87">
        <f>((+P41-$P$50)^2)*BDUA!P41</f>
        <v>349636387.50282276</v>
      </c>
      <c r="AL41" s="87">
        <f>((+Q41-$Q$50)^2)*BDUA!Q41</f>
        <v>491507707.70740372</v>
      </c>
      <c r="AM41" s="87">
        <f>((+R41-$R$50)^2)*BDUA!R41</f>
        <v>426278195.51078707</v>
      </c>
      <c r="AN41" s="87">
        <f>((+S41-$S$50)^2)*BDUA!S41</f>
        <v>470819474.87437791</v>
      </c>
      <c r="AO41" s="87">
        <f>((+T41-$T$50)^2)*BDUA!T41</f>
        <v>453629679.89770001</v>
      </c>
      <c r="AP41" s="87">
        <f>((+U41-$U$50)^2)*BDUA!U41</f>
        <v>428591383.49106979</v>
      </c>
      <c r="AQ41"/>
      <c r="AR41"/>
    </row>
    <row r="42" spans="1:44" x14ac:dyDescent="0.25">
      <c r="A42" s="19">
        <v>40</v>
      </c>
      <c r="B42" s="43" t="str">
        <f>+casos!AV42</f>
        <v>ESS002</v>
      </c>
      <c r="C42" s="43" t="str">
        <f>+casos!AW42</f>
        <v>S</v>
      </c>
      <c r="D42" s="82">
        <f>casos!AX42/BDUA!D42*100000</f>
        <v>0</v>
      </c>
      <c r="E42" s="82">
        <f>casos!AY42/BDUA!E42*100000</f>
        <v>0</v>
      </c>
      <c r="F42" s="82">
        <f>casos!AZ42/BDUA!F42*100000</f>
        <v>1.7843441643024107</v>
      </c>
      <c r="G42" s="82">
        <f>casos!BA42/BDUA!G42*100000</f>
        <v>0</v>
      </c>
      <c r="H42" s="82">
        <f>casos!BB42/BDUA!H42*100000</f>
        <v>10.124531740407006</v>
      </c>
      <c r="I42" s="82">
        <f>casos!BC42/BDUA!I42*100000</f>
        <v>18.266746692414081</v>
      </c>
      <c r="J42" s="82">
        <f>casos!BD42/BDUA!J42*100000</f>
        <v>34.603164616691309</v>
      </c>
      <c r="K42" s="82">
        <f>casos!BE42/BDUA!K42*100000</f>
        <v>17.961705643567914</v>
      </c>
      <c r="L42" s="82">
        <f>casos!BF42/BDUA!L42*100000</f>
        <v>58.220773171867727</v>
      </c>
      <c r="M42" s="82">
        <f>casos!BG42/BDUA!M42*100000</f>
        <v>92.983611638448721</v>
      </c>
      <c r="N42" s="82">
        <f>casos!BH42/BDUA!N42*100000</f>
        <v>86.125226078718455</v>
      </c>
      <c r="O42" s="82">
        <f>casos!BI42/BDUA!O42*100000</f>
        <v>147.12597027040738</v>
      </c>
      <c r="P42" s="82">
        <f>casos!BJ42/BDUA!P42*100000</f>
        <v>116.12154054577125</v>
      </c>
      <c r="Q42" s="82">
        <f>casos!BK42/BDUA!Q42*100000</f>
        <v>134.6108163750099</v>
      </c>
      <c r="R42" s="82">
        <f>casos!BL42/BDUA!R42*100000</f>
        <v>104.42773600668338</v>
      </c>
      <c r="S42" s="82">
        <f>casos!BM42/BDUA!S42*100000</f>
        <v>82.479085660421816</v>
      </c>
      <c r="T42" s="82">
        <f>casos!BN42/BDUA!T42*100000</f>
        <v>35.183393438297124</v>
      </c>
      <c r="U42" s="82">
        <f>casos!BO42/BDUA!U42*100000</f>
        <v>35.199876291764248</v>
      </c>
      <c r="W42" s="19">
        <v>40</v>
      </c>
      <c r="X42" s="43" t="str">
        <f t="shared" si="0"/>
        <v>ESS002</v>
      </c>
      <c r="Y42" s="87">
        <f>((+D42-$D$50)^2)*BDUA!D42</f>
        <v>20202.250714989103</v>
      </c>
      <c r="Z42" s="87">
        <f>((+E42-$E$50)^2)*BDUA!E42</f>
        <v>77706.888081931756</v>
      </c>
      <c r="AA42" s="87">
        <f>((+F42-$F$50)^2)*BDUA!F42</f>
        <v>255247.63058921631</v>
      </c>
      <c r="AB42" s="87">
        <f>((+G42-$G$50)^2)*BDUA!G42</f>
        <v>4936941.1612843135</v>
      </c>
      <c r="AC42" s="87">
        <f>((+H42-$H$50)^2)*BDUA!H42</f>
        <v>4605322.479924486</v>
      </c>
      <c r="AD42" s="87">
        <f>((+I42-$I$50)^2)*BDUA!I42</f>
        <v>5746650.1790091116</v>
      </c>
      <c r="AE42" s="87">
        <f>((+J42-$J$50)^2)*BDUA!J42</f>
        <v>5259433.1825216189</v>
      </c>
      <c r="AF42" s="87">
        <f>((+K42-$K$50)^2)*BDUA!K42</f>
        <v>49299161.677468419</v>
      </c>
      <c r="AG42" s="87">
        <f>((+L42-$L$50)^2)*BDUA!L42</f>
        <v>8723696.4421863444</v>
      </c>
      <c r="AH42" s="87">
        <f>((+M42-$M$50)^2)*BDUA!M42</f>
        <v>3253764.7499370766</v>
      </c>
      <c r="AI42" s="87">
        <f>((+N42-$N$50)^2)*BDUA!N42</f>
        <v>59975560.748364665</v>
      </c>
      <c r="AJ42" s="87">
        <f>((+O42-$O$50)^2)*BDUA!O42</f>
        <v>28754486.106416069</v>
      </c>
      <c r="AK42" s="87">
        <f>((+P42-$P$50)^2)*BDUA!P42</f>
        <v>254181674.25573704</v>
      </c>
      <c r="AL42" s="87">
        <f>((+Q42-$Q$50)^2)*BDUA!Q42</f>
        <v>263880834.00217053</v>
      </c>
      <c r="AM42" s="87">
        <f>((+R42-$R$50)^2)*BDUA!R42</f>
        <v>350278874.68618137</v>
      </c>
      <c r="AN42" s="87">
        <f>((+S42-$S$50)^2)*BDUA!S42</f>
        <v>369460566.05259097</v>
      </c>
      <c r="AO42" s="87">
        <f>((+T42-$T$50)^2)*BDUA!T42</f>
        <v>458273533.76079088</v>
      </c>
      <c r="AP42" s="87">
        <f>((+U42-$U$50)^2)*BDUA!U42</f>
        <v>783099682.2758466</v>
      </c>
      <c r="AQ42"/>
      <c r="AR42"/>
    </row>
    <row r="43" spans="1:44" x14ac:dyDescent="0.25">
      <c r="A43" s="19">
        <v>41</v>
      </c>
      <c r="B43" s="43" t="str">
        <f>+casos!AV43</f>
        <v>ESS024</v>
      </c>
      <c r="C43" s="43" t="str">
        <f>+casos!AW43</f>
        <v>S</v>
      </c>
      <c r="D43" s="82">
        <f>casos!AX43/BDUA!D43*100000</f>
        <v>0.64942233882961109</v>
      </c>
      <c r="E43" s="82">
        <f>casos!AY43/BDUA!E43*100000</f>
        <v>0.51786370862916298</v>
      </c>
      <c r="F43" s="82">
        <f>casos!AZ43/BDUA!F43*100000</f>
        <v>2.5313635949413231</v>
      </c>
      <c r="G43" s="82">
        <f>casos!BA43/BDUA!G43*100000</f>
        <v>5.8084939543258765</v>
      </c>
      <c r="H43" s="82">
        <f>casos!BB43/BDUA!H43*100000</f>
        <v>12.472817392530409</v>
      </c>
      <c r="I43" s="82">
        <f>casos!BC43/BDUA!I43*100000</f>
        <v>29.619656681252106</v>
      </c>
      <c r="J43" s="82">
        <f>casos!BD43/BDUA!J43*100000</f>
        <v>44.863167339614172</v>
      </c>
      <c r="K43" s="82">
        <f>casos!BE43/BDUA!K43*100000</f>
        <v>52.440103569204553</v>
      </c>
      <c r="L43" s="82">
        <f>casos!BF43/BDUA!L43*100000</f>
        <v>61.300920471633958</v>
      </c>
      <c r="M43" s="82">
        <f>casos!BG43/BDUA!M43*100000</f>
        <v>76.998920137095638</v>
      </c>
      <c r="N43" s="82">
        <f>casos!BH43/BDUA!N43*100000</f>
        <v>107.40168229177122</v>
      </c>
      <c r="O43" s="82">
        <f>casos!BI43/BDUA!O43*100000</f>
        <v>132.5544821388452</v>
      </c>
      <c r="P43" s="82">
        <f>casos!BJ43/BDUA!P43*100000</f>
        <v>190.31634472733811</v>
      </c>
      <c r="Q43" s="82">
        <f>casos!BK43/BDUA!Q43*100000</f>
        <v>177.80350645054583</v>
      </c>
      <c r="R43" s="82">
        <f>casos!BL43/BDUA!R43*100000</f>
        <v>191.08638228516833</v>
      </c>
      <c r="S43" s="82">
        <f>casos!BM43/BDUA!S43*100000</f>
        <v>178.70735016712447</v>
      </c>
      <c r="T43" s="82">
        <f>casos!BN43/BDUA!T43*100000</f>
        <v>105.79345088161209</v>
      </c>
      <c r="U43" s="82">
        <f>casos!BO43/BDUA!U43*100000</f>
        <v>48.884677670491712</v>
      </c>
      <c r="W43" s="19">
        <v>41</v>
      </c>
      <c r="X43" s="43" t="str">
        <f t="shared" si="0"/>
        <v>ESS024</v>
      </c>
      <c r="Y43" s="87">
        <f>((+D43-$D$50)^2)*BDUA!D43</f>
        <v>1943.1368319398962</v>
      </c>
      <c r="Z43" s="87">
        <f>((+E43-$E$50)^2)*BDUA!E43</f>
        <v>119558.52407351733</v>
      </c>
      <c r="AA43" s="87">
        <f>((+F43-$F$50)^2)*BDUA!F43</f>
        <v>380045.40509616846</v>
      </c>
      <c r="AB43" s="87">
        <f>((+G43-$G$50)^2)*BDUA!G43</f>
        <v>2702829.3927450618</v>
      </c>
      <c r="AC43" s="87">
        <f>((+H43-$H$50)^2)*BDUA!H43</f>
        <v>9849620.9315669741</v>
      </c>
      <c r="AD43" s="87">
        <f>((+I43-$I$50)^2)*BDUA!I43</f>
        <v>118445.34418615387</v>
      </c>
      <c r="AE43" s="87">
        <f>((+J43-$J$50)^2)*BDUA!J43</f>
        <v>875738.57035669847</v>
      </c>
      <c r="AF43" s="87">
        <f>((+K43-$K$50)^2)*BDUA!K43</f>
        <v>7058135.7961279899</v>
      </c>
      <c r="AG43" s="87">
        <f>((+L43-$L$50)^2)*BDUA!L43</f>
        <v>24506660.918293055</v>
      </c>
      <c r="AH43" s="87">
        <f>((+M43-$M$50)^2)*BDUA!M43</f>
        <v>78861044.145316616</v>
      </c>
      <c r="AI43" s="87">
        <f>((+N43-$N$50)^2)*BDUA!N43</f>
        <v>86957514.161581472</v>
      </c>
      <c r="AJ43" s="87">
        <f>((+O43-$O$50)^2)*BDUA!O43</f>
        <v>247851946.85265875</v>
      </c>
      <c r="AK43" s="87">
        <f>((+P43-$P$50)^2)*BDUA!P43</f>
        <v>193572266.11530399</v>
      </c>
      <c r="AL43" s="87">
        <f>((+Q43-$Q$50)^2)*BDUA!Q43</f>
        <v>496903575.01833445</v>
      </c>
      <c r="AM43" s="87">
        <f>((+R43-$R$50)^2)*BDUA!R43</f>
        <v>389331880.81267923</v>
      </c>
      <c r="AN43" s="87">
        <f>((+S43-$S$50)^2)*BDUA!S43</f>
        <v>381864629.89335352</v>
      </c>
      <c r="AO43" s="87">
        <f>((+T43-$T$50)^2)*BDUA!T43</f>
        <v>672593581.29017186</v>
      </c>
      <c r="AP43" s="87">
        <f>((+U43-$U$50)^2)*BDUA!U43</f>
        <v>1345701946.5691087</v>
      </c>
      <c r="AQ43"/>
      <c r="AR43"/>
    </row>
    <row r="44" spans="1:44" ht="14.25" customHeight="1" x14ac:dyDescent="0.25">
      <c r="A44" s="19">
        <v>42</v>
      </c>
      <c r="B44" s="43" t="str">
        <f>+casos!AV44</f>
        <v>ESS062</v>
      </c>
      <c r="C44" s="43" t="str">
        <f>+casos!AW44</f>
        <v>S</v>
      </c>
      <c r="D44" s="82">
        <f>casos!AX44/BDUA!D44*100000</f>
        <v>0.6246174218291296</v>
      </c>
      <c r="E44" s="82">
        <f>casos!AY44/BDUA!E44*100000</f>
        <v>1.0394200036379699</v>
      </c>
      <c r="F44" s="82">
        <f>casos!AZ44/BDUA!F44*100000</f>
        <v>1.9185204370389555</v>
      </c>
      <c r="G44" s="82">
        <f>casos!BA44/BDUA!G44*100000</f>
        <v>7.6780286435633274</v>
      </c>
      <c r="H44" s="82">
        <f>casos!BB44/BDUA!H44*100000</f>
        <v>21.76662646704121</v>
      </c>
      <c r="I44" s="82">
        <f>casos!BC44/BDUA!I44*100000</f>
        <v>29.222452071333546</v>
      </c>
      <c r="J44" s="82">
        <f>casos!BD44/BDUA!J44*100000</f>
        <v>44.142388353072477</v>
      </c>
      <c r="K44" s="82">
        <f>casos!BE44/BDUA!K44*100000</f>
        <v>63.81899882852796</v>
      </c>
      <c r="L44" s="82">
        <f>casos!BF44/BDUA!L44*100000</f>
        <v>65.135179802261263</v>
      </c>
      <c r="M44" s="82">
        <f>casos!BG44/BDUA!M44*100000</f>
        <v>96.198207572173189</v>
      </c>
      <c r="N44" s="82">
        <f>casos!BH44/BDUA!N44*100000</f>
        <v>111.23801956597309</v>
      </c>
      <c r="O44" s="82">
        <f>casos!BI44/BDUA!O44*100000</f>
        <v>135.48735260009414</v>
      </c>
      <c r="P44" s="82">
        <f>casos!BJ44/BDUA!P44*100000</f>
        <v>211.47867006526428</v>
      </c>
      <c r="Q44" s="82">
        <f>casos!BK44/BDUA!Q44*100000</f>
        <v>187.42302268711066</v>
      </c>
      <c r="R44" s="82">
        <f>casos!BL44/BDUA!R44*100000</f>
        <v>167.19257759148496</v>
      </c>
      <c r="S44" s="82">
        <f>casos!BM44/BDUA!S44*100000</f>
        <v>169.151376146789</v>
      </c>
      <c r="T44" s="82">
        <f>casos!BN44/BDUA!T44*100000</f>
        <v>128.07611380477542</v>
      </c>
      <c r="U44" s="82">
        <f>casos!BO44/BDUA!U44*100000</f>
        <v>54.241761968557142</v>
      </c>
      <c r="W44" s="19">
        <v>42</v>
      </c>
      <c r="X44" s="43" t="str">
        <f t="shared" si="0"/>
        <v>ESS062</v>
      </c>
      <c r="Y44" s="87">
        <f>((+D44-$D$50)^2)*BDUA!D44</f>
        <v>3011.0226450946416</v>
      </c>
      <c r="Z44" s="87">
        <f>((+E44-$E$50)^2)*BDUA!E44</f>
        <v>13543.433315696915</v>
      </c>
      <c r="AA44" s="87">
        <f>((+F44-$F$50)^2)*BDUA!F44</f>
        <v>833934.54653051833</v>
      </c>
      <c r="AB44" s="87">
        <f>((+G44-$G$50)^2)*BDUA!G44</f>
        <v>676120.98516564979</v>
      </c>
      <c r="AC44" s="87">
        <f>((+H44-$H$50)^2)*BDUA!H44</f>
        <v>669989.20260406495</v>
      </c>
      <c r="AD44" s="87">
        <f>((+I44-$I$50)^2)*BDUA!I44</f>
        <v>216443.36018967445</v>
      </c>
      <c r="AE44" s="87">
        <f>((+J44-$J$50)^2)*BDUA!J44</f>
        <v>1326162.2745621293</v>
      </c>
      <c r="AF44" s="87">
        <f>((+K44-$K$50)^2)*BDUA!K44</f>
        <v>1629305.9879545104</v>
      </c>
      <c r="AG44" s="87">
        <f>((+L44-$L$50)^2)*BDUA!L44</f>
        <v>13572152.645158872</v>
      </c>
      <c r="AH44" s="87">
        <f>((+M44-$M$50)^2)*BDUA!M44</f>
        <v>6541242.7757001463</v>
      </c>
      <c r="AI44" s="87">
        <f>((+N44-$N$50)^2)*BDUA!N44</f>
        <v>66540364.079037338</v>
      </c>
      <c r="AJ44" s="87">
        <f>((+O44-$O$50)^2)*BDUA!O44</f>
        <v>216279701.08340865</v>
      </c>
      <c r="AK44" s="87">
        <f>((+P44-$P$50)^2)*BDUA!P44</f>
        <v>76333607.291125312</v>
      </c>
      <c r="AL44" s="87">
        <f>((+Q44-$Q$50)^2)*BDUA!Q44</f>
        <v>471484246.43557197</v>
      </c>
      <c r="AM44" s="87">
        <f>((+R44-$R$50)^2)*BDUA!R44</f>
        <v>701111927.11692417</v>
      </c>
      <c r="AN44" s="87">
        <f>((+S44-$S$50)^2)*BDUA!S44</f>
        <v>518917444.72933888</v>
      </c>
      <c r="AO44" s="87">
        <f>((+T44-$T$50)^2)*BDUA!T44</f>
        <v>508849000.13728899</v>
      </c>
      <c r="AP44" s="87">
        <f>((+U44-$U$50)^2)*BDUA!U44</f>
        <v>853181375.28091908</v>
      </c>
      <c r="AQ44"/>
      <c r="AR44"/>
    </row>
    <row r="45" spans="1:44" ht="14.25" customHeight="1" x14ac:dyDescent="0.25">
      <c r="A45" s="19">
        <v>43</v>
      </c>
      <c r="B45" s="43" t="str">
        <f>+casos!AV45</f>
        <v>ESS076</v>
      </c>
      <c r="C45" s="43" t="str">
        <f>+casos!AW45</f>
        <v>S</v>
      </c>
      <c r="D45" s="82">
        <f>casos!AX45/BDUA!D45*100000</f>
        <v>0</v>
      </c>
      <c r="E45" s="82">
        <f>casos!AY45/BDUA!E45*100000</f>
        <v>0.97110949259529</v>
      </c>
      <c r="F45" s="82">
        <f>casos!AZ45/BDUA!F45*100000</f>
        <v>1.8973531922967461</v>
      </c>
      <c r="G45" s="82">
        <f>casos!BA45/BDUA!G45*100000</f>
        <v>9.2223079244776827</v>
      </c>
      <c r="H45" s="82">
        <f>casos!BB45/BDUA!H45*100000</f>
        <v>8.5791804737852413</v>
      </c>
      <c r="I45" s="82">
        <f>casos!BC45/BDUA!I45*100000</f>
        <v>25.718327165697467</v>
      </c>
      <c r="J45" s="82">
        <f>casos!BD45/BDUA!J45*100000</f>
        <v>38.459763395535589</v>
      </c>
      <c r="K45" s="82">
        <f>casos!BE45/BDUA!K45*100000</f>
        <v>47.280464075939697</v>
      </c>
      <c r="L45" s="82">
        <f>casos!BF45/BDUA!L45*100000</f>
        <v>53.999044632287273</v>
      </c>
      <c r="M45" s="82">
        <f>casos!BG45/BDUA!M45*100000</f>
        <v>99.237769472772953</v>
      </c>
      <c r="N45" s="82">
        <f>casos!BH45/BDUA!N45*100000</f>
        <v>109.4543802403866</v>
      </c>
      <c r="O45" s="82">
        <f>casos!BI45/BDUA!O45*100000</f>
        <v>124.58575237335857</v>
      </c>
      <c r="P45" s="82">
        <f>casos!BJ45/BDUA!P45*100000</f>
        <v>179.62003454231433</v>
      </c>
      <c r="Q45" s="82">
        <f>casos!BK45/BDUA!Q45*100000</f>
        <v>216.76927078817309</v>
      </c>
      <c r="R45" s="82">
        <f>casos!BL45/BDUA!R45*100000</f>
        <v>198.17922833962965</v>
      </c>
      <c r="S45" s="82">
        <f>casos!BM45/BDUA!S45*100000</f>
        <v>169.25055852684312</v>
      </c>
      <c r="T45" s="82">
        <f>casos!BN45/BDUA!T45*100000</f>
        <v>100.33109260559849</v>
      </c>
      <c r="U45" s="82">
        <f>casos!BO45/BDUA!U45*100000</f>
        <v>45.60667616294468</v>
      </c>
      <c r="W45" s="19">
        <v>43</v>
      </c>
      <c r="X45" s="43" t="str">
        <f t="shared" si="0"/>
        <v>ESS076</v>
      </c>
      <c r="Y45" s="87">
        <f>((+D45-$D$50)^2)*BDUA!D45</f>
        <v>46480.553914156029</v>
      </c>
      <c r="Z45" s="87">
        <f>((+E45-$E$50)^2)*BDUA!E45</f>
        <v>11461.024936126765</v>
      </c>
      <c r="AA45" s="87">
        <f>((+F45-$F$50)^2)*BDUA!F45</f>
        <v>430591.00648055517</v>
      </c>
      <c r="AB45" s="87">
        <f>((+G45-$G$50)^2)*BDUA!G45</f>
        <v>4925.0469890192153</v>
      </c>
      <c r="AC45" s="87">
        <f>((+H45-$H$50)^2)*BDUA!H45</f>
        <v>11701614.003014633</v>
      </c>
      <c r="AD45" s="87">
        <f>((+I45-$I$50)^2)*BDUA!I45</f>
        <v>1608699.1175415483</v>
      </c>
      <c r="AE45" s="87">
        <f>((+J45-$J$50)^2)*BDUA!J45</f>
        <v>5272345.9379757363</v>
      </c>
      <c r="AF45" s="87">
        <f>((+K45-$K$50)^2)*BDUA!K45</f>
        <v>8959709.1827225108</v>
      </c>
      <c r="AG45" s="87">
        <f>((+L45-$L$50)^2)*BDUA!L45</f>
        <v>24642276.274633408</v>
      </c>
      <c r="AH45" s="87">
        <f>((+M45-$M$50)^2)*BDUA!M45</f>
        <v>1171525.7485405749</v>
      </c>
      <c r="AI45" s="87">
        <f>((+N45-$N$50)^2)*BDUA!N45</f>
        <v>36595599.367633313</v>
      </c>
      <c r="AJ45" s="87">
        <f>((+O45-$O$50)^2)*BDUA!O45</f>
        <v>148037827.46751615</v>
      </c>
      <c r="AK45" s="87">
        <f>((+P45-$P$50)^2)*BDUA!P45</f>
        <v>120645636.7349875</v>
      </c>
      <c r="AL45" s="87">
        <f>((+Q45-$Q$50)^2)*BDUA!Q45</f>
        <v>89790422.445241034</v>
      </c>
      <c r="AM45" s="87">
        <f>((+R45-$R$50)^2)*BDUA!R45</f>
        <v>153511384.33911186</v>
      </c>
      <c r="AN45" s="87">
        <f>((+S45-$S$50)^2)*BDUA!S45</f>
        <v>219394182.46347934</v>
      </c>
      <c r="AO45" s="87">
        <f>((+T45-$T$50)^2)*BDUA!T45</f>
        <v>366660293.89259887</v>
      </c>
      <c r="AP45" s="87">
        <f>((+U45-$U$50)^2)*BDUA!U45</f>
        <v>851619766.69689059</v>
      </c>
      <c r="AQ45"/>
      <c r="AR45"/>
    </row>
    <row r="46" spans="1:44" ht="14.25" customHeight="1" x14ac:dyDescent="0.25">
      <c r="A46" s="19">
        <v>44</v>
      </c>
      <c r="B46" s="43" t="str">
        <f>+casos!AV46</f>
        <v>ESS091</v>
      </c>
      <c r="C46" s="43" t="str">
        <f>+casos!AW46</f>
        <v>S</v>
      </c>
      <c r="D46" s="82">
        <f>casos!AX46/BDUA!D46*100000</f>
        <v>0</v>
      </c>
      <c r="E46" s="82">
        <f>casos!AY46/BDUA!E46*100000</f>
        <v>0</v>
      </c>
      <c r="F46" s="82">
        <f>casos!AZ46/BDUA!F46*100000</f>
        <v>3.0908079371947825</v>
      </c>
      <c r="G46" s="82">
        <f>casos!BA46/BDUA!G46*100000</f>
        <v>2.8234231181884915</v>
      </c>
      <c r="H46" s="82">
        <f>casos!BB46/BDUA!H46*100000</f>
        <v>8.1799591002044991</v>
      </c>
      <c r="I46" s="82">
        <f>casos!BC46/BDUA!I46*100000</f>
        <v>61.614294516327789</v>
      </c>
      <c r="J46" s="82">
        <f>casos!BD46/BDUA!J46*100000</f>
        <v>62.610279469520179</v>
      </c>
      <c r="K46" s="82">
        <f>casos!BE46/BDUA!K46*100000</f>
        <v>102.75732145915396</v>
      </c>
      <c r="L46" s="82">
        <f>casos!BF46/BDUA!L46*100000</f>
        <v>80.284436288565203</v>
      </c>
      <c r="M46" s="82">
        <f>casos!BG46/BDUA!M46*100000</f>
        <v>91.491308325709056</v>
      </c>
      <c r="N46" s="82">
        <f>casos!BH46/BDUA!N46*100000</f>
        <v>100.62493379938564</v>
      </c>
      <c r="O46" s="82">
        <f>casos!BI46/BDUA!O46*100000</f>
        <v>77.686147962232582</v>
      </c>
      <c r="P46" s="82">
        <f>casos!BJ46/BDUA!P46*100000</f>
        <v>145.91084847158388</v>
      </c>
      <c r="Q46" s="82">
        <f>casos!BK46/BDUA!Q46*100000</f>
        <v>231.26734505087882</v>
      </c>
      <c r="R46" s="82">
        <f>casos!BL46/BDUA!R46*100000</f>
        <v>186.9158878504673</v>
      </c>
      <c r="S46" s="82">
        <f>casos!BM46/BDUA!S46*100000</f>
        <v>187.61726078799251</v>
      </c>
      <c r="T46" s="82">
        <f>casos!BN46/BDUA!T46*100000</f>
        <v>125.299008998747</v>
      </c>
      <c r="U46" s="82">
        <f>casos!BO46/BDUA!U46*100000</f>
        <v>61.743008324109205</v>
      </c>
      <c r="W46" s="19">
        <v>44</v>
      </c>
      <c r="X46" s="43" t="str">
        <f t="shared" si="0"/>
        <v>ESS091</v>
      </c>
      <c r="Y46" s="87">
        <f>((+D46-$D$50)^2)*BDUA!D46</f>
        <v>11434.88589945642</v>
      </c>
      <c r="Z46" s="87">
        <f>((+E46-$E$50)^2)*BDUA!E46</f>
        <v>43708.422239565371</v>
      </c>
      <c r="AA46" s="87">
        <f>((+F46-$F$50)^2)*BDUA!F46</f>
        <v>22163.321483968048</v>
      </c>
      <c r="AB46" s="87">
        <f>((+G46-$G$50)^2)*BDUA!G46</f>
        <v>1543784.0012360907</v>
      </c>
      <c r="AC46" s="87">
        <f>((+H46-$H$50)^2)*BDUA!H46</f>
        <v>3290761.2925276728</v>
      </c>
      <c r="AD46" s="87">
        <f>((+I46-$I$50)^2)*BDUA!I46</f>
        <v>18839437.811642732</v>
      </c>
      <c r="AE46" s="87">
        <f>((+J46-$J$50)^2)*BDUA!J46</f>
        <v>4029525.5293252422</v>
      </c>
      <c r="AF46" s="87">
        <f>((+K46-$K$50)^2)*BDUA!K46</f>
        <v>31957176.62611061</v>
      </c>
      <c r="AG46" s="87">
        <f>((+L46-$L$50)^2)*BDUA!L46</f>
        <v>233920.61559160255</v>
      </c>
      <c r="AH46" s="87">
        <f>((+M46-$M$50)^2)*BDUA!M46</f>
        <v>3006375.920487294</v>
      </c>
      <c r="AI46" s="87">
        <f>((+N46-$N$50)^2)*BDUA!N46</f>
        <v>24908879.034330733</v>
      </c>
      <c r="AJ46" s="87">
        <f>((+O46-$O$50)^2)*BDUA!O46</f>
        <v>193865110.15827882</v>
      </c>
      <c r="AK46" s="87">
        <f>((+P46-$P$50)^2)*BDUA!P46</f>
        <v>132353396.43136945</v>
      </c>
      <c r="AL46" s="87">
        <f>((+Q46-$Q$50)^2)*BDUA!Q46</f>
        <v>24796275.494235873</v>
      </c>
      <c r="AM46" s="87">
        <f>((+R46-$R$50)^2)*BDUA!R46</f>
        <v>101268472.66761796</v>
      </c>
      <c r="AN46" s="87">
        <f>((+S46-$S$50)^2)*BDUA!S46</f>
        <v>74234254.812256113</v>
      </c>
      <c r="AO46" s="87">
        <f>((+T46-$T$50)^2)*BDUA!T46</f>
        <v>107495712.35686266</v>
      </c>
      <c r="AP46" s="87">
        <f>((+U46-$U$50)^2)*BDUA!U46</f>
        <v>55907815.551102132</v>
      </c>
      <c r="AQ46"/>
      <c r="AR46"/>
    </row>
    <row r="47" spans="1:44" ht="14.25" customHeight="1" x14ac:dyDescent="0.25">
      <c r="A47" s="19">
        <v>45</v>
      </c>
      <c r="B47" s="43" t="str">
        <f>+casos!AV47</f>
        <v>ESS118</v>
      </c>
      <c r="C47" s="43" t="str">
        <f>+casos!AW47</f>
        <v>S</v>
      </c>
      <c r="D47" s="82">
        <f>casos!AX47/BDUA!D47*100000</f>
        <v>0.80523077914130181</v>
      </c>
      <c r="E47" s="82">
        <f>casos!AY47/BDUA!E47*100000</f>
        <v>1.9544865238154183</v>
      </c>
      <c r="F47" s="82">
        <f>casos!AZ47/BDUA!F47*100000</f>
        <v>6.9399864670263884</v>
      </c>
      <c r="G47" s="82">
        <f>casos!BA47/BDUA!G47*100000</f>
        <v>7.6541546751576748</v>
      </c>
      <c r="H47" s="82">
        <f>casos!BB47/BDUA!H47*100000</f>
        <v>17.823227006644721</v>
      </c>
      <c r="I47" s="82">
        <f>casos!BC47/BDUA!I47*100000</f>
        <v>31.23615257770901</v>
      </c>
      <c r="J47" s="82">
        <f>casos!BD47/BDUA!J47*100000</f>
        <v>56.778704997273131</v>
      </c>
      <c r="K47" s="82">
        <f>casos!BE47/BDUA!K47*100000</f>
        <v>63.855928093375155</v>
      </c>
      <c r="L47" s="82">
        <f>casos!BF47/BDUA!L47*100000</f>
        <v>84.616224478654885</v>
      </c>
      <c r="M47" s="82">
        <f>casos!BG47/BDUA!M47*100000</f>
        <v>126.19960256543072</v>
      </c>
      <c r="N47" s="82">
        <f>casos!BH47/BDUA!N47*100000</f>
        <v>144.74364396823159</v>
      </c>
      <c r="O47" s="82">
        <f>casos!BI47/BDUA!O47*100000</f>
        <v>159.56103496567715</v>
      </c>
      <c r="P47" s="82">
        <f>casos!BJ47/BDUA!P47*100000</f>
        <v>211.8735676914429</v>
      </c>
      <c r="Q47" s="82">
        <f>casos!BK47/BDUA!Q47*100000</f>
        <v>220.33606039124021</v>
      </c>
      <c r="R47" s="82">
        <f>casos!BL47/BDUA!R47*100000</f>
        <v>219.93578886164269</v>
      </c>
      <c r="S47" s="82">
        <f>casos!BM47/BDUA!S47*100000</f>
        <v>200.77267058071973</v>
      </c>
      <c r="T47" s="82">
        <f>casos!BN47/BDUA!T47*100000</f>
        <v>162.3415379473345</v>
      </c>
      <c r="U47" s="82">
        <f>casos!BO47/BDUA!U47*100000</f>
        <v>67.708578848354207</v>
      </c>
      <c r="W47" s="19">
        <v>45</v>
      </c>
      <c r="X47" s="43" t="str">
        <f t="shared" si="0"/>
        <v>ESS118</v>
      </c>
      <c r="Y47" s="87">
        <f>((+D47-$D$50)^2)*BDUA!D47</f>
        <v>234.70727261349427</v>
      </c>
      <c r="Z47" s="87">
        <f>((+E47-$E$50)^2)*BDUA!E47</f>
        <v>64803.276963789169</v>
      </c>
      <c r="AA47" s="87">
        <f>((+F47-$F$50)^2)*BDUA!F47</f>
        <v>1578600.890172333</v>
      </c>
      <c r="AB47" s="87">
        <f>((+G47-$G$50)^2)*BDUA!G47</f>
        <v>614901.45080268418</v>
      </c>
      <c r="AC47" s="87">
        <f>((+H47-$H$50)^2)*BDUA!H47</f>
        <v>688379.84768169059</v>
      </c>
      <c r="AD47" s="87">
        <f>((+I47-$I$50)^2)*BDUA!I47</f>
        <v>72069.934754638394</v>
      </c>
      <c r="AE47" s="87">
        <f>((+J47-$J$50)^2)*BDUA!J47</f>
        <v>11609017.72071901</v>
      </c>
      <c r="AF47" s="87">
        <f>((+K47-$K$50)^2)*BDUA!K47</f>
        <v>1796856.4480407715</v>
      </c>
      <c r="AG47" s="87">
        <f>((+L47-$L$50)^2)*BDUA!L47</f>
        <v>7024193.9010420125</v>
      </c>
      <c r="AH47" s="87">
        <f>((+M47-$M$50)^2)*BDUA!M47</f>
        <v>51336931.139702328</v>
      </c>
      <c r="AI47" s="87">
        <f>((+N47-$N$50)^2)*BDUA!N47</f>
        <v>6469924.2860639431</v>
      </c>
      <c r="AJ47" s="87">
        <f>((+O47-$O$50)^2)*BDUA!O47</f>
        <v>57803435.976784788</v>
      </c>
      <c r="AK47" s="87">
        <f>((+P47-$P$50)^2)*BDUA!P47</f>
        <v>72392171.031483963</v>
      </c>
      <c r="AL47" s="87">
        <f>((+Q47-$Q$50)^2)*BDUA!Q47</f>
        <v>180608899.2992076</v>
      </c>
      <c r="AM47" s="87">
        <f>((+R47-$R$50)^2)*BDUA!R47</f>
        <v>226967802.27439928</v>
      </c>
      <c r="AN47" s="87">
        <f>((+S47-$S$50)^2)*BDUA!S47</f>
        <v>268351772.04141718</v>
      </c>
      <c r="AO47" s="87">
        <f>((+T47-$T$50)^2)*BDUA!T47</f>
        <v>226980252.43861446</v>
      </c>
      <c r="AP47" s="87">
        <f>((+U47-$U$50)^2)*BDUA!U47</f>
        <v>102451949.67315392</v>
      </c>
    </row>
    <row r="48" spans="1:44" ht="14.25" customHeight="1" x14ac:dyDescent="0.25">
      <c r="A48" s="19">
        <v>46</v>
      </c>
      <c r="B48" s="43" t="str">
        <f>+casos!AV48</f>
        <v>ESS133</v>
      </c>
      <c r="C48" s="43" t="str">
        <f>+casos!AW48</f>
        <v>S</v>
      </c>
      <c r="D48" s="82">
        <f>casos!AX48/BDUA!D48*100000</f>
        <v>0.64299584624683326</v>
      </c>
      <c r="E48" s="82">
        <f>casos!AY48/BDUA!E48*100000</f>
        <v>0</v>
      </c>
      <c r="F48" s="82">
        <f>casos!AZ48/BDUA!F48*100000</f>
        <v>3.8286304988705542</v>
      </c>
      <c r="G48" s="82">
        <f>casos!BA48/BDUA!G48*100000</f>
        <v>8.0716402918346404</v>
      </c>
      <c r="H48" s="82">
        <f>casos!BB48/BDUA!H48*100000</f>
        <v>19.526721097401726</v>
      </c>
      <c r="I48" s="82">
        <f>casos!BC48/BDUA!I48*100000</f>
        <v>30.85793886601483</v>
      </c>
      <c r="J48" s="82">
        <f>casos!BD48/BDUA!J48*100000</f>
        <v>51.745824510006841</v>
      </c>
      <c r="K48" s="82">
        <f>casos!BE48/BDUA!K48*100000</f>
        <v>60.732906022835571</v>
      </c>
      <c r="L48" s="82">
        <f>casos!BF48/BDUA!L48*100000</f>
        <v>81.352652756095949</v>
      </c>
      <c r="M48" s="82">
        <f>casos!BG48/BDUA!M48*100000</f>
        <v>93.334620707412057</v>
      </c>
      <c r="N48" s="82">
        <f>casos!BH48/BDUA!N48*100000</f>
        <v>111.97899934831894</v>
      </c>
      <c r="O48" s="82">
        <f>casos!BI48/BDUA!O48*100000</f>
        <v>141.17755971116461</v>
      </c>
      <c r="P48" s="82">
        <f>casos!BJ48/BDUA!P48*100000</f>
        <v>202.61447717960647</v>
      </c>
      <c r="Q48" s="82">
        <f>casos!BK48/BDUA!Q48*100000</f>
        <v>195.63524473399303</v>
      </c>
      <c r="R48" s="82">
        <f>casos!BL48/BDUA!R48*100000</f>
        <v>181.48349796479221</v>
      </c>
      <c r="S48" s="82">
        <f>casos!BM48/BDUA!S48*100000</f>
        <v>172.17835302499554</v>
      </c>
      <c r="T48" s="82">
        <f>casos!BN48/BDUA!T48*100000</f>
        <v>77.490925404788115</v>
      </c>
      <c r="U48" s="82">
        <f>casos!BO48/BDUA!U48*100000</f>
        <v>55.030167943327463</v>
      </c>
      <c r="W48" s="19">
        <v>46</v>
      </c>
      <c r="X48" s="43" t="str">
        <f t="shared" si="0"/>
        <v>ESS133</v>
      </c>
      <c r="Y48" s="87">
        <f>((+D48-$D$50)^2)*BDUA!D48</f>
        <v>2193.5297638206166</v>
      </c>
      <c r="Z48" s="87">
        <f>((+E48-$E$50)^2)*BDUA!E48</f>
        <v>313093.32230750821</v>
      </c>
      <c r="AA48" s="87">
        <f>((+F48-$F$50)^2)*BDUA!F48</f>
        <v>1475.694002484435</v>
      </c>
      <c r="AB48" s="87">
        <f>((+G48-$G$50)^2)*BDUA!G48</f>
        <v>408756.43543829356</v>
      </c>
      <c r="AC48" s="87">
        <f>((+H48-$H$50)^2)*BDUA!H48</f>
        <v>10622.271933653637</v>
      </c>
      <c r="AD48" s="87">
        <f>((+I48-$I$50)^2)*BDUA!I48</f>
        <v>13526.902883157754</v>
      </c>
      <c r="AE48" s="87">
        <f>((+J48-$J$50)^2)*BDUA!J48</f>
        <v>2301039.490674404</v>
      </c>
      <c r="AF48" s="87">
        <f>((+K48-$K$50)^2)*BDUA!K48</f>
        <v>50663.077460846049</v>
      </c>
      <c r="AG48" s="87">
        <f>((+L48-$L$50)^2)*BDUA!L48</f>
        <v>2035760.3867084847</v>
      </c>
      <c r="AH48" s="87">
        <f>((+M48-$M$50)^2)*BDUA!M48</f>
        <v>11027314.773758955</v>
      </c>
      <c r="AI48" s="87">
        <f>((+N48-$N$50)^2)*BDUA!N48</f>
        <v>67910981.909626856</v>
      </c>
      <c r="AJ48" s="87">
        <f>((+O48-$O$50)^2)*BDUA!O48</f>
        <v>168388340.9983786</v>
      </c>
      <c r="AK48" s="87">
        <f>((+P48-$P$50)^2)*BDUA!P48</f>
        <v>115088284.80049196</v>
      </c>
      <c r="AL48" s="87">
        <f>((+Q48-$Q$50)^2)*BDUA!Q48</f>
        <v>367310801.65068531</v>
      </c>
      <c r="AM48" s="87">
        <f>((+R48-$R$50)^2)*BDUA!R48</f>
        <v>503030555.96609622</v>
      </c>
      <c r="AN48" s="87">
        <f>((+S48-$S$50)^2)*BDUA!S48</f>
        <v>476588476.37614083</v>
      </c>
      <c r="AO48" s="87">
        <f>((+T48-$T$50)^2)*BDUA!T48</f>
        <v>1231379030.6390986</v>
      </c>
      <c r="AP48" s="87">
        <f>((+U48-$U$50)^2)*BDUA!U48</f>
        <v>756639555.46889877</v>
      </c>
    </row>
    <row r="49" spans="1:44" ht="14.25" customHeight="1" x14ac:dyDescent="0.25">
      <c r="A49" s="19">
        <v>47</v>
      </c>
      <c r="B49" s="43" t="str">
        <f>+casos!AV49</f>
        <v>ESS207</v>
      </c>
      <c r="C49" s="43" t="str">
        <f>+casos!AW49</f>
        <v>S</v>
      </c>
      <c r="D49" s="82">
        <f>casos!AX49/BDUA!D49*100000</f>
        <v>0.80007680737350795</v>
      </c>
      <c r="E49" s="82">
        <f>casos!AY49/BDUA!E49*100000</f>
        <v>0</v>
      </c>
      <c r="F49" s="82">
        <f>casos!AZ49/BDUA!F49*100000</f>
        <v>2.3860653781913626</v>
      </c>
      <c r="G49" s="82">
        <f>casos!BA49/BDUA!G49*100000</f>
        <v>7.2617949704808042</v>
      </c>
      <c r="H49" s="82">
        <f>casos!BB49/BDUA!H49*100000</f>
        <v>21.621426833992484</v>
      </c>
      <c r="I49" s="82">
        <f>casos!BC49/BDUA!I49*100000</f>
        <v>22.715376334528358</v>
      </c>
      <c r="J49" s="82">
        <f>casos!BD49/BDUA!J49*100000</f>
        <v>41.445050770187194</v>
      </c>
      <c r="K49" s="82">
        <f>casos!BE49/BDUA!K49*100000</f>
        <v>52.510105142326815</v>
      </c>
      <c r="L49" s="82">
        <f>casos!BF49/BDUA!L49*100000</f>
        <v>64.616724493952717</v>
      </c>
      <c r="M49" s="82">
        <f>casos!BG49/BDUA!M49*100000</f>
        <v>82.051282051282044</v>
      </c>
      <c r="N49" s="82">
        <f>casos!BH49/BDUA!N49*100000</f>
        <v>107.90992771334963</v>
      </c>
      <c r="O49" s="82">
        <f>casos!BI49/BDUA!O49*100000</f>
        <v>184.48849659962377</v>
      </c>
      <c r="P49" s="82">
        <f>casos!BJ49/BDUA!P49*100000</f>
        <v>229.86801127094762</v>
      </c>
      <c r="Q49" s="82">
        <f>casos!BK49/BDUA!Q49*100000</f>
        <v>250.40650406504065</v>
      </c>
      <c r="R49" s="82">
        <f>casos!BL49/BDUA!R49*100000</f>
        <v>233.84841120638271</v>
      </c>
      <c r="S49" s="82">
        <f>casos!BM49/BDUA!S49*100000</f>
        <v>251.22942056874064</v>
      </c>
      <c r="T49" s="82">
        <f>casos!BN49/BDUA!T49*100000</f>
        <v>290.74398598056399</v>
      </c>
      <c r="U49" s="82">
        <f>casos!BO49/BDUA!U49*100000</f>
        <v>58.808367115389125</v>
      </c>
      <c r="W49" s="19">
        <v>47</v>
      </c>
      <c r="X49" s="43" t="str">
        <f t="shared" si="0"/>
        <v>ESS207</v>
      </c>
      <c r="Y49" s="87">
        <f>((+D49-$D$50)^2)*BDUA!D49</f>
        <v>183.52955790478808</v>
      </c>
      <c r="Z49" s="87">
        <f>((+E49-$E$50)^2)*BDUA!E49</f>
        <v>213950.99051002081</v>
      </c>
      <c r="AA49" s="87">
        <f>((+F49-$F$50)^2)*BDUA!F49</f>
        <v>295247.50480766007</v>
      </c>
      <c r="AB49" s="87">
        <f>((+G49-$G$50)^2)*BDUA!G49</f>
        <v>644697.87342219439</v>
      </c>
      <c r="AC49" s="87">
        <f>((+H49-$H$50)^2)*BDUA!H49</f>
        <v>375850.57791474066</v>
      </c>
      <c r="AD49" s="87">
        <f>((+I49-$I$50)^2)*BDUA!I49</f>
        <v>6155843.9795376249</v>
      </c>
      <c r="AE49" s="87">
        <f>((+J49-$J$50)^2)*BDUA!J49</f>
        <v>3673519.0997586492</v>
      </c>
      <c r="AF49" s="87">
        <f>((+K49-$K$50)^2)*BDUA!K49</f>
        <v>4649077.7413326316</v>
      </c>
      <c r="AG49" s="87">
        <f>((+L49-$L$50)^2)*BDUA!L49</f>
        <v>10260003.131279914</v>
      </c>
      <c r="AH49" s="87">
        <f>((+M49-$M$50)^2)*BDUA!M49</f>
        <v>35909256.125017822</v>
      </c>
      <c r="AI49" s="87">
        <f>((+N49-$N$50)^2)*BDUA!N49</f>
        <v>64845327.033319011</v>
      </c>
      <c r="AJ49" s="87">
        <f>((+O49-$O$50)^2)*BDUA!O49</f>
        <v>38250.224264122313</v>
      </c>
      <c r="AK49" s="87">
        <f>((+P49-$P$50)^2)*BDUA!P49</f>
        <v>8281667.3225695649</v>
      </c>
      <c r="AL49" s="87">
        <f>((+Q49-$Q$50)^2)*BDUA!Q49</f>
        <v>25425214.617423631</v>
      </c>
      <c r="AM49" s="87">
        <f>((+R49-$R$50)^2)*BDUA!R49</f>
        <v>83388858.451869175</v>
      </c>
      <c r="AN49" s="87">
        <f>((+S49-$S$50)^2)*BDUA!S49</f>
        <v>29774615.394866932</v>
      </c>
      <c r="AO49" s="87">
        <f>((+T49-$T$50)^2)*BDUA!T49</f>
        <v>75371344.294559091</v>
      </c>
      <c r="AP49" s="87">
        <f>((+U49-$U$50)^2)*BDUA!U49</f>
        <v>351851923.25721204</v>
      </c>
    </row>
    <row r="50" spans="1:44" ht="40.5" x14ac:dyDescent="0.25">
      <c r="B50" s="83" t="s">
        <v>85</v>
      </c>
      <c r="C50" s="84"/>
      <c r="D50" s="90">
        <f>casos!AX50/BDUA!D50*100000</f>
        <v>0.76175739418030597</v>
      </c>
      <c r="E50" s="90">
        <f>casos!AY50/BDUA!E50*100000</f>
        <v>1.3047246917446098</v>
      </c>
      <c r="F50" s="90">
        <f>casos!AZ50/BDUA!F50*100000</f>
        <v>3.9184707305910309</v>
      </c>
      <c r="G50" s="90">
        <f>casos!BA50/BDUA!G50*100000</f>
        <v>9.4255102416514269</v>
      </c>
      <c r="H50" s="90">
        <f>casos!BB50/BDUA!H50*100000</f>
        <v>19.781315223824802</v>
      </c>
      <c r="I50" s="90">
        <f>casos!BC50/BDUA!I50*100000</f>
        <v>30.512597485343058</v>
      </c>
      <c r="J50" s="90">
        <f>casos!BD50/BDUA!J50*100000</f>
        <v>47.465831956543994</v>
      </c>
      <c r="K50" s="90">
        <f>casos!BE50/BDUA!K50*100000</f>
        <v>60.044885906598218</v>
      </c>
      <c r="L50" s="90">
        <f>casos!BF50/BDUA!L50*100000</f>
        <v>76.621866468748408</v>
      </c>
      <c r="M50" s="90">
        <f>casos!BG50/BDUA!M50*100000</f>
        <v>104.21130800856815</v>
      </c>
      <c r="N50" s="90">
        <f>casos!BH50/BDUA!N50*100000</f>
        <v>136.94554056343421</v>
      </c>
      <c r="O50" s="90">
        <f>casos!BI50/BDUA!O50*100000</f>
        <v>185.32026334489427</v>
      </c>
      <c r="P50" s="90">
        <f>casos!BJ50/BDUA!P50*100000</f>
        <v>244.17527838240414</v>
      </c>
      <c r="Q50" s="90">
        <f>casos!BK50/BDUA!Q50*100000</f>
        <v>279.16126450085534</v>
      </c>
      <c r="R50" s="90">
        <f>casos!BL50/BDUA!R50*100000</f>
        <v>295.68366363886599</v>
      </c>
      <c r="S50" s="90">
        <f>casos!BM50/BDUA!S50*100000</f>
        <v>291.12358740441556</v>
      </c>
      <c r="T50" s="90">
        <f>casos!BN50/BDUA!T50*100000</f>
        <v>235.95451960354433</v>
      </c>
      <c r="U50" s="90">
        <f>casos!BO50/BDUA!U50*100000</f>
        <v>75.116705967262732</v>
      </c>
      <c r="X50" s="43"/>
      <c r="Y50" s="88">
        <f t="shared" ref="Y50:AP50" si="1">SUM(Y3:Y49)</f>
        <v>2425826.74392315</v>
      </c>
      <c r="Z50" s="88">
        <f t="shared" si="1"/>
        <v>3719385.9734401735</v>
      </c>
      <c r="AA50" s="88">
        <f t="shared" si="1"/>
        <v>20160450.127570517</v>
      </c>
      <c r="AB50" s="88">
        <f t="shared" si="1"/>
        <v>72334152.242894977</v>
      </c>
      <c r="AC50" s="88">
        <f t="shared" si="1"/>
        <v>297350002.69209605</v>
      </c>
      <c r="AD50" s="88">
        <f t="shared" si="1"/>
        <v>962785805.58478701</v>
      </c>
      <c r="AE50" s="88">
        <f t="shared" si="1"/>
        <v>1439024247.1977239</v>
      </c>
      <c r="AF50" s="88">
        <f t="shared" si="1"/>
        <v>2521194880.9734201</v>
      </c>
      <c r="AG50" s="88">
        <f t="shared" si="1"/>
        <v>2574590754.3839679</v>
      </c>
      <c r="AH50" s="88">
        <f t="shared" si="1"/>
        <v>4134369717.4892125</v>
      </c>
      <c r="AI50" s="88">
        <f t="shared" si="1"/>
        <v>7139832900.0148115</v>
      </c>
      <c r="AJ50" s="88">
        <f t="shared" si="1"/>
        <v>8801635960.2697811</v>
      </c>
      <c r="AK50" s="88">
        <f t="shared" si="1"/>
        <v>9459884906.2758274</v>
      </c>
      <c r="AL50" s="88">
        <f t="shared" si="1"/>
        <v>11529897164.961639</v>
      </c>
      <c r="AM50" s="88">
        <f t="shared" si="1"/>
        <v>10831610374.215483</v>
      </c>
      <c r="AN50" s="88">
        <f t="shared" si="1"/>
        <v>10503337400.007429</v>
      </c>
      <c r="AO50" s="88">
        <f t="shared" si="1"/>
        <v>18385390963.436176</v>
      </c>
      <c r="AP50" s="88">
        <f t="shared" si="1"/>
        <v>67748863296.612999</v>
      </c>
    </row>
    <row r="51" spans="1:44" x14ac:dyDescent="0.25">
      <c r="B51" s="24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X51" s="25" t="s">
        <v>86</v>
      </c>
    </row>
    <row r="52" spans="1:44" x14ac:dyDescent="0.25"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:44" ht="36" customHeight="1" x14ac:dyDescent="0.25">
      <c r="A53" s="20"/>
      <c r="B53" s="21"/>
      <c r="C53" s="21"/>
      <c r="D53" s="22" t="s">
        <v>87</v>
      </c>
      <c r="E53" s="22" t="s">
        <v>88</v>
      </c>
      <c r="F53" s="22" t="s">
        <v>3</v>
      </c>
      <c r="G53" s="22" t="s">
        <v>4</v>
      </c>
      <c r="H53" s="22" t="s">
        <v>89</v>
      </c>
      <c r="I53" s="22" t="s">
        <v>90</v>
      </c>
      <c r="J53" s="22" t="s">
        <v>91</v>
      </c>
      <c r="K53" s="22" t="s">
        <v>92</v>
      </c>
      <c r="L53" s="22" t="s">
        <v>9</v>
      </c>
      <c r="M53" s="22" t="s">
        <v>93</v>
      </c>
      <c r="N53" s="22" t="s">
        <v>94</v>
      </c>
      <c r="O53" s="22" t="s">
        <v>95</v>
      </c>
      <c r="P53" s="28" t="s">
        <v>13</v>
      </c>
      <c r="Q53" s="22" t="s">
        <v>14</v>
      </c>
      <c r="R53" s="22" t="s">
        <v>96</v>
      </c>
      <c r="S53" s="22" t="s">
        <v>97</v>
      </c>
      <c r="T53" s="22" t="s">
        <v>98</v>
      </c>
      <c r="U53" s="23" t="s">
        <v>99</v>
      </c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</row>
    <row r="54" spans="1:44" ht="15.75" x14ac:dyDescent="0.25">
      <c r="A54" s="29"/>
      <c r="B54" s="30" t="s">
        <v>100</v>
      </c>
      <c r="C54" s="30"/>
      <c r="D54" s="31">
        <f>D50</f>
        <v>0.76175739418030597</v>
      </c>
      <c r="E54" s="31">
        <f t="shared" ref="E54:U54" si="2">E50</f>
        <v>1.3047246917446098</v>
      </c>
      <c r="F54" s="31">
        <f t="shared" si="2"/>
        <v>3.9184707305910309</v>
      </c>
      <c r="G54" s="31">
        <f t="shared" si="2"/>
        <v>9.4255102416514269</v>
      </c>
      <c r="H54" s="31">
        <f t="shared" si="2"/>
        <v>19.781315223824802</v>
      </c>
      <c r="I54" s="31">
        <f t="shared" si="2"/>
        <v>30.512597485343058</v>
      </c>
      <c r="J54" s="31">
        <f t="shared" si="2"/>
        <v>47.465831956543994</v>
      </c>
      <c r="K54" s="31">
        <f t="shared" si="2"/>
        <v>60.044885906598218</v>
      </c>
      <c r="L54" s="31">
        <f t="shared" si="2"/>
        <v>76.621866468748408</v>
      </c>
      <c r="M54" s="31">
        <f t="shared" si="2"/>
        <v>104.21130800856815</v>
      </c>
      <c r="N54" s="31">
        <f t="shared" si="2"/>
        <v>136.94554056343421</v>
      </c>
      <c r="O54" s="31">
        <f t="shared" si="2"/>
        <v>185.32026334489427</v>
      </c>
      <c r="P54" s="31">
        <f t="shared" si="2"/>
        <v>244.17527838240414</v>
      </c>
      <c r="Q54" s="31">
        <f t="shared" si="2"/>
        <v>279.16126450085534</v>
      </c>
      <c r="R54" s="31">
        <f t="shared" si="2"/>
        <v>295.68366363886599</v>
      </c>
      <c r="S54" s="31">
        <f t="shared" si="2"/>
        <v>291.12358740441556</v>
      </c>
      <c r="T54" s="31">
        <f t="shared" si="2"/>
        <v>235.95451960354433</v>
      </c>
      <c r="U54" s="31">
        <f t="shared" si="2"/>
        <v>75.116705967262732</v>
      </c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</row>
    <row r="55" spans="1:44" ht="15.75" x14ac:dyDescent="0.25">
      <c r="A55" s="29"/>
      <c r="B55" s="130" t="s">
        <v>101</v>
      </c>
      <c r="C55" s="32" t="s">
        <v>102</v>
      </c>
      <c r="D55" s="31">
        <f>D54</f>
        <v>0.76175739418030597</v>
      </c>
      <c r="E55" s="31">
        <f t="shared" ref="E55:U56" si="3">E54</f>
        <v>1.3047246917446098</v>
      </c>
      <c r="F55" s="31">
        <f t="shared" si="3"/>
        <v>3.9184707305910309</v>
      </c>
      <c r="G55" s="31">
        <f t="shared" si="3"/>
        <v>9.4255102416514269</v>
      </c>
      <c r="H55" s="31">
        <f t="shared" si="3"/>
        <v>19.781315223824802</v>
      </c>
      <c r="I55" s="31">
        <f t="shared" si="3"/>
        <v>30.512597485343058</v>
      </c>
      <c r="J55" s="31">
        <f t="shared" si="3"/>
        <v>47.465831956543994</v>
      </c>
      <c r="K55" s="31">
        <f t="shared" si="3"/>
        <v>60.044885906598218</v>
      </c>
      <c r="L55" s="31">
        <f t="shared" si="3"/>
        <v>76.621866468748408</v>
      </c>
      <c r="M55" s="31">
        <f t="shared" si="3"/>
        <v>104.21130800856815</v>
      </c>
      <c r="N55" s="31">
        <f t="shared" si="3"/>
        <v>136.94554056343421</v>
      </c>
      <c r="O55" s="31">
        <f t="shared" si="3"/>
        <v>185.32026334489427</v>
      </c>
      <c r="P55" s="31">
        <f t="shared" si="3"/>
        <v>244.17527838240414</v>
      </c>
      <c r="Q55" s="31">
        <f t="shared" si="3"/>
        <v>279.16126450085534</v>
      </c>
      <c r="R55" s="31">
        <f t="shared" si="3"/>
        <v>295.68366363886599</v>
      </c>
      <c r="S55" s="31">
        <f t="shared" si="3"/>
        <v>291.12358740441556</v>
      </c>
      <c r="T55" s="31">
        <f t="shared" si="3"/>
        <v>235.95451960354433</v>
      </c>
      <c r="U55" s="31">
        <f t="shared" si="3"/>
        <v>75.116705967262732</v>
      </c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</row>
    <row r="56" spans="1:44" ht="15.75" x14ac:dyDescent="0.25">
      <c r="A56" s="29"/>
      <c r="B56" s="131"/>
      <c r="C56" s="32" t="s">
        <v>103</v>
      </c>
      <c r="D56" s="31">
        <f>D55</f>
        <v>0.76175739418030597</v>
      </c>
      <c r="E56" s="31">
        <f t="shared" si="3"/>
        <v>1.3047246917446098</v>
      </c>
      <c r="F56" s="31">
        <f t="shared" si="3"/>
        <v>3.9184707305910309</v>
      </c>
      <c r="G56" s="31">
        <f t="shared" si="3"/>
        <v>9.4255102416514269</v>
      </c>
      <c r="H56" s="31">
        <f t="shared" si="3"/>
        <v>19.781315223824802</v>
      </c>
      <c r="I56" s="31">
        <f t="shared" si="3"/>
        <v>30.512597485343058</v>
      </c>
      <c r="J56" s="31">
        <f t="shared" si="3"/>
        <v>47.465831956543994</v>
      </c>
      <c r="K56" s="31">
        <f t="shared" si="3"/>
        <v>60.044885906598218</v>
      </c>
      <c r="L56" s="31">
        <f t="shared" si="3"/>
        <v>76.621866468748408</v>
      </c>
      <c r="M56" s="31">
        <f t="shared" si="3"/>
        <v>104.21130800856815</v>
      </c>
      <c r="N56" s="31">
        <f t="shared" si="3"/>
        <v>136.94554056343421</v>
      </c>
      <c r="O56" s="31">
        <f t="shared" si="3"/>
        <v>185.32026334489427</v>
      </c>
      <c r="P56" s="31">
        <f t="shared" si="3"/>
        <v>244.17527838240414</v>
      </c>
      <c r="Q56" s="31">
        <f t="shared" si="3"/>
        <v>279.16126450085534</v>
      </c>
      <c r="R56" s="31">
        <f t="shared" si="3"/>
        <v>295.68366363886599</v>
      </c>
      <c r="S56" s="31">
        <f t="shared" si="3"/>
        <v>291.12358740441556</v>
      </c>
      <c r="T56" s="31">
        <f t="shared" si="3"/>
        <v>235.95451960354433</v>
      </c>
      <c r="U56" s="31">
        <f t="shared" si="3"/>
        <v>75.116705967262732</v>
      </c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</row>
    <row r="57" spans="1:44" ht="15.75" x14ac:dyDescent="0.25">
      <c r="A57" s="29"/>
      <c r="B57" s="33" t="s">
        <v>104</v>
      </c>
      <c r="C57" s="33"/>
      <c r="D57" s="34">
        <f>(+Y50/BDUA!D50)^0.5</f>
        <v>0.89634316487065691</v>
      </c>
      <c r="E57" s="34">
        <f>(+Z50/BDUA!E50)^0.5</f>
        <v>1.0271080885582244</v>
      </c>
      <c r="F57" s="34">
        <f>(+AA50/BDUA!F50)^0.5</f>
        <v>2.2948948231589363</v>
      </c>
      <c r="G57" s="34">
        <f>(+AB50/BDUA!G50)^0.5</f>
        <v>4.21365059949808</v>
      </c>
      <c r="H57" s="34">
        <f>(+AC50/BDUA!H50)^0.5</f>
        <v>8.7858557702097464</v>
      </c>
      <c r="I57" s="34">
        <f>(+AD50/BDUA!I50)^0.5</f>
        <v>16.508022379422147</v>
      </c>
      <c r="J57" s="34">
        <f>(+AE50/BDUA!J50)^0.5</f>
        <v>20.785413543761774</v>
      </c>
      <c r="K57" s="34">
        <f>(+AF50/BDUA!K50)^0.5</f>
        <v>28.613617329536837</v>
      </c>
      <c r="L57" s="34">
        <f>(+AG50/BDUA!L50)^0.5</f>
        <v>30.848270119858583</v>
      </c>
      <c r="M57" s="34">
        <f>(+AH50/BDUA!M50)^0.5</f>
        <v>39.268912848294121</v>
      </c>
      <c r="N57" s="34">
        <f>(+AI50/BDUA!N50)^0.5</f>
        <v>52.975967625721729</v>
      </c>
      <c r="O57" s="34">
        <f>(+AJ50/BDUA!O50)^0.5</f>
        <v>64.358409004625187</v>
      </c>
      <c r="P57" s="34">
        <f>(+AK50/BDUA!P50)^0.5</f>
        <v>74.985718056847205</v>
      </c>
      <c r="Q57" s="34">
        <f>(+AL50/BDUA!Q50)^0.5</f>
        <v>94.385724668158687</v>
      </c>
      <c r="R57" s="34">
        <f>(+AM50/BDUA!R50)^0.5</f>
        <v>107.91798634412206</v>
      </c>
      <c r="S57" s="34">
        <f>(+AN50/BDUA!S50)^0.5</f>
        <v>119.53510538220247</v>
      </c>
      <c r="T57" s="34">
        <f>(+AO50/BDUA!T50)^0.5</f>
        <v>141.2605247196488</v>
      </c>
      <c r="U57" s="34">
        <f>(+AP50/BDUA!U50)^0.5</f>
        <v>39.301699975025635</v>
      </c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</row>
    <row r="58" spans="1:44" ht="15.75" x14ac:dyDescent="0.25">
      <c r="A58" s="29"/>
      <c r="B58" s="35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7"/>
      <c r="P58" s="37"/>
      <c r="Q58" s="36"/>
      <c r="R58" s="36"/>
      <c r="S58" s="36"/>
      <c r="T58" s="36"/>
      <c r="U58" s="36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</row>
    <row r="59" spans="1:44" ht="15.75" x14ac:dyDescent="0.25">
      <c r="A59" s="29"/>
      <c r="B59" s="35"/>
      <c r="C59" s="35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38"/>
      <c r="P59" s="38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</row>
    <row r="60" spans="1:44" ht="15.75" x14ac:dyDescent="0.25">
      <c r="A60" s="29"/>
      <c r="B60" s="35"/>
      <c r="C60" s="35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38"/>
      <c r="P60" s="38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</row>
    <row r="61" spans="1:44" ht="15.75" x14ac:dyDescent="0.25">
      <c r="B61" s="39"/>
    </row>
    <row r="63" spans="1:44" ht="30" x14ac:dyDescent="0.25">
      <c r="B63" s="40" t="s">
        <v>105</v>
      </c>
      <c r="C63" s="132">
        <f>C66*12</f>
        <v>29081100</v>
      </c>
      <c r="D63" s="132"/>
      <c r="E63" s="91"/>
    </row>
    <row r="66" spans="3:3" x14ac:dyDescent="0.25">
      <c r="C66" s="25">
        <v>2423425</v>
      </c>
    </row>
  </sheetData>
  <sheetProtection password="DCD8" sheet="1" objects="1" scenarios="1" autoFilter="0"/>
  <autoFilter ref="B2:U2"/>
  <mergeCells count="3">
    <mergeCell ref="B1:U1"/>
    <mergeCell ref="B55:B56"/>
    <mergeCell ref="C63:D6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1"/>
  <sheetViews>
    <sheetView workbookViewId="0">
      <selection activeCell="B2" sqref="B2"/>
    </sheetView>
  </sheetViews>
  <sheetFormatPr baseColWidth="10" defaultRowHeight="18" customHeight="1" x14ac:dyDescent="0.25"/>
  <cols>
    <col min="1" max="1" width="2.7109375" style="77" bestFit="1" customWidth="1"/>
    <col min="2" max="2" width="7.7109375" style="41" bestFit="1" customWidth="1"/>
    <col min="3" max="3" width="2" style="41" bestFit="1" customWidth="1"/>
    <col min="4" max="4" width="11.140625" style="41" bestFit="1" customWidth="1"/>
    <col min="5" max="5" width="9.28515625" style="41" bestFit="1" customWidth="1"/>
    <col min="6" max="6" width="10.140625" style="41" bestFit="1" customWidth="1"/>
    <col min="7" max="7" width="12.7109375" style="41" bestFit="1" customWidth="1"/>
    <col min="8" max="12" width="10.85546875" style="41" bestFit="1" customWidth="1"/>
    <col min="13" max="13" width="11.7109375" style="41" bestFit="1" customWidth="1"/>
    <col min="14" max="14" width="10.85546875" style="41" bestFit="1" customWidth="1"/>
    <col min="15" max="15" width="11.42578125" style="41" bestFit="1" customWidth="1"/>
    <col min="16" max="16" width="12.7109375" style="41" bestFit="1" customWidth="1"/>
    <col min="17" max="18" width="11.42578125" style="41" bestFit="1" customWidth="1"/>
    <col min="19" max="19" width="12.7109375" style="41" bestFit="1" customWidth="1"/>
    <col min="20" max="20" width="11.42578125" style="41" bestFit="1" customWidth="1"/>
    <col min="21" max="21" width="16.140625" style="41" customWidth="1"/>
    <col min="22" max="22" width="11.7109375" style="41" customWidth="1"/>
  </cols>
  <sheetData>
    <row r="1" spans="1:22" ht="18" customHeight="1" x14ac:dyDescent="0.35">
      <c r="B1" s="133" t="s">
        <v>106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42"/>
    </row>
    <row r="2" spans="1:22" ht="18" customHeight="1" x14ac:dyDescent="0.3">
      <c r="B2" s="6"/>
      <c r="C2" s="6"/>
      <c r="D2" s="22" t="s">
        <v>87</v>
      </c>
      <c r="E2" s="22" t="s">
        <v>88</v>
      </c>
      <c r="F2" s="22" t="s">
        <v>3</v>
      </c>
      <c r="G2" s="22" t="s">
        <v>4</v>
      </c>
      <c r="H2" s="22" t="s">
        <v>89</v>
      </c>
      <c r="I2" s="22" t="s">
        <v>90</v>
      </c>
      <c r="J2" s="22" t="s">
        <v>91</v>
      </c>
      <c r="K2" s="22" t="s">
        <v>92</v>
      </c>
      <c r="L2" s="22" t="s">
        <v>9</v>
      </c>
      <c r="M2" s="22" t="s">
        <v>93</v>
      </c>
      <c r="N2" s="22" t="s">
        <v>94</v>
      </c>
      <c r="O2" s="22" t="s">
        <v>95</v>
      </c>
      <c r="P2" s="22" t="s">
        <v>13</v>
      </c>
      <c r="Q2" s="22" t="s">
        <v>14</v>
      </c>
      <c r="R2" s="22" t="s">
        <v>96</v>
      </c>
      <c r="S2" s="22" t="s">
        <v>97</v>
      </c>
      <c r="T2" s="22" t="s">
        <v>98</v>
      </c>
    </row>
    <row r="3" spans="1:22" ht="18" customHeight="1" x14ac:dyDescent="0.3">
      <c r="A3" s="78">
        <f>+casos!AU3</f>
        <v>1</v>
      </c>
      <c r="B3" s="99" t="str">
        <f>+casos!AV3</f>
        <v>CCF007</v>
      </c>
      <c r="C3" s="99" t="str">
        <f>+casos!AW3</f>
        <v>S</v>
      </c>
      <c r="D3" s="44">
        <f>IF(CALCULOS!D3&lt;CALCULOS!$D$55,CALCULOS!D3-CALCULOS!$D$55,IF(CALCULOS!D3&gt;CALCULOS!$D$56,CALCULOS!D3-CALCULOS!$D$56,0))</f>
        <v>-0.76175739418030597</v>
      </c>
      <c r="E3" s="44">
        <f>IF(CALCULOS!E3&lt;CALCULOS!$E$55,CALCULOS!E3-CALCULOS!$E$55,IF(CALCULOS!E3&gt;CALCULOS!$E$56,CALCULOS!E3-CALCULOS!$E$56,0))</f>
        <v>-1.3047246917446098</v>
      </c>
      <c r="F3" s="44">
        <f>IF(CALCULOS!F3&lt;CALCULOS!$F$55,CALCULOS!F3-CALCULOS!$F$55,IF(CALCULOS!F3&gt;CALCULOS!$F$56,CALCULOS!F3-CALCULOS!$F$56,0))</f>
        <v>0.28851286217295735</v>
      </c>
      <c r="G3" s="44">
        <f>IF(CALCULOS!G3&lt;CALCULOS!$G$55,CALCULOS!G3-CALCULOS!$G$55,IF(CALCULOS!G3&gt;CALCULOS!$G$56,CALCULOS!G3-CALCULOS!$G$56,0))</f>
        <v>11.725081974930635</v>
      </c>
      <c r="H3" s="44">
        <f>IF(CALCULOS!H3&lt;CALCULOS!$H$55,CALCULOS!H3-CALCULOS!$H$55,IF(CALCULOS!H3&gt;CALCULOS!$H$56,CALCULOS!H3-CALCULOS!$H$56,0))</f>
        <v>-8.4914478797660937</v>
      </c>
      <c r="I3" s="44">
        <f>IF(CALCULOS!I3&lt;CALCULOS!$I$55,CALCULOS!I3-CALCULOS!$I$55,IF(CALCULOS!I3&gt;CALCULOS!$I$56,CALCULOS!I3-CALCULOS!$I$56,0))</f>
        <v>34.203013358117069</v>
      </c>
      <c r="J3" s="44">
        <f>IF(CALCULOS!J3&lt;CALCULOS!$J$55,CALCULOS!J3-CALCULOS!$J$55,IF(CALCULOS!J3&gt;CALCULOS!$J$56,CALCULOS!J3-CALCULOS!$J$56,0))</f>
        <v>6.7473031116096678</v>
      </c>
      <c r="K3" s="44">
        <f>IF(CALCULOS!K3&lt;CALCULOS!$K$55,CALCULOS!K3-CALCULOS!$K$55,IF(CALCULOS!K3&gt;CALCULOS!$K$56,CALCULOS!K3-CALCULOS!$K$56,0))</f>
        <v>-16.967432645635007</v>
      </c>
      <c r="L3" s="44">
        <f>IF(CALCULOS!L3&lt;CALCULOS!$L$55,CALCULOS!L3-CALCULOS!$L$55,IF(CALCULOS!L3&gt;CALCULOS!$L$56,CALCULOS!L3-CALCULOS!$L$56,0))</f>
        <v>4.9146437686134306</v>
      </c>
      <c r="M3" s="44">
        <f>IF(CALCULOS!M3&lt;CALCULOS!$M$55,CALCULOS!M3-CALCULOS!$M$55,IF(CALCULOS!M3&gt;CALCULOS!$M$56,CALCULOS!M3-CALCULOS!$M$56,0))</f>
        <v>16.530390999625027</v>
      </c>
      <c r="N3" s="44">
        <f>IF(CALCULOS!N3&lt;CALCULOS!$N$55,CALCULOS!N3-CALCULOS!$N$55,IF(CALCULOS!N3&gt;CALCULOS!$N$56,CALCULOS!N3-CALCULOS!$N$56,0))</f>
        <v>18.390716746507309</v>
      </c>
      <c r="O3" s="44">
        <f>IF(CALCULOS!O3&lt;CALCULOS!$O$55,CALCULOS!O3-CALCULOS!$O$55,IF(CALCULOS!O3&gt;CALCULOS!$O$56,CALCULOS!O3-CALCULOS!$O$56,0))</f>
        <v>-14.526070347456198</v>
      </c>
      <c r="P3" s="44">
        <f>IF(CALCULOS!P3&lt;CALCULOS!$P$55,CALCULOS!P3-CALCULOS!$P$55,IF(CALCULOS!P3&gt;CALCULOS!$P$56,CALCULOS!P3-CALCULOS!$P$56,0))</f>
        <v>-89.594052974871829</v>
      </c>
      <c r="Q3" s="44">
        <f>IF(CALCULOS!Q3&lt;CALCULOS!$Q$55,CALCULOS!Q3-CALCULOS!$Q$55,IF(CALCULOS!Q3&gt;CALCULOS!$Q$56,CALCULOS!Q3-CALCULOS!$Q$56,0))</f>
        <v>-122.01092400845093</v>
      </c>
      <c r="R3" s="44">
        <f>IF(CALCULOS!R3&lt;CALCULOS!$R$55,CALCULOS!R3-CALCULOS!$R$55,IF(CALCULOS!R3&gt;CALCULOS!$R$56,CALCULOS!R3-CALCULOS!$R$56,0))</f>
        <v>-176.18079557003233</v>
      </c>
      <c r="S3" s="44">
        <f>IF(CALCULOS!S3&lt;CALCULOS!$S$55,CALCULOS!S3-CALCULOS!$S$55,IF(CALCULOS!S3&gt;CALCULOS!$S$56,CALCULOS!S3-CALCULOS!$S$56,0))</f>
        <v>-132.77045993014795</v>
      </c>
      <c r="T3" s="44">
        <f>IF(CALCULOS!T3&lt;CALCULOS!$T$55,CALCULOS!T3-CALCULOS!$T$55,IF(CALCULOS!T3&gt;CALCULOS!$T$56,CALCULOS!T3-CALCULOS!$T$56,0))</f>
        <v>-95.898497194580727</v>
      </c>
      <c r="U3" s="45"/>
    </row>
    <row r="4" spans="1:22" ht="18" customHeight="1" x14ac:dyDescent="0.3">
      <c r="A4" s="78">
        <f>+casos!AU4</f>
        <v>2</v>
      </c>
      <c r="B4" s="99" t="str">
        <f>+casos!AV4</f>
        <v>CCF009</v>
      </c>
      <c r="C4" s="99" t="str">
        <f>+casos!AW4</f>
        <v>S</v>
      </c>
      <c r="D4" s="44">
        <f>IF(CALCULOS!D4&lt;CALCULOS!$D$55,CALCULOS!D4-CALCULOS!$D$55,IF(CALCULOS!D4&gt;CALCULOS!$D$56,CALCULOS!D4-CALCULOS!$D$56,0))</f>
        <v>-0.76175739418030597</v>
      </c>
      <c r="E4" s="44">
        <f>IF(CALCULOS!E4&lt;CALCULOS!$E$55,CALCULOS!E4-CALCULOS!$E$55,IF(CALCULOS!E4&gt;CALCULOS!$E$56,CALCULOS!E4-CALCULOS!$E$56,0))</f>
        <v>-1.3047246917446098</v>
      </c>
      <c r="F4" s="44">
        <f>IF(CALCULOS!F4&lt;CALCULOS!$F$55,CALCULOS!F4-CALCULOS!$F$55,IF(CALCULOS!F4&gt;CALCULOS!$F$56,CALCULOS!F4-CALCULOS!$F$56,0))</f>
        <v>-3.9184707305910309</v>
      </c>
      <c r="G4" s="44">
        <f>IF(CALCULOS!G4&lt;CALCULOS!$G$55,CALCULOS!G4-CALCULOS!$G$55,IF(CALCULOS!G4&gt;CALCULOS!$G$56,CALCULOS!G4-CALCULOS!$G$56,0))</f>
        <v>17.384141232879408</v>
      </c>
      <c r="H4" s="44">
        <f>IF(CALCULOS!H4&lt;CALCULOS!$H$55,CALCULOS!H4-CALCULOS!$H$55,IF(CALCULOS!H4&gt;CALCULOS!$H$56,CALCULOS!H4-CALCULOS!$H$56,0))</f>
        <v>-19.781315223824802</v>
      </c>
      <c r="I4" s="44">
        <f>IF(CALCULOS!I4&lt;CALCULOS!$I$55,CALCULOS!I4-CALCULOS!$I$55,IF(CALCULOS!I4&gt;CALCULOS!$I$56,CALCULOS!I4-CALCULOS!$I$56,0))</f>
        <v>-30.512597485343058</v>
      </c>
      <c r="J4" s="44">
        <f>IF(CALCULOS!J4&lt;CALCULOS!$J$55,CALCULOS!J4-CALCULOS!$J$55,IF(CALCULOS!J4&gt;CALCULOS!$J$56,CALCULOS!J4-CALCULOS!$J$56,0))</f>
        <v>7.8337072139629171</v>
      </c>
      <c r="K4" s="44">
        <f>IF(CALCULOS!K4&lt;CALCULOS!$K$55,CALCULOS!K4-CALCULOS!$K$55,IF(CALCULOS!K4&gt;CALCULOS!$K$56,CALCULOS!K4-CALCULOS!$K$56,0))</f>
        <v>7.0017114785844896</v>
      </c>
      <c r="L4" s="44">
        <f>IF(CALCULOS!L4&lt;CALCULOS!$L$55,CALCULOS!L4-CALCULOS!$L$55,IF(CALCULOS!L4&gt;CALCULOS!$L$56,CALCULOS!L4-CALCULOS!$L$56,0))</f>
        <v>29.166255036465444</v>
      </c>
      <c r="M4" s="44">
        <f>IF(CALCULOS!M4&lt;CALCULOS!$M$55,CALCULOS!M4-CALCULOS!$M$55,IF(CALCULOS!M4&gt;CALCULOS!$M$56,CALCULOS!M4-CALCULOS!$M$56,0))</f>
        <v>-28.694014548365772</v>
      </c>
      <c r="N4" s="44">
        <f>IF(CALCULOS!N4&lt;CALCULOS!$N$55,CALCULOS!N4-CALCULOS!$N$55,IF(CALCULOS!N4&gt;CALCULOS!$N$56,CALCULOS!N4-CALCULOS!$N$56,0))</f>
        <v>-59.558139232370905</v>
      </c>
      <c r="O4" s="44">
        <f>IF(CALCULOS!O4&lt;CALCULOS!$O$55,CALCULOS!O4-CALCULOS!$O$55,IF(CALCULOS!O4&gt;CALCULOS!$O$56,CALCULOS!O4-CALCULOS!$O$56,0))</f>
        <v>-61.184778329820688</v>
      </c>
      <c r="P4" s="44">
        <f>IF(CALCULOS!P4&lt;CALCULOS!$P$55,CALCULOS!P4-CALCULOS!$P$55,IF(CALCULOS!P4&gt;CALCULOS!$P$56,CALCULOS!P4-CALCULOS!$P$56,0))</f>
        <v>-92.16659217176354</v>
      </c>
      <c r="Q4" s="44">
        <f>IF(CALCULOS!Q4&lt;CALCULOS!$Q$55,CALCULOS!Q4-CALCULOS!$Q$55,IF(CALCULOS!Q4&gt;CALCULOS!$Q$56,CALCULOS!Q4-CALCULOS!$Q$56,0))</f>
        <v>-150.36167665953644</v>
      </c>
      <c r="R4" s="44">
        <f>IF(CALCULOS!R4&lt;CALCULOS!$R$55,CALCULOS!R4-CALCULOS!$R$55,IF(CALCULOS!R4&gt;CALCULOS!$R$56,CALCULOS!R4-CALCULOS!$R$56,0))</f>
        <v>-164.7507667485223</v>
      </c>
      <c r="S4" s="44">
        <f>IF(CALCULOS!S4&lt;CALCULOS!$S$55,CALCULOS!S4-CALCULOS!$S$55,IF(CALCULOS!S4&gt;CALCULOS!$S$56,CALCULOS!S4-CALCULOS!$S$56,0))</f>
        <v>-59.998780008421704</v>
      </c>
      <c r="T4" s="44">
        <f>IF(CALCULOS!T4&lt;CALCULOS!$T$55,CALCULOS!T4-CALCULOS!$T$55,IF(CALCULOS!T4&gt;CALCULOS!$T$56,CALCULOS!T4-CALCULOS!$T$56,0))</f>
        <v>-116.37305473059962</v>
      </c>
      <c r="U4" s="45"/>
    </row>
    <row r="5" spans="1:22" ht="18" customHeight="1" x14ac:dyDescent="0.3">
      <c r="A5" s="78">
        <f>+casos!AU5</f>
        <v>3</v>
      </c>
      <c r="B5" s="99" t="str">
        <f>+casos!AV5</f>
        <v>CCF015</v>
      </c>
      <c r="C5" s="99" t="str">
        <f>+casos!AW5</f>
        <v>S</v>
      </c>
      <c r="D5" s="44">
        <f>IF(CALCULOS!D5&lt;CALCULOS!$D$55,CALCULOS!D5-CALCULOS!$D$55,IF(CALCULOS!D5&gt;CALCULOS!$D$56,CALCULOS!D5-CALCULOS!$D$56,0))</f>
        <v>-0.76175739418030597</v>
      </c>
      <c r="E5" s="44">
        <f>IF(CALCULOS!E5&lt;CALCULOS!$E$55,CALCULOS!E5-CALCULOS!$E$55,IF(CALCULOS!E5&gt;CALCULOS!$E$56,CALCULOS!E5-CALCULOS!$E$56,0))</f>
        <v>0.37668230963414406</v>
      </c>
      <c r="F5" s="44">
        <f>IF(CALCULOS!F5&lt;CALCULOS!$F$55,CALCULOS!F5-CALCULOS!$F$55,IF(CALCULOS!F5&gt;CALCULOS!$F$56,CALCULOS!F5-CALCULOS!$F$56,0))</f>
        <v>-2.4536341331134794</v>
      </c>
      <c r="G5" s="44">
        <f>IF(CALCULOS!G5&lt;CALCULOS!$G$55,CALCULOS!G5-CALCULOS!$G$55,IF(CALCULOS!G5&gt;CALCULOS!$G$56,CALCULOS!G5-CALCULOS!$G$56,0))</f>
        <v>-9.4255102416514269</v>
      </c>
      <c r="H5" s="44">
        <f>IF(CALCULOS!H5&lt;CALCULOS!$H$55,CALCULOS!H5-CALCULOS!$H$55,IF(CALCULOS!H5&gt;CALCULOS!$H$56,CALCULOS!H5-CALCULOS!$H$56,0))</f>
        <v>-2.0753058042277921</v>
      </c>
      <c r="I5" s="44">
        <f>IF(CALCULOS!I5&lt;CALCULOS!$I$55,CALCULOS!I5-CALCULOS!$I$55,IF(CALCULOS!I5&gt;CALCULOS!$I$56,CALCULOS!I5-CALCULOS!$I$56,0))</f>
        <v>-12.514037370152273</v>
      </c>
      <c r="J5" s="44">
        <f>IF(CALCULOS!J5&lt;CALCULOS!$J$55,CALCULOS!J5-CALCULOS!$J$55,IF(CALCULOS!J5&gt;CALCULOS!$J$56,CALCULOS!J5-CALCULOS!$J$56,0))</f>
        <v>-19.877549452531152</v>
      </c>
      <c r="K5" s="44">
        <f>IF(CALCULOS!K5&lt;CALCULOS!$K$55,CALCULOS!K5-CALCULOS!$K$55,IF(CALCULOS!K5&gt;CALCULOS!$K$56,CALCULOS!K5-CALCULOS!$K$56,0))</f>
        <v>-18.337670558342964</v>
      </c>
      <c r="L5" s="44">
        <f>IF(CALCULOS!L5&lt;CALCULOS!$L$55,CALCULOS!L5-CALCULOS!$L$55,IF(CALCULOS!L5&gt;CALCULOS!$L$56,CALCULOS!L5-CALCULOS!$L$56,0))</f>
        <v>-16.931064821282284</v>
      </c>
      <c r="M5" s="44">
        <f>IF(CALCULOS!M5&lt;CALCULOS!$M$55,CALCULOS!M5-CALCULOS!$M$55,IF(CALCULOS!M5&gt;CALCULOS!$M$56,CALCULOS!M5-CALCULOS!$M$56,0))</f>
        <v>-55.574489937288192</v>
      </c>
      <c r="N5" s="44">
        <f>IF(CALCULOS!N5&lt;CALCULOS!$N$55,CALCULOS!N5-CALCULOS!$N$55,IF(CALCULOS!N5&gt;CALCULOS!$N$56,CALCULOS!N5-CALCULOS!$N$56,0))</f>
        <v>-64.612810002855539</v>
      </c>
      <c r="O5" s="44">
        <f>IF(CALCULOS!O5&lt;CALCULOS!$O$55,CALCULOS!O5-CALCULOS!$O$55,IF(CALCULOS!O5&gt;CALCULOS!$O$56,CALCULOS!O5-CALCULOS!$O$56,0))</f>
        <v>-51.406637633478141</v>
      </c>
      <c r="P5" s="44">
        <f>IF(CALCULOS!P5&lt;CALCULOS!$P$55,CALCULOS!P5-CALCULOS!$P$55,IF(CALCULOS!P5&gt;CALCULOS!$P$56,CALCULOS!P5-CALCULOS!$P$56,0))</f>
        <v>-117.81958711147649</v>
      </c>
      <c r="Q5" s="44">
        <f>IF(CALCULOS!Q5&lt;CALCULOS!$Q$55,CALCULOS!Q5-CALCULOS!$Q$55,IF(CALCULOS!Q5&gt;CALCULOS!$Q$56,CALCULOS!Q5-CALCULOS!$Q$56,0))</f>
        <v>-136.98116971412549</v>
      </c>
      <c r="R5" s="44">
        <f>IF(CALCULOS!R5&lt;CALCULOS!$R$55,CALCULOS!R5-CALCULOS!$R$55,IF(CALCULOS!R5&gt;CALCULOS!$R$56,CALCULOS!R5-CALCULOS!$R$56,0))</f>
        <v>-97.181453046066224</v>
      </c>
      <c r="S5" s="44">
        <f>IF(CALCULOS!S5&lt;CALCULOS!$S$55,CALCULOS!S5-CALCULOS!$S$55,IF(CALCULOS!S5&gt;CALCULOS!$S$56,CALCULOS!S5-CALCULOS!$S$56,0))</f>
        <v>-217.84050532736364</v>
      </c>
      <c r="T5" s="44">
        <f>IF(CALCULOS!T5&lt;CALCULOS!$T$55,CALCULOS!T5-CALCULOS!$T$55,IF(CALCULOS!T5&gt;CALCULOS!$T$56,CALCULOS!T5-CALCULOS!$T$56,0))</f>
        <v>-191.9791458128671</v>
      </c>
      <c r="U5" s="45"/>
    </row>
    <row r="6" spans="1:22" ht="18" customHeight="1" x14ac:dyDescent="0.3">
      <c r="A6" s="78">
        <f>+casos!AU6</f>
        <v>4</v>
      </c>
      <c r="B6" s="99" t="str">
        <f>+casos!AV6</f>
        <v>CCF023</v>
      </c>
      <c r="C6" s="99" t="str">
        <f>+casos!AW6</f>
        <v>S</v>
      </c>
      <c r="D6" s="44">
        <f>IF(CALCULOS!D6&lt;CALCULOS!$D$55,CALCULOS!D6-CALCULOS!$D$55,IF(CALCULOS!D6&gt;CALCULOS!$D$56,CALCULOS!D6-CALCULOS!$D$56,0))</f>
        <v>-0.76175739418030597</v>
      </c>
      <c r="E6" s="44">
        <f>IF(CALCULOS!E6&lt;CALCULOS!$E$55,CALCULOS!E6-CALCULOS!$E$55,IF(CALCULOS!E6&gt;CALCULOS!$E$56,CALCULOS!E6-CALCULOS!$E$56,0))</f>
        <v>-1.3047246917446098</v>
      </c>
      <c r="F6" s="44">
        <f>IF(CALCULOS!F6&lt;CALCULOS!$F$55,CALCULOS!F6-CALCULOS!$F$55,IF(CALCULOS!F6&gt;CALCULOS!$F$56,CALCULOS!F6-CALCULOS!$F$56,0))</f>
        <v>-3.9184707305910309</v>
      </c>
      <c r="G6" s="44">
        <f>IF(CALCULOS!G6&lt;CALCULOS!$G$55,CALCULOS!G6-CALCULOS!$G$55,IF(CALCULOS!G6&gt;CALCULOS!$G$56,CALCULOS!G6-CALCULOS!$G$56,0))</f>
        <v>-3.5258052269021638</v>
      </c>
      <c r="H6" s="44">
        <f>IF(CALCULOS!H6&lt;CALCULOS!$H$55,CALCULOS!H6-CALCULOS!$H$55,IF(CALCULOS!H6&gt;CALCULOS!$H$56,CALCULOS!H6-CALCULOS!$H$56,0))</f>
        <v>-19.781315223824802</v>
      </c>
      <c r="I6" s="44">
        <f>IF(CALCULOS!I6&lt;CALCULOS!$I$55,CALCULOS!I6-CALCULOS!$I$55,IF(CALCULOS!I6&gt;CALCULOS!$I$56,CALCULOS!I6-CALCULOS!$I$56,0))</f>
        <v>-23.069352230411909</v>
      </c>
      <c r="J6" s="44">
        <f>IF(CALCULOS!J6&lt;CALCULOS!$J$55,CALCULOS!J6-CALCULOS!$J$55,IF(CALCULOS!J6&gt;CALCULOS!$J$56,CALCULOS!J6-CALCULOS!$J$56,0))</f>
        <v>-14.202720746875521</v>
      </c>
      <c r="K6" s="44">
        <f>IF(CALCULOS!K6&lt;CALCULOS!$K$55,CALCULOS!K6-CALCULOS!$K$55,IF(CALCULOS!K6&gt;CALCULOS!$K$56,CALCULOS!K6-CALCULOS!$K$56,0))</f>
        <v>8.1028584030651345</v>
      </c>
      <c r="L6" s="44">
        <f>IF(CALCULOS!L6&lt;CALCULOS!$L$55,CALCULOS!L6-CALCULOS!$L$55,IF(CALCULOS!L6&gt;CALCULOS!$L$56,CALCULOS!L6-CALCULOS!$L$56,0))</f>
        <v>-46.641353801981808</v>
      </c>
      <c r="M6" s="44">
        <f>IF(CALCULOS!M6&lt;CALCULOS!$M$55,CALCULOS!M6-CALCULOS!$M$55,IF(CALCULOS!M6&gt;CALCULOS!$M$56,CALCULOS!M6-CALCULOS!$M$56,0))</f>
        <v>-36.072850663242448</v>
      </c>
      <c r="N6" s="44">
        <f>IF(CALCULOS!N6&lt;CALCULOS!$N$55,CALCULOS!N6-CALCULOS!$N$55,IF(CALCULOS!N6&gt;CALCULOS!$N$56,CALCULOS!N6-CALCULOS!$N$56,0))</f>
        <v>-5.8348456767513142</v>
      </c>
      <c r="O6" s="44">
        <f>IF(CALCULOS!O6&lt;CALCULOS!$O$55,CALCULOS!O6-CALCULOS!$O$55,IF(CALCULOS!O6&gt;CALCULOS!$O$56,CALCULOS!O6-CALCULOS!$O$56,0))</f>
        <v>-41.612605779712595</v>
      </c>
      <c r="P6" s="44">
        <f>IF(CALCULOS!P6&lt;CALCULOS!$P$55,CALCULOS!P6-CALCULOS!$P$55,IF(CALCULOS!P6&gt;CALCULOS!$P$56,CALCULOS!P6-CALCULOS!$P$56,0))</f>
        <v>-127.76084299241579</v>
      </c>
      <c r="Q6" s="44">
        <f>IF(CALCULOS!Q6&lt;CALCULOS!$Q$55,CALCULOS!Q6-CALCULOS!$Q$55,IF(CALCULOS!Q6&gt;CALCULOS!$Q$56,CALCULOS!Q6-CALCULOS!$Q$56,0))</f>
        <v>-142.12803394244492</v>
      </c>
      <c r="R6" s="44">
        <f>IF(CALCULOS!R6&lt;CALCULOS!$R$55,CALCULOS!R6-CALCULOS!$R$55,IF(CALCULOS!R6&gt;CALCULOS!$R$56,CALCULOS!R6-CALCULOS!$R$56,0))</f>
        <v>-117.50994426247399</v>
      </c>
      <c r="S6" s="44">
        <f>IF(CALCULOS!S6&lt;CALCULOS!$S$55,CALCULOS!S6-CALCULOS!$S$55,IF(CALCULOS!S6&gt;CALCULOS!$S$56,CALCULOS!S6-CALCULOS!$S$56,0))</f>
        <v>-156.7751771939364</v>
      </c>
      <c r="T6" s="44">
        <f>IF(CALCULOS!T6&lt;CALCULOS!$T$55,CALCULOS!T6-CALCULOS!$T$55,IF(CALCULOS!T6&gt;CALCULOS!$T$56,CALCULOS!T6-CALCULOS!$T$56,0))</f>
        <v>-207.66597646351605</v>
      </c>
      <c r="U6" s="45"/>
    </row>
    <row r="7" spans="1:22" ht="18" customHeight="1" x14ac:dyDescent="0.3">
      <c r="A7" s="78">
        <f>+casos!AU7</f>
        <v>5</v>
      </c>
      <c r="B7" s="99" t="str">
        <f>+casos!AV7</f>
        <v>CCF024</v>
      </c>
      <c r="C7" s="99" t="str">
        <f>+casos!AW7</f>
        <v>S</v>
      </c>
      <c r="D7" s="44">
        <f>IF(CALCULOS!D7&lt;CALCULOS!$D$55,CALCULOS!D7-CALCULOS!$D$55,IF(CALCULOS!D7&gt;CALCULOS!$D$56,CALCULOS!D7-CALCULOS!$D$56,0))</f>
        <v>-0.76175739418030597</v>
      </c>
      <c r="E7" s="44">
        <f>IF(CALCULOS!E7&lt;CALCULOS!$E$55,CALCULOS!E7-CALCULOS!$E$55,IF(CALCULOS!E7&gt;CALCULOS!$E$56,CALCULOS!E7-CALCULOS!$E$56,0))</f>
        <v>0.68520625765144616</v>
      </c>
      <c r="F7" s="44">
        <f>IF(CALCULOS!F7&lt;CALCULOS!$F$55,CALCULOS!F7-CALCULOS!$F$55,IF(CALCULOS!F7&gt;CALCULOS!$F$56,CALCULOS!F7-CALCULOS!$F$56,0))</f>
        <v>2.7022919812733757</v>
      </c>
      <c r="G7" s="44">
        <f>IF(CALCULOS!G7&lt;CALCULOS!$G$55,CALCULOS!G7-CALCULOS!$G$55,IF(CALCULOS!G7&gt;CALCULOS!$G$56,CALCULOS!G7-CALCULOS!$G$56,0))</f>
        <v>-1.5843409664891146</v>
      </c>
      <c r="H7" s="44">
        <f>IF(CALCULOS!H7&lt;CALCULOS!$H$55,CALCULOS!H7-CALCULOS!$H$55,IF(CALCULOS!H7&gt;CALCULOS!$H$56,CALCULOS!H7-CALCULOS!$H$56,0))</f>
        <v>0.61805919535967746</v>
      </c>
      <c r="I7" s="44">
        <f>IF(CALCULOS!I7&lt;CALCULOS!$I$55,CALCULOS!I7-CALCULOS!$I$55,IF(CALCULOS!I7&gt;CALCULOS!$I$56,CALCULOS!I7-CALCULOS!$I$56,0))</f>
        <v>1.0666520768537104</v>
      </c>
      <c r="J7" s="44">
        <f>IF(CALCULOS!J7&lt;CALCULOS!$J$55,CALCULOS!J7-CALCULOS!$J$55,IF(CALCULOS!J7&gt;CALCULOS!$J$56,CALCULOS!J7-CALCULOS!$J$56,0))</f>
        <v>1.9336555237733961</v>
      </c>
      <c r="K7" s="44">
        <f>IF(CALCULOS!K7&lt;CALCULOS!$K$55,CALCULOS!K7-CALCULOS!$K$55,IF(CALCULOS!K7&gt;CALCULOS!$K$56,CALCULOS!K7-CALCULOS!$K$56,0))</f>
        <v>-7.7111273614767057</v>
      </c>
      <c r="L7" s="44">
        <f>IF(CALCULOS!L7&lt;CALCULOS!$L$55,CALCULOS!L7-CALCULOS!$L$55,IF(CALCULOS!L7&gt;CALCULOS!$L$56,CALCULOS!L7-CALCULOS!$L$56,0))</f>
        <v>2.4213667431561987</v>
      </c>
      <c r="M7" s="44">
        <f>IF(CALCULOS!M7&lt;CALCULOS!$M$55,CALCULOS!M7-CALCULOS!$M$55,IF(CALCULOS!M7&gt;CALCULOS!$M$56,CALCULOS!M7-CALCULOS!$M$56,0))</f>
        <v>41.611898713187287</v>
      </c>
      <c r="N7" s="44">
        <f>IF(CALCULOS!N7&lt;CALCULOS!$N$55,CALCULOS!N7-CALCULOS!$N$55,IF(CALCULOS!N7&gt;CALCULOS!$N$56,CALCULOS!N7-CALCULOS!$N$56,0))</f>
        <v>-11.047591959420288</v>
      </c>
      <c r="O7" s="44">
        <f>IF(CALCULOS!O7&lt;CALCULOS!$O$55,CALCULOS!O7-CALCULOS!$O$55,IF(CALCULOS!O7&gt;CALCULOS!$O$56,CALCULOS!O7-CALCULOS!$O$56,0))</f>
        <v>-6.8046209117260616</v>
      </c>
      <c r="P7" s="44">
        <f>IF(CALCULOS!P7&lt;CALCULOS!$P$55,CALCULOS!P7-CALCULOS!$P$55,IF(CALCULOS!P7&gt;CALCULOS!$P$56,CALCULOS!P7-CALCULOS!$P$56,0))</f>
        <v>7.0669749814504428</v>
      </c>
      <c r="Q7" s="44">
        <f>IF(CALCULOS!Q7&lt;CALCULOS!$Q$55,CALCULOS!Q7-CALCULOS!$Q$55,IF(CALCULOS!Q7&gt;CALCULOS!$Q$56,CALCULOS!Q7-CALCULOS!$Q$56,0))</f>
        <v>-34.781987863514189</v>
      </c>
      <c r="R7" s="44">
        <f>IF(CALCULOS!R7&lt;CALCULOS!$R$55,CALCULOS!R7-CALCULOS!$R$55,IF(CALCULOS!R7&gt;CALCULOS!$R$56,CALCULOS!R7-CALCULOS!$R$56,0))</f>
        <v>20.200812895430033</v>
      </c>
      <c r="S7" s="44">
        <f>IF(CALCULOS!S7&lt;CALCULOS!$S$55,CALCULOS!S7-CALCULOS!$S$55,IF(CALCULOS!S7&gt;CALCULOS!$S$56,CALCULOS!S7-CALCULOS!$S$56,0))</f>
        <v>94.645808223531276</v>
      </c>
      <c r="T7" s="44">
        <f>IF(CALCULOS!T7&lt;CALCULOS!$T$55,CALCULOS!T7-CALCULOS!$T$55,IF(CALCULOS!T7&gt;CALCULOS!$T$56,CALCULOS!T7-CALCULOS!$T$56,0))</f>
        <v>-50.228862930686802</v>
      </c>
      <c r="U7" s="45"/>
    </row>
    <row r="8" spans="1:22" ht="18" customHeight="1" x14ac:dyDescent="0.3">
      <c r="A8" s="78">
        <f>+casos!AU8</f>
        <v>6</v>
      </c>
      <c r="B8" s="99" t="str">
        <f>+casos!AV8</f>
        <v>CCF027</v>
      </c>
      <c r="C8" s="99" t="str">
        <f>+casos!AW8</f>
        <v>S</v>
      </c>
      <c r="D8" s="44">
        <f>IF(CALCULOS!D8&lt;CALCULOS!$D$55,CALCULOS!D8-CALCULOS!$D$55,IF(CALCULOS!D8&gt;CALCULOS!$D$56,CALCULOS!D8-CALCULOS!$D$56,0))</f>
        <v>-0.76175739418030597</v>
      </c>
      <c r="E8" s="44">
        <f>IF(CALCULOS!E8&lt;CALCULOS!$E$55,CALCULOS!E8-CALCULOS!$E$55,IF(CALCULOS!E8&gt;CALCULOS!$E$56,CALCULOS!E8-CALCULOS!$E$56,0))</f>
        <v>-1.3047246917446098</v>
      </c>
      <c r="F8" s="44">
        <f>IF(CALCULOS!F8&lt;CALCULOS!$F$55,CALCULOS!F8-CALCULOS!$F$55,IF(CALCULOS!F8&gt;CALCULOS!$F$56,CALCULOS!F8-CALCULOS!$F$56,0))</f>
        <v>6.6289398801040438</v>
      </c>
      <c r="G8" s="44">
        <f>IF(CALCULOS!G8&lt;CALCULOS!$G$55,CALCULOS!G8-CALCULOS!$G$55,IF(CALCULOS!G8&gt;CALCULOS!$G$56,CALCULOS!G8-CALCULOS!$G$56,0))</f>
        <v>-9.4255102416514269</v>
      </c>
      <c r="H8" s="44">
        <f>IF(CALCULOS!H8&lt;CALCULOS!$H$55,CALCULOS!H8-CALCULOS!$H$55,IF(CALCULOS!H8&gt;CALCULOS!$H$56,CALCULOS!H8-CALCULOS!$H$56,0))</f>
        <v>-19.781315223824802</v>
      </c>
      <c r="I8" s="44">
        <f>IF(CALCULOS!I8&lt;CALCULOS!$I$55,CALCULOS!I8-CALCULOS!$I$55,IF(CALCULOS!I8&gt;CALCULOS!$I$56,CALCULOS!I8-CALCULOS!$I$56,0))</f>
        <v>3.5033219649596887</v>
      </c>
      <c r="J8" s="44">
        <f>IF(CALCULOS!J8&lt;CALCULOS!$J$55,CALCULOS!J8-CALCULOS!$J$55,IF(CALCULOS!J8&gt;CALCULOS!$J$56,CALCULOS!J8-CALCULOS!$J$56,0))</f>
        <v>-18.125261282444381</v>
      </c>
      <c r="K8" s="44">
        <f>IF(CALCULOS!K8&lt;CALCULOS!$K$55,CALCULOS!K8-CALCULOS!$K$55,IF(CALCULOS!K8&gt;CALCULOS!$K$56,CALCULOS!K8-CALCULOS!$K$56,0))</f>
        <v>34.809275819747533</v>
      </c>
      <c r="L8" s="44">
        <f>IF(CALCULOS!L8&lt;CALCULOS!$L$55,CALCULOS!L8-CALCULOS!$L$55,IF(CALCULOS!L8&gt;CALCULOS!$L$56,CALCULOS!L8-CALCULOS!$L$56,0))</f>
        <v>-21.757199314395812</v>
      </c>
      <c r="M8" s="44">
        <f>IF(CALCULOS!M8&lt;CALCULOS!$M$55,CALCULOS!M8-CALCULOS!$M$55,IF(CALCULOS!M8&gt;CALCULOS!$M$56,CALCULOS!M8-CALCULOS!$M$56,0))</f>
        <v>-20.122734711361758</v>
      </c>
      <c r="N8" s="44">
        <f>IF(CALCULOS!N8&lt;CALCULOS!$N$55,CALCULOS!N8-CALCULOS!$N$55,IF(CALCULOS!N8&gt;CALCULOS!$N$56,CALCULOS!N8-CALCULOS!$N$56,0))</f>
        <v>-58.4790009378317</v>
      </c>
      <c r="O8" s="44">
        <f>IF(CALCULOS!O8&lt;CALCULOS!$O$55,CALCULOS!O8-CALCULOS!$O$55,IF(CALCULOS!O8&gt;CALCULOS!$O$56,CALCULOS!O8-CALCULOS!$O$56,0))</f>
        <v>-89.783208615810068</v>
      </c>
      <c r="P8" s="44">
        <f>IF(CALCULOS!P8&lt;CALCULOS!$P$55,CALCULOS!P8-CALCULOS!$P$55,IF(CALCULOS!P8&gt;CALCULOS!$P$56,CALCULOS!P8-CALCULOS!$P$56,0))</f>
        <v>-91.865242843395862</v>
      </c>
      <c r="Q8" s="44">
        <f>IF(CALCULOS!Q8&lt;CALCULOS!$Q$55,CALCULOS!Q8-CALCULOS!$Q$55,IF(CALCULOS!Q8&gt;CALCULOS!$Q$56,CALCULOS!Q8-CALCULOS!$Q$56,0))</f>
        <v>-56.983926589322323</v>
      </c>
      <c r="R8" s="44">
        <f>IF(CALCULOS!R8&lt;CALCULOS!$R$55,CALCULOS!R8-CALCULOS!$R$55,IF(CALCULOS!R8&gt;CALCULOS!$R$56,CALCULOS!R8-CALCULOS!$R$56,0))</f>
        <v>-73.241745695217958</v>
      </c>
      <c r="S8" s="44">
        <f>IF(CALCULOS!S8&lt;CALCULOS!$S$55,CALCULOS!S8-CALCULOS!$S$55,IF(CALCULOS!S8&gt;CALCULOS!$S$56,CALCULOS!S8-CALCULOS!$S$56,0))</f>
        <v>-197.57821790020603</v>
      </c>
      <c r="T8" s="44">
        <f>IF(CALCULOS!T8&lt;CALCULOS!$T$55,CALCULOS!T8-CALCULOS!$T$55,IF(CALCULOS!T8&gt;CALCULOS!$T$56,CALCULOS!T8-CALCULOS!$T$56,0))</f>
        <v>-168.38695203597678</v>
      </c>
      <c r="U8" s="45"/>
    </row>
    <row r="9" spans="1:22" ht="18" customHeight="1" x14ac:dyDescent="0.3">
      <c r="A9" s="78">
        <f>+casos!AU9</f>
        <v>7</v>
      </c>
      <c r="B9" s="99" t="str">
        <f>+casos!AV9</f>
        <v>CCF033</v>
      </c>
      <c r="C9" s="99" t="str">
        <f>+casos!AW9</f>
        <v>S</v>
      </c>
      <c r="D9" s="44">
        <f>IF(CALCULOS!D9&lt;CALCULOS!$D$55,CALCULOS!D9-CALCULOS!$D$55,IF(CALCULOS!D9&gt;CALCULOS!$D$56,CALCULOS!D9-CALCULOS!$D$56,0))</f>
        <v>-0.76175739418030597</v>
      </c>
      <c r="E9" s="44">
        <f>IF(CALCULOS!E9&lt;CALCULOS!$E$55,CALCULOS!E9-CALCULOS!$E$55,IF(CALCULOS!E9&gt;CALCULOS!$E$56,CALCULOS!E9-CALCULOS!$E$56,0))</f>
        <v>-1.3047246917446098</v>
      </c>
      <c r="F9" s="44">
        <f>IF(CALCULOS!F9&lt;CALCULOS!$F$55,CALCULOS!F9-CALCULOS!$F$55,IF(CALCULOS!F9&gt;CALCULOS!$F$56,CALCULOS!F9-CALCULOS!$F$56,0))</f>
        <v>-3.9184707305910309</v>
      </c>
      <c r="G9" s="44">
        <f>IF(CALCULOS!G9&lt;CALCULOS!$G$55,CALCULOS!G9-CALCULOS!$G$55,IF(CALCULOS!G9&gt;CALCULOS!$G$56,CALCULOS!G9-CALCULOS!$G$56,0))</f>
        <v>-9.4255102416514269</v>
      </c>
      <c r="H9" s="44">
        <f>IF(CALCULOS!H9&lt;CALCULOS!$H$55,CALCULOS!H9-CALCULOS!$H$55,IF(CALCULOS!H9&gt;CALCULOS!$H$56,CALCULOS!H9-CALCULOS!$H$56,0))</f>
        <v>1.4930172939924518</v>
      </c>
      <c r="I9" s="44">
        <f>IF(CALCULOS!I9&lt;CALCULOS!$I$55,CALCULOS!I9-CALCULOS!$I$55,IF(CALCULOS!I9&gt;CALCULOS!$I$56,CALCULOS!I9-CALCULOS!$I$56,0))</f>
        <v>20.488295030275964</v>
      </c>
      <c r="J9" s="44">
        <f>IF(CALCULOS!J9&lt;CALCULOS!$J$55,CALCULOS!J9-CALCULOS!$J$55,IF(CALCULOS!J9&gt;CALCULOS!$J$56,CALCULOS!J9-CALCULOS!$J$56,0))</f>
        <v>-31.945111795128504</v>
      </c>
      <c r="K9" s="44">
        <f>IF(CALCULOS!K9&lt;CALCULOS!$K$55,CALCULOS!K9-CALCULOS!$K$55,IF(CALCULOS!K9&gt;CALCULOS!$K$56,CALCULOS!K9-CALCULOS!$K$56,0))</f>
        <v>28.04531846267593</v>
      </c>
      <c r="L9" s="44">
        <f>IF(CALCULOS!L9&lt;CALCULOS!$L$55,CALCULOS!L9-CALCULOS!$L$55,IF(CALCULOS!L9&gt;CALCULOS!$L$56,CALCULOS!L9-CALCULOS!$L$56,0))</f>
        <v>32.152607787959354</v>
      </c>
      <c r="M9" s="44">
        <f>IF(CALCULOS!M9&lt;CALCULOS!$M$55,CALCULOS!M9-CALCULOS!$M$55,IF(CALCULOS!M9&gt;CALCULOS!$M$56,CALCULOS!M9-CALCULOS!$M$56,0))</f>
        <v>-68.611450407998547</v>
      </c>
      <c r="N9" s="44">
        <f>IF(CALCULOS!N9&lt;CALCULOS!$N$55,CALCULOS!N9-CALCULOS!$N$55,IF(CALCULOS!N9&gt;CALCULOS!$N$56,CALCULOS!N9-CALCULOS!$N$56,0))</f>
        <v>-96.47609499483849</v>
      </c>
      <c r="O9" s="44">
        <f>IF(CALCULOS!O9&lt;CALCULOS!$O$55,CALCULOS!O9-CALCULOS!$O$55,IF(CALCULOS!O9&gt;CALCULOS!$O$56,CALCULOS!O9-CALCULOS!$O$56,0))</f>
        <v>-1.5389630921949902</v>
      </c>
      <c r="P9" s="44">
        <f>IF(CALCULOS!P9&lt;CALCULOS!$P$55,CALCULOS!P9-CALCULOS!$P$55,IF(CALCULOS!P9&gt;CALCULOS!$P$56,CALCULOS!P9-CALCULOS!$P$56,0))</f>
        <v>83.595877755855668</v>
      </c>
      <c r="Q9" s="44">
        <f>IF(CALCULOS!Q9&lt;CALCULOS!$Q$55,CALCULOS!Q9-CALCULOS!$Q$55,IF(CALCULOS!Q9&gt;CALCULOS!$Q$56,CALCULOS!Q9-CALCULOS!$Q$56,0))</f>
        <v>-181.21807155276522</v>
      </c>
      <c r="R9" s="44">
        <f>IF(CALCULOS!R9&lt;CALCULOS!$R$55,CALCULOS!R9-CALCULOS!$R$55,IF(CALCULOS!R9&gt;CALCULOS!$R$56,CALCULOS!R9-CALCULOS!$R$56,0))</f>
        <v>-63.017307194007913</v>
      </c>
      <c r="S9" s="44">
        <f>IF(CALCULOS!S9&lt;CALCULOS!$S$55,CALCULOS!S9-CALCULOS!$S$55,IF(CALCULOS!S9&gt;CALCULOS!$S$56,CALCULOS!S9-CALCULOS!$S$56,0))</f>
        <v>-38.725808504869889</v>
      </c>
      <c r="T9" s="44">
        <f>IF(CALCULOS!T9&lt;CALCULOS!$T$55,CALCULOS!T9-CALCULOS!$T$55,IF(CALCULOS!T9&gt;CALCULOS!$T$56,CALCULOS!T9-CALCULOS!$T$56,0))</f>
        <v>-86.119338302974938</v>
      </c>
      <c r="U9" s="45"/>
    </row>
    <row r="10" spans="1:22" ht="18" customHeight="1" x14ac:dyDescent="0.3">
      <c r="A10" s="78">
        <f>+casos!AU10</f>
        <v>8</v>
      </c>
      <c r="B10" s="99" t="str">
        <f>+casos!AV10</f>
        <v>CCF049</v>
      </c>
      <c r="C10" s="99" t="str">
        <f>+casos!AW10</f>
        <v>S</v>
      </c>
      <c r="D10" s="44">
        <f>IF(CALCULOS!D10&lt;CALCULOS!$D$55,CALCULOS!D10-CALCULOS!$D$55,IF(CALCULOS!D10&gt;CALCULOS!$D$56,CALCULOS!D10-CALCULOS!$D$56,0))</f>
        <v>-0.76175739418030597</v>
      </c>
      <c r="E10" s="44">
        <f>IF(CALCULOS!E10&lt;CALCULOS!$E$55,CALCULOS!E10-CALCULOS!$E$55,IF(CALCULOS!E10&gt;CALCULOS!$E$56,CALCULOS!E10-CALCULOS!$E$56,0))</f>
        <v>-1.3047246917446098</v>
      </c>
      <c r="F10" s="44">
        <f>IF(CALCULOS!F10&lt;CALCULOS!$F$55,CALCULOS!F10-CALCULOS!$F$55,IF(CALCULOS!F10&gt;CALCULOS!$F$56,CALCULOS!F10-CALCULOS!$F$56,0))</f>
        <v>5.3700301053740453</v>
      </c>
      <c r="G10" s="44">
        <f>IF(CALCULOS!G10&lt;CALCULOS!$G$55,CALCULOS!G10-CALCULOS!$G$55,IF(CALCULOS!G10&gt;CALCULOS!$G$56,CALCULOS!G10-CALCULOS!$G$56,0))</f>
        <v>-1.2274449850519833</v>
      </c>
      <c r="H10" s="44">
        <f>IF(CALCULOS!H10&lt;CALCULOS!$H$55,CALCULOS!H10-CALCULOS!$H$55,IF(CALCULOS!H10&gt;CALCULOS!$H$56,CALCULOS!H10-CALCULOS!$H$56,0))</f>
        <v>-8.8067761544657142</v>
      </c>
      <c r="I10" s="44">
        <f>IF(CALCULOS!I10&lt;CALCULOS!$I$55,CALCULOS!I10-CALCULOS!$I$55,IF(CALCULOS!I10&gt;CALCULOS!$I$56,CALCULOS!I10-CALCULOS!$I$56,0))</f>
        <v>40.489958606676247</v>
      </c>
      <c r="J10" s="44">
        <f>IF(CALCULOS!J10&lt;CALCULOS!$J$55,CALCULOS!J10-CALCULOS!$J$55,IF(CALCULOS!J10&gt;CALCULOS!$J$56,CALCULOS!J10-CALCULOS!$J$56,0))</f>
        <v>-32.871552913928696</v>
      </c>
      <c r="K10" s="44">
        <f>IF(CALCULOS!K10&lt;CALCULOS!$K$55,CALCULOS!K10-CALCULOS!$K$55,IF(CALCULOS!K10&gt;CALCULOS!$K$56,CALCULOS!K10-CALCULOS!$K$56,0))</f>
        <v>-45.414307998770859</v>
      </c>
      <c r="L10" s="44">
        <f>IF(CALCULOS!L10&lt;CALCULOS!$L$55,CALCULOS!L10-CALCULOS!$L$55,IF(CALCULOS!L10&gt;CALCULOS!$L$56,CALCULOS!L10-CALCULOS!$L$56,0))</f>
        <v>32.073785705164639</v>
      </c>
      <c r="M10" s="44">
        <f>IF(CALCULOS!M10&lt;CALCULOS!$M$55,CALCULOS!M10-CALCULOS!$M$55,IF(CALCULOS!M10&gt;CALCULOS!$M$56,CALCULOS!M10-CALCULOS!$M$56,0))</f>
        <v>-25.122412089555183</v>
      </c>
      <c r="N10" s="44">
        <f>IF(CALCULOS!N10&lt;CALCULOS!$N$55,CALCULOS!N10-CALCULOS!$N$55,IF(CALCULOS!N10&gt;CALCULOS!$N$56,CALCULOS!N10-CALCULOS!$N$56,0))</f>
        <v>-51.06440006188835</v>
      </c>
      <c r="O10" s="44">
        <f>IF(CALCULOS!O10&lt;CALCULOS!$O$55,CALCULOS!O10-CALCULOS!$O$55,IF(CALCULOS!O10&gt;CALCULOS!$O$56,CALCULOS!O10-CALCULOS!$O$56,0))</f>
        <v>-105.2722345276039</v>
      </c>
      <c r="P10" s="44">
        <f>IF(CALCULOS!P10&lt;CALCULOS!$P$55,CALCULOS!P10-CALCULOS!$P$55,IF(CALCULOS!P10&gt;CALCULOS!$P$56,CALCULOS!P10-CALCULOS!$P$56,0))</f>
        <v>-145.50729614264094</v>
      </c>
      <c r="Q10" s="44">
        <f>IF(CALCULOS!Q10&lt;CALCULOS!$Q$55,CALCULOS!Q10-CALCULOS!$Q$55,IF(CALCULOS!Q10&gt;CALCULOS!$Q$56,CALCULOS!Q10-CALCULOS!$Q$56,0))</f>
        <v>-157.09840212673265</v>
      </c>
      <c r="R10" s="44">
        <f>IF(CALCULOS!R10&lt;CALCULOS!$R$55,CALCULOS!R10-CALCULOS!$R$55,IF(CALCULOS!R10&gt;CALCULOS!$R$56,CALCULOS!R10-CALCULOS!$R$56,0))</f>
        <v>-256.63641646979141</v>
      </c>
      <c r="S10" s="44">
        <f>IF(CALCULOS!S10&lt;CALCULOS!$S$55,CALCULOS!S10-CALCULOS!$S$55,IF(CALCULOS!S10&gt;CALCULOS!$S$56,CALCULOS!S10-CALCULOS!$S$56,0))</f>
        <v>-291.12358740441556</v>
      </c>
      <c r="T10" s="44">
        <f>IF(CALCULOS!T10&lt;CALCULOS!$T$55,CALCULOS!T10-CALCULOS!$T$55,IF(CALCULOS!T10&gt;CALCULOS!$T$56,CALCULOS!T10-CALCULOS!$T$56,0))</f>
        <v>-164.95700451657237</v>
      </c>
      <c r="U10" s="45"/>
    </row>
    <row r="11" spans="1:22" ht="18" customHeight="1" x14ac:dyDescent="0.3">
      <c r="A11" s="78">
        <f>+casos!AU11</f>
        <v>9</v>
      </c>
      <c r="B11" s="99" t="str">
        <f>+casos!AV11</f>
        <v>CCF053</v>
      </c>
      <c r="C11" s="99" t="str">
        <f>+casos!AW11</f>
        <v>S</v>
      </c>
      <c r="D11" s="44">
        <f>IF(CALCULOS!D11&lt;CALCULOS!$D$55,CALCULOS!D11-CALCULOS!$D$55,IF(CALCULOS!D11&gt;CALCULOS!$D$56,CALCULOS!D11-CALCULOS!$D$56,0))</f>
        <v>-0.76175739418030597</v>
      </c>
      <c r="E11" s="44">
        <f>IF(CALCULOS!E11&lt;CALCULOS!$E$55,CALCULOS!E11-CALCULOS!$E$55,IF(CALCULOS!E11&gt;CALCULOS!$E$56,CALCULOS!E11-CALCULOS!$E$56,0))</f>
        <v>-1.3047246917446098</v>
      </c>
      <c r="F11" s="44">
        <f>IF(CALCULOS!F11&lt;CALCULOS!$F$55,CALCULOS!F11-CALCULOS!$F$55,IF(CALCULOS!F11&gt;CALCULOS!$F$56,CALCULOS!F11-CALCULOS!$F$56,0))</f>
        <v>-3.9184707305910309</v>
      </c>
      <c r="G11" s="44">
        <f>IF(CALCULOS!G11&lt;CALCULOS!$G$55,CALCULOS!G11-CALCULOS!$G$55,IF(CALCULOS!G11&gt;CALCULOS!$G$56,CALCULOS!G11-CALCULOS!$G$56,0))</f>
        <v>-2.6301854251251973</v>
      </c>
      <c r="H11" s="44">
        <f>IF(CALCULOS!H11&lt;CALCULOS!$H$55,CALCULOS!H11-CALCULOS!$H$55,IF(CALCULOS!H11&gt;CALCULOS!$H$56,CALCULOS!H11-CALCULOS!$H$56,0))</f>
        <v>32.900172501388553</v>
      </c>
      <c r="I11" s="44">
        <f>IF(CALCULOS!I11&lt;CALCULOS!$I$55,CALCULOS!I11-CALCULOS!$I$55,IF(CALCULOS!I11&gt;CALCULOS!$I$56,CALCULOS!I11-CALCULOS!$I$56,0))</f>
        <v>34.443557110304873</v>
      </c>
      <c r="J11" s="44">
        <f>IF(CALCULOS!J11&lt;CALCULOS!$J$55,CALCULOS!J11-CALCULOS!$J$55,IF(CALCULOS!J11&gt;CALCULOS!$J$56,CALCULOS!J11-CALCULOS!$J$56,0))</f>
        <v>40.97756426987111</v>
      </c>
      <c r="K11" s="44">
        <f>IF(CALCULOS!K11&lt;CALCULOS!$K$55,CALCULOS!K11-CALCULOS!$K$55,IF(CALCULOS!K11&gt;CALCULOS!$K$56,CALCULOS!K11-CALCULOS!$K$56,0))</f>
        <v>4.3881037841234374</v>
      </c>
      <c r="L11" s="44">
        <f>IF(CALCULOS!L11&lt;CALCULOS!$L$55,CALCULOS!L11-CALCULOS!$L$55,IF(CALCULOS!L11&gt;CALCULOS!$L$56,CALCULOS!L11-CALCULOS!$L$56,0))</f>
        <v>5.9545166856694181</v>
      </c>
      <c r="M11" s="44">
        <f>IF(CALCULOS!M11&lt;CALCULOS!$M$55,CALCULOS!M11-CALCULOS!$M$55,IF(CALCULOS!M11&gt;CALCULOS!$M$56,CALCULOS!M11-CALCULOS!$M$56,0))</f>
        <v>84.428390167914756</v>
      </c>
      <c r="N11" s="44">
        <f>IF(CALCULOS!N11&lt;CALCULOS!$N$55,CALCULOS!N11-CALCULOS!$N$55,IF(CALCULOS!N11&gt;CALCULOS!$N$56,CALCULOS!N11-CALCULOS!$N$56,0))</f>
        <v>-40.93017810544093</v>
      </c>
      <c r="O11" s="44">
        <f>IF(CALCULOS!O11&lt;CALCULOS!$O$55,CALCULOS!O11-CALCULOS!$O$55,IF(CALCULOS!O11&gt;CALCULOS!$O$56,CALCULOS!O11-CALCULOS!$O$56,0))</f>
        <v>118.09717517315107</v>
      </c>
      <c r="P11" s="44">
        <f>IF(CALCULOS!P11&lt;CALCULOS!$P$55,CALCULOS!P11-CALCULOS!$P$55,IF(CALCULOS!P11&gt;CALCULOS!$P$56,CALCULOS!P11-CALCULOS!$P$56,0))</f>
        <v>0.32349912370833067</v>
      </c>
      <c r="Q11" s="44">
        <f>IF(CALCULOS!Q11&lt;CALCULOS!$Q$55,CALCULOS!Q11-CALCULOS!$Q$55,IF(CALCULOS!Q11&gt;CALCULOS!$Q$56,CALCULOS!Q11-CALCULOS!$Q$56,0))</f>
        <v>47.442060914821639</v>
      </c>
      <c r="R11" s="44">
        <f>IF(CALCULOS!R11&lt;CALCULOS!$R$55,CALCULOS!R11-CALCULOS!$R$55,IF(CALCULOS!R11&gt;CALCULOS!$R$56,CALCULOS!R11-CALCULOS!$R$56,0))</f>
        <v>101.45692412920391</v>
      </c>
      <c r="S11" s="44">
        <f>IF(CALCULOS!S11&lt;CALCULOS!$S$55,CALCULOS!S11-CALCULOS!$S$55,IF(CALCULOS!S11&gt;CALCULOS!$S$56,CALCULOS!S11-CALCULOS!$S$56,0))</f>
        <v>357.90287290512009</v>
      </c>
      <c r="T11" s="44">
        <f>IF(CALCULOS!T11&lt;CALCULOS!$T$55,CALCULOS!T11-CALCULOS!$T$55,IF(CALCULOS!T11&gt;CALCULOS!$T$56,CALCULOS!T11-CALCULOS!$T$56,0))</f>
        <v>135.99022003513795</v>
      </c>
      <c r="U11" s="45"/>
    </row>
    <row r="12" spans="1:22" ht="18" customHeight="1" x14ac:dyDescent="0.3">
      <c r="A12" s="78">
        <f>+casos!AU12</f>
        <v>10</v>
      </c>
      <c r="B12" s="99" t="str">
        <f>+casos!AV12</f>
        <v>CCF055</v>
      </c>
      <c r="C12" s="99" t="str">
        <f>+casos!AW12</f>
        <v>S</v>
      </c>
      <c r="D12" s="44">
        <f>IF(CALCULOS!D12&lt;CALCULOS!$D$55,CALCULOS!D12-CALCULOS!$D$55,IF(CALCULOS!D12&gt;CALCULOS!$D$56,CALCULOS!D12-CALCULOS!$D$56,0))</f>
        <v>-0.76175739418030597</v>
      </c>
      <c r="E12" s="44">
        <f>IF(CALCULOS!E12&lt;CALCULOS!$E$55,CALCULOS!E12-CALCULOS!$E$55,IF(CALCULOS!E12&gt;CALCULOS!$E$56,CALCULOS!E12-CALCULOS!$E$56,0))</f>
        <v>-1.3047246917446098</v>
      </c>
      <c r="F12" s="44">
        <f>IF(CALCULOS!F12&lt;CALCULOS!$F$55,CALCULOS!F12-CALCULOS!$F$55,IF(CALCULOS!F12&gt;CALCULOS!$F$56,CALCULOS!F12-CALCULOS!$F$56,0))</f>
        <v>-2.5507623260228849</v>
      </c>
      <c r="G12" s="44">
        <f>IF(CALCULOS!G12&lt;CALCULOS!$G$55,CALCULOS!G12-CALCULOS!$G$55,IF(CALCULOS!G12&gt;CALCULOS!$G$56,CALCULOS!G12-CALCULOS!$G$56,0))</f>
        <v>-6.8772850804761863</v>
      </c>
      <c r="H12" s="44">
        <f>IF(CALCULOS!H12&lt;CALCULOS!$H$55,CALCULOS!H12-CALCULOS!$H$55,IF(CALCULOS!H12&gt;CALCULOS!$H$56,CALCULOS!H12-CALCULOS!$H$56,0))</f>
        <v>-10.768652432603135</v>
      </c>
      <c r="I12" s="44">
        <f>IF(CALCULOS!I12&lt;CALCULOS!$I$55,CALCULOS!I12-CALCULOS!$I$55,IF(CALCULOS!I12&gt;CALCULOS!$I$56,CALCULOS!I12-CALCULOS!$I$56,0))</f>
        <v>-17.328247309002371</v>
      </c>
      <c r="J12" s="44">
        <f>IF(CALCULOS!J12&lt;CALCULOS!$J$55,CALCULOS!J12-CALCULOS!$J$55,IF(CALCULOS!J12&gt;CALCULOS!$J$56,CALCULOS!J12-CALCULOS!$J$56,0))</f>
        <v>-22.220744229864142</v>
      </c>
      <c r="K12" s="44">
        <f>IF(CALCULOS!K12&lt;CALCULOS!$K$55,CALCULOS!K12-CALCULOS!$K$55,IF(CALCULOS!K12&gt;CALCULOS!$K$56,CALCULOS!K12-CALCULOS!$K$56,0))</f>
        <v>-41.263338776653384</v>
      </c>
      <c r="L12" s="44">
        <f>IF(CALCULOS!L12&lt;CALCULOS!$L$55,CALCULOS!L12-CALCULOS!$L$55,IF(CALCULOS!L12&gt;CALCULOS!$L$56,CALCULOS!L12-CALCULOS!$L$56,0))</f>
        <v>-42.783561507532312</v>
      </c>
      <c r="M12" s="44">
        <f>IF(CALCULOS!M12&lt;CALCULOS!$M$55,CALCULOS!M12-CALCULOS!$M$55,IF(CALCULOS!M12&gt;CALCULOS!$M$56,CALCULOS!M12-CALCULOS!$M$56,0))</f>
        <v>-56.23472058323172</v>
      </c>
      <c r="N12" s="44">
        <f>IF(CALCULOS!N12&lt;CALCULOS!$N$55,CALCULOS!N12-CALCULOS!$N$55,IF(CALCULOS!N12&gt;CALCULOS!$N$56,CALCULOS!N12-CALCULOS!$N$56,0))</f>
        <v>-61.961943225351916</v>
      </c>
      <c r="O12" s="44">
        <f>IF(CALCULOS!O12&lt;CALCULOS!$O$55,CALCULOS!O12-CALCULOS!$O$55,IF(CALCULOS!O12&gt;CALCULOS!$O$56,CALCULOS!O12-CALCULOS!$O$56,0))</f>
        <v>-71.537361122334929</v>
      </c>
      <c r="P12" s="44">
        <f>IF(CALCULOS!P12&lt;CALCULOS!$P$55,CALCULOS!P12-CALCULOS!$P$55,IF(CALCULOS!P12&gt;CALCULOS!$P$56,CALCULOS!P12-CALCULOS!$P$56,0))</f>
        <v>-103.06521253104006</v>
      </c>
      <c r="Q12" s="44">
        <f>IF(CALCULOS!Q12&lt;CALCULOS!$Q$55,CALCULOS!Q12-CALCULOS!$Q$55,IF(CALCULOS!Q12&gt;CALCULOS!$Q$56,CALCULOS!Q12-CALCULOS!$Q$56,0))</f>
        <v>-181.03271610245343</v>
      </c>
      <c r="R12" s="44">
        <f>IF(CALCULOS!R12&lt;CALCULOS!$R$55,CALCULOS!R12-CALCULOS!$R$55,IF(CALCULOS!R12&gt;CALCULOS!$R$56,CALCULOS!R12-CALCULOS!$R$56,0))</f>
        <v>-140.82497219480871</v>
      </c>
      <c r="S12" s="44">
        <f>IF(CALCULOS!S12&lt;CALCULOS!$S$55,CALCULOS!S12-CALCULOS!$S$55,IF(CALCULOS!S12&gt;CALCULOS!$S$56,CALCULOS!S12-CALCULOS!$S$56,0))</f>
        <v>-169.75097347966658</v>
      </c>
      <c r="T12" s="44">
        <f>IF(CALCULOS!T12&lt;CALCULOS!$T$55,CALCULOS!T12-CALCULOS!$T$55,IF(CALCULOS!T12&gt;CALCULOS!$T$56,CALCULOS!T12-CALCULOS!$T$56,0))</f>
        <v>-107.03662418818698</v>
      </c>
      <c r="U12" s="45"/>
    </row>
    <row r="13" spans="1:22" ht="18" customHeight="1" x14ac:dyDescent="0.3">
      <c r="A13" s="78">
        <f>+casos!AU13</f>
        <v>11</v>
      </c>
      <c r="B13" s="99" t="str">
        <f>+casos!AV13</f>
        <v>CCF102</v>
      </c>
      <c r="C13" s="99" t="str">
        <f>+casos!AW13</f>
        <v>S</v>
      </c>
      <c r="D13" s="44">
        <f>IF(CALCULOS!D13&lt;CALCULOS!$D$55,CALCULOS!D13-CALCULOS!$D$55,IF(CALCULOS!D13&gt;CALCULOS!$D$56,CALCULOS!D13-CALCULOS!$D$56,0))</f>
        <v>-0.76175739418030597</v>
      </c>
      <c r="E13" s="44">
        <f>IF(CALCULOS!E13&lt;CALCULOS!$E$55,CALCULOS!E13-CALCULOS!$E$55,IF(CALCULOS!E13&gt;CALCULOS!$E$56,CALCULOS!E13-CALCULOS!$E$56,0))</f>
        <v>-1.3047246917446098</v>
      </c>
      <c r="F13" s="44">
        <f>IF(CALCULOS!F13&lt;CALCULOS!$F$55,CALCULOS!F13-CALCULOS!$F$55,IF(CALCULOS!F13&gt;CALCULOS!$F$56,CALCULOS!F13-CALCULOS!$F$56,0))</f>
        <v>-3.9184707305910309</v>
      </c>
      <c r="G13" s="44">
        <f>IF(CALCULOS!G13&lt;CALCULOS!$G$55,CALCULOS!G13-CALCULOS!$G$55,IF(CALCULOS!G13&gt;CALCULOS!$G$56,CALCULOS!G13-CALCULOS!$G$56,0))</f>
        <v>-3.8856509540773319</v>
      </c>
      <c r="H13" s="44">
        <f>IF(CALCULOS!H13&lt;CALCULOS!$H$55,CALCULOS!H13-CALCULOS!$H$55,IF(CALCULOS!H13&gt;CALCULOS!$H$56,CALCULOS!H13-CALCULOS!$H$56,0))</f>
        <v>-5.9184192648589722</v>
      </c>
      <c r="I13" s="44">
        <f>IF(CALCULOS!I13&lt;CALCULOS!$I$55,CALCULOS!I13-CALCULOS!$I$55,IF(CALCULOS!I13&gt;CALCULOS!$I$56,CALCULOS!I13-CALCULOS!$I$56,0))</f>
        <v>-30.512597485343058</v>
      </c>
      <c r="J13" s="44">
        <f>IF(CALCULOS!J13&lt;CALCULOS!$J$55,CALCULOS!J13-CALCULOS!$J$55,IF(CALCULOS!J13&gt;CALCULOS!$J$56,CALCULOS!J13-CALCULOS!$J$56,0))</f>
        <v>-37.599033732567676</v>
      </c>
      <c r="K13" s="44">
        <f>IF(CALCULOS!K13&lt;CALCULOS!$K$55,CALCULOS!K13-CALCULOS!$K$55,IF(CALCULOS!K13&gt;CALCULOS!$K$56,CALCULOS!K13-CALCULOS!$K$56,0))</f>
        <v>-60.044885906598218</v>
      </c>
      <c r="L13" s="44">
        <f>IF(CALCULOS!L13&lt;CALCULOS!$L$55,CALCULOS!L13-CALCULOS!$L$55,IF(CALCULOS!L13&gt;CALCULOS!$L$56,CALCULOS!L13-CALCULOS!$L$56,0))</f>
        <v>-61.045542481209466</v>
      </c>
      <c r="M13" s="44">
        <f>IF(CALCULOS!M13&lt;CALCULOS!$M$55,CALCULOS!M13-CALCULOS!$M$55,IF(CALCULOS!M13&gt;CALCULOS!$M$56,CALCULOS!M13-CALCULOS!$M$56,0))</f>
        <v>-32.191142362187165</v>
      </c>
      <c r="N13" s="44">
        <f>IF(CALCULOS!N13&lt;CALCULOS!$N$55,CALCULOS!N13-CALCULOS!$N$55,IF(CALCULOS!N13&gt;CALCULOS!$N$56,CALCULOS!N13-CALCULOS!$N$56,0))</f>
        <v>-96.857346536575108</v>
      </c>
      <c r="O13" s="44">
        <f>IF(CALCULOS!O13&lt;CALCULOS!$O$55,CALCULOS!O13-CALCULOS!$O$55,IF(CALCULOS!O13&gt;CALCULOS!$O$56,CALCULOS!O13-CALCULOS!$O$56,0))</f>
        <v>-140.73711577467583</v>
      </c>
      <c r="P13" s="44">
        <f>IF(CALCULOS!P13&lt;CALCULOS!$P$55,CALCULOS!P13-CALCULOS!$P$55,IF(CALCULOS!P13&gt;CALCULOS!$P$56,CALCULOS!P13-CALCULOS!$P$56,0))</f>
        <v>-148.5120130762817</v>
      </c>
      <c r="Q13" s="44">
        <f>IF(CALCULOS!Q13&lt;CALCULOS!$Q$55,CALCULOS!Q13-CALCULOS!$Q$55,IF(CALCULOS!Q13&gt;CALCULOS!$Q$56,CALCULOS!Q13-CALCULOS!$Q$56,0))</f>
        <v>-33.762491494720365</v>
      </c>
      <c r="R13" s="44">
        <f>IF(CALCULOS!R13&lt;CALCULOS!$R$55,CALCULOS!R13-CALCULOS!$R$55,IF(CALCULOS!R13&gt;CALCULOS!$R$56,CALCULOS!R13-CALCULOS!$R$56,0))</f>
        <v>-174.61828833620257</v>
      </c>
      <c r="S13" s="44">
        <f>IF(CALCULOS!S13&lt;CALCULOS!$S$55,CALCULOS!S13-CALCULOS!$S$55,IF(CALCULOS!S13&gt;CALCULOS!$S$56,CALCULOS!S13-CALCULOS!$S$56,0))</f>
        <v>-161.30965404223468</v>
      </c>
      <c r="T13" s="44">
        <f>IF(CALCULOS!T13&lt;CALCULOS!$T$55,CALCULOS!T13-CALCULOS!$T$55,IF(CALCULOS!T13&gt;CALCULOS!$T$56,CALCULOS!T13-CALCULOS!$T$56,0))</f>
        <v>-235.95451960354433</v>
      </c>
      <c r="U13" s="45"/>
    </row>
    <row r="14" spans="1:22" ht="18" customHeight="1" x14ac:dyDescent="0.25">
      <c r="A14" s="78">
        <f>+casos!AU14</f>
        <v>12</v>
      </c>
      <c r="B14" s="99" t="str">
        <f>+casos!AV14</f>
        <v>EAS016</v>
      </c>
      <c r="C14" s="99" t="str">
        <f>+casos!AW14</f>
        <v>C</v>
      </c>
      <c r="D14" s="44">
        <f>IF(CALCULOS!D14&lt;CALCULOS!$D$55,CALCULOS!D14-CALCULOS!$D$55,IF(CALCULOS!D14&gt;CALCULOS!$D$56,CALCULOS!D14-CALCULOS!$D$56,0))</f>
        <v>-0.76175739418030597</v>
      </c>
      <c r="E14" s="44">
        <f>IF(CALCULOS!E14&lt;CALCULOS!$E$55,CALCULOS!E14-CALCULOS!$E$55,IF(CALCULOS!E14&gt;CALCULOS!$E$56,CALCULOS!E14-CALCULOS!$E$56,0))</f>
        <v>-1.3047246917446098</v>
      </c>
      <c r="F14" s="44">
        <f>IF(CALCULOS!F14&lt;CALCULOS!$F$55,CALCULOS!F14-CALCULOS!$F$55,IF(CALCULOS!F14&gt;CALCULOS!$F$56,CALCULOS!F14-CALCULOS!$F$56,0))</f>
        <v>-3.9184707305910309</v>
      </c>
      <c r="G14" s="44">
        <f>IF(CALCULOS!G14&lt;CALCULOS!$G$55,CALCULOS!G14-CALCULOS!$G$55,IF(CALCULOS!G14&gt;CALCULOS!$G$56,CALCULOS!G14-CALCULOS!$G$56,0))</f>
        <v>-9.4255102416514269</v>
      </c>
      <c r="H14" s="44">
        <f>IF(CALCULOS!H14&lt;CALCULOS!$H$55,CALCULOS!H14-CALCULOS!$H$55,IF(CALCULOS!H14&gt;CALCULOS!$H$56,CALCULOS!H14-CALCULOS!$H$56,0))</f>
        <v>-19.781315223824802</v>
      </c>
      <c r="I14" s="44">
        <f>IF(CALCULOS!I14&lt;CALCULOS!$I$55,CALCULOS!I14-CALCULOS!$I$55,IF(CALCULOS!I14&gt;CALCULOS!$I$56,CALCULOS!I14-CALCULOS!$I$56,0))</f>
        <v>-30.512597485343058</v>
      </c>
      <c r="J14" s="44">
        <f>IF(CALCULOS!J14&lt;CALCULOS!$J$55,CALCULOS!J14-CALCULOS!$J$55,IF(CALCULOS!J14&gt;CALCULOS!$J$56,CALCULOS!J14-CALCULOS!$J$56,0))</f>
        <v>-47.465831956543994</v>
      </c>
      <c r="K14" s="44">
        <f>IF(CALCULOS!K14&lt;CALCULOS!$K$55,CALCULOS!K14-CALCULOS!$K$55,IF(CALCULOS!K14&gt;CALCULOS!$K$56,CALCULOS!K14-CALCULOS!$K$56,0))</f>
        <v>-60.044885906598218</v>
      </c>
      <c r="L14" s="44">
        <f>IF(CALCULOS!L14&lt;CALCULOS!$L$55,CALCULOS!L14-CALCULOS!$L$55,IF(CALCULOS!L14&gt;CALCULOS!$L$56,CALCULOS!L14-CALCULOS!$L$56,0))</f>
        <v>-76.621866468748408</v>
      </c>
      <c r="M14" s="44">
        <f>IF(CALCULOS!M14&lt;CALCULOS!$M$55,CALCULOS!M14-CALCULOS!$M$55,IF(CALCULOS!M14&gt;CALCULOS!$M$56,CALCULOS!M14-CALCULOS!$M$56,0))</f>
        <v>-104.21130800856815</v>
      </c>
      <c r="N14" s="44">
        <f>IF(CALCULOS!N14&lt;CALCULOS!$N$55,CALCULOS!N14-CALCULOS!$N$55,IF(CALCULOS!N14&gt;CALCULOS!$N$56,CALCULOS!N14-CALCULOS!$N$56,0))</f>
        <v>-72.760688188594671</v>
      </c>
      <c r="O14" s="44">
        <f>IF(CALCULOS!O14&lt;CALCULOS!$O$55,CALCULOS!O14-CALCULOS!$O$55,IF(CALCULOS!O14&gt;CALCULOS!$O$56,CALCULOS!O14-CALCULOS!$O$56,0))</f>
        <v>104.03158850695758</v>
      </c>
      <c r="P14" s="44">
        <f>IF(CALCULOS!P14&lt;CALCULOS!$P$55,CALCULOS!P14-CALCULOS!$P$55,IF(CALCULOS!P14&gt;CALCULOS!$P$56,CALCULOS!P14-CALCULOS!$P$56,0))</f>
        <v>-33.353071776641684</v>
      </c>
      <c r="Q14" s="44">
        <f>IF(CALCULOS!Q14&lt;CALCULOS!$Q$55,CALCULOS!Q14-CALCULOS!$Q$55,IF(CALCULOS!Q14&gt;CALCULOS!$Q$56,CALCULOS!Q14-CALCULOS!$Q$56,0))</f>
        <v>325.06834274989995</v>
      </c>
      <c r="R14" s="44">
        <f>IF(CALCULOS!R14&lt;CALCULOS!$R$55,CALCULOS!R14-CALCULOS!$R$55,IF(CALCULOS!R14&gt;CALCULOS!$R$56,CALCULOS!R14-CALCULOS!$R$56,0))</f>
        <v>244.85687690167453</v>
      </c>
      <c r="S14" s="44">
        <f>IF(CALCULOS!S14&lt;CALCULOS!$S$55,CALCULOS!S14-CALCULOS!$S$55,IF(CALCULOS!S14&gt;CALCULOS!$S$56,CALCULOS!S14-CALCULOS!$S$56,0))</f>
        <v>-291.12358740441556</v>
      </c>
      <c r="T14" s="44">
        <f>IF(CALCULOS!T14&lt;CALCULOS!$T$55,CALCULOS!T14-CALCULOS!$T$55,IF(CALCULOS!T14&gt;CALCULOS!$T$56,CALCULOS!T14-CALCULOS!$T$56,0))</f>
        <v>-235.95451960354433</v>
      </c>
      <c r="U14" s="45"/>
    </row>
    <row r="15" spans="1:22" ht="18" customHeight="1" x14ac:dyDescent="0.25">
      <c r="A15" s="78">
        <f>+casos!AU15</f>
        <v>13</v>
      </c>
      <c r="B15" s="99" t="str">
        <f>+casos!AV15</f>
        <v>EAS027</v>
      </c>
      <c r="C15" s="99" t="str">
        <f>+casos!AW15</f>
        <v>C</v>
      </c>
      <c r="D15" s="44">
        <f>IF(CALCULOS!D15&lt;CALCULOS!$D$55,CALCULOS!D15-CALCULOS!$D$55,IF(CALCULOS!D15&gt;CALCULOS!$D$56,CALCULOS!D15-CALCULOS!$D$56,0))</f>
        <v>-0.76175739418030597</v>
      </c>
      <c r="E15" s="44">
        <f>IF(CALCULOS!E15&lt;CALCULOS!$E$55,CALCULOS!E15-CALCULOS!$E$55,IF(CALCULOS!E15&gt;CALCULOS!$E$56,CALCULOS!E15-CALCULOS!$E$56,0))</f>
        <v>-1.3047246917446098</v>
      </c>
      <c r="F15" s="44">
        <f>IF(CALCULOS!F15&lt;CALCULOS!$F$55,CALCULOS!F15-CALCULOS!$F$55,IF(CALCULOS!F15&gt;CALCULOS!$F$56,CALCULOS!F15-CALCULOS!$F$56,0))</f>
        <v>-3.9184707305910309</v>
      </c>
      <c r="G15" s="44">
        <f>IF(CALCULOS!G15&lt;CALCULOS!$G$55,CALCULOS!G15-CALCULOS!$G$55,IF(CALCULOS!G15&gt;CALCULOS!$G$56,CALCULOS!G15-CALCULOS!$G$56,0))</f>
        <v>-9.4255102416514269</v>
      </c>
      <c r="H15" s="44">
        <f>IF(CALCULOS!H15&lt;CALCULOS!$H$55,CALCULOS!H15-CALCULOS!$H$55,IF(CALCULOS!H15&gt;CALCULOS!$H$56,CALCULOS!H15-CALCULOS!$H$56,0))</f>
        <v>-19.781315223824802</v>
      </c>
      <c r="I15" s="44">
        <f>IF(CALCULOS!I15&lt;CALCULOS!$I$55,CALCULOS!I15-CALCULOS!$I$55,IF(CALCULOS!I15&gt;CALCULOS!$I$56,CALCULOS!I15-CALCULOS!$I$56,0))</f>
        <v>931.02586405311854</v>
      </c>
      <c r="J15" s="44">
        <f>IF(CALCULOS!J15&lt;CALCULOS!$J$55,CALCULOS!J15-CALCULOS!$J$55,IF(CALCULOS!J15&gt;CALCULOS!$J$56,CALCULOS!J15-CALCULOS!$J$56,0))</f>
        <v>891.50130419369077</v>
      </c>
      <c r="K15" s="44">
        <f>IF(CALCULOS!K15&lt;CALCULOS!$K$55,CALCULOS!K15-CALCULOS!$K$55,IF(CALCULOS!K15&gt;CALCULOS!$K$56,CALCULOS!K15-CALCULOS!$K$56,0))</f>
        <v>-60.044885906598218</v>
      </c>
      <c r="L15" s="44">
        <f>IF(CALCULOS!L15&lt;CALCULOS!$L$55,CALCULOS!L15-CALCULOS!$L$55,IF(CALCULOS!L15&gt;CALCULOS!$L$56,CALCULOS!L15-CALCULOS!$L$56,0))</f>
        <v>283.73849389161194</v>
      </c>
      <c r="M15" s="44">
        <f>IF(CALCULOS!M15&lt;CALCULOS!$M$55,CALCULOS!M15-CALCULOS!$M$55,IF(CALCULOS!M15&gt;CALCULOS!$M$56,CALCULOS!M15-CALCULOS!$M$56,0))</f>
        <v>-104.21130800856815</v>
      </c>
      <c r="N15" s="44">
        <f>IF(CALCULOS!N15&lt;CALCULOS!$N$55,CALCULOS!N15-CALCULOS!$N$55,IF(CALCULOS!N15&gt;CALCULOS!$N$56,CALCULOS!N15-CALCULOS!$N$56,0))</f>
        <v>-67.015470633364274</v>
      </c>
      <c r="O15" s="44">
        <f>IF(CALCULOS!O15&lt;CALCULOS!$O$55,CALCULOS!O15-CALCULOS!$O$55,IF(CALCULOS!O15&gt;CALCULOS!$O$56,CALCULOS!O15-CALCULOS!$O$56,0))</f>
        <v>-24.133931945796917</v>
      </c>
      <c r="P15" s="44">
        <f>IF(CALCULOS!P15&lt;CALCULOS!$P$55,CALCULOS!P15-CALCULOS!$P$55,IF(CALCULOS!P15&gt;CALCULOS!$P$56,CALCULOS!P15-CALCULOS!$P$56,0))</f>
        <v>43.229624407114045</v>
      </c>
      <c r="Q15" s="44">
        <f>IF(CALCULOS!Q15&lt;CALCULOS!$Q$55,CALCULOS!Q15-CALCULOS!$Q$55,IF(CALCULOS!Q15&gt;CALCULOS!$Q$56,CALCULOS!Q15-CALCULOS!$Q$56,0))</f>
        <v>127.74206088149344</v>
      </c>
      <c r="R15" s="44">
        <f>IF(CALCULOS!R15&lt;CALCULOS!$R$55,CALCULOS!R15-CALCULOS!$R$55,IF(CALCULOS!R15&gt;CALCULOS!$R$56,CALCULOS!R15-CALCULOS!$R$56,0))</f>
        <v>28.115580829563555</v>
      </c>
      <c r="S15" s="44">
        <f>IF(CALCULOS!S15&lt;CALCULOS!$S$55,CALCULOS!S15-CALCULOS!$S$55,IF(CALCULOS!S15&gt;CALCULOS!$S$56,CALCULOS!S15-CALCULOS!$S$56,0))</f>
        <v>128.12177095054557</v>
      </c>
      <c r="T15" s="44">
        <f>IF(CALCULOS!T15&lt;CALCULOS!$T$55,CALCULOS!T15-CALCULOS!$T$55,IF(CALCULOS!T15&gt;CALCULOS!$T$56,CALCULOS!T15-CALCULOS!$T$56,0))</f>
        <v>151.44862960915248</v>
      </c>
      <c r="U15" s="45"/>
    </row>
    <row r="16" spans="1:22" ht="18" customHeight="1" x14ac:dyDescent="0.25">
      <c r="A16" s="78">
        <f>+casos!AU16</f>
        <v>14</v>
      </c>
      <c r="B16" s="99" t="str">
        <f>+casos!AV16</f>
        <v>EPS001</v>
      </c>
      <c r="C16" s="99" t="str">
        <f>+casos!AW16</f>
        <v>C</v>
      </c>
      <c r="D16" s="44">
        <f>IF(CALCULOS!D16&lt;CALCULOS!$D$55,CALCULOS!D16-CALCULOS!$D$55,IF(CALCULOS!D16&gt;CALCULOS!$D$56,CALCULOS!D16-CALCULOS!$D$56,0))</f>
        <v>-0.76175739418030597</v>
      </c>
      <c r="E16" s="44">
        <f>IF(CALCULOS!E16&lt;CALCULOS!$E$55,CALCULOS!E16-CALCULOS!$E$55,IF(CALCULOS!E16&gt;CALCULOS!$E$56,CALCULOS!E16-CALCULOS!$E$56,0))</f>
        <v>-1.3047246917446098</v>
      </c>
      <c r="F16" s="44">
        <f>IF(CALCULOS!F16&lt;CALCULOS!$F$55,CALCULOS!F16-CALCULOS!$F$55,IF(CALCULOS!F16&gt;CALCULOS!$F$56,CALCULOS!F16-CALCULOS!$F$56,0))</f>
        <v>13.213617670985125</v>
      </c>
      <c r="G16" s="44">
        <f>IF(CALCULOS!G16&lt;CALCULOS!$G$55,CALCULOS!G16-CALCULOS!$G$55,IF(CALCULOS!G16&gt;CALCULOS!$G$56,CALCULOS!G16-CALCULOS!$G$56,0))</f>
        <v>13.269096006930159</v>
      </c>
      <c r="H16" s="44">
        <f>IF(CALCULOS!H16&lt;CALCULOS!$H$55,CALCULOS!H16-CALCULOS!$H$55,IF(CALCULOS!H16&gt;CALCULOS!$H$56,CALCULOS!H16-CALCULOS!$H$56,0))</f>
        <v>42.18203787876881</v>
      </c>
      <c r="I16" s="44">
        <f>IF(CALCULOS!I16&lt;CALCULOS!$I$55,CALCULOS!I16-CALCULOS!$I$55,IF(CALCULOS!I16&gt;CALCULOS!$I$56,CALCULOS!I16-CALCULOS!$I$56,0))</f>
        <v>16.343367278971435</v>
      </c>
      <c r="J16" s="44">
        <f>IF(CALCULOS!J16&lt;CALCULOS!$J$55,CALCULOS!J16-CALCULOS!$J$55,IF(CALCULOS!J16&gt;CALCULOS!$J$56,CALCULOS!J16-CALCULOS!$J$56,0))</f>
        <v>-15.941968391825501</v>
      </c>
      <c r="K16" s="44">
        <f>IF(CALCULOS!K16&lt;CALCULOS!$K$55,CALCULOS!K16-CALCULOS!$K$55,IF(CALCULOS!K16&gt;CALCULOS!$K$56,CALCULOS!K16-CALCULOS!$K$56,0))</f>
        <v>-15.67439228485668</v>
      </c>
      <c r="L16" s="44">
        <f>IF(CALCULOS!L16&lt;CALCULOS!$L$55,CALCULOS!L16-CALCULOS!$L$55,IF(CALCULOS!L16&gt;CALCULOS!$L$56,CALCULOS!L16-CALCULOS!$L$56,0))</f>
        <v>-21.643247042969548</v>
      </c>
      <c r="M16" s="44">
        <f>IF(CALCULOS!M16&lt;CALCULOS!$M$55,CALCULOS!M16-CALCULOS!$M$55,IF(CALCULOS!M16&gt;CALCULOS!$M$56,CALCULOS!M16-CALCULOS!$M$56,0))</f>
        <v>-38.538489987946889</v>
      </c>
      <c r="N16" s="44">
        <f>IF(CALCULOS!N16&lt;CALCULOS!$N$55,CALCULOS!N16-CALCULOS!$N$55,IF(CALCULOS!N16&gt;CALCULOS!$N$56,CALCULOS!N16-CALCULOS!$N$56,0))</f>
        <v>-7.8133091584755334</v>
      </c>
      <c r="O16" s="44">
        <f>IF(CALCULOS!O16&lt;CALCULOS!$O$55,CALCULOS!O16-CALCULOS!$O$55,IF(CALCULOS!O16&gt;CALCULOS!$O$56,CALCULOS!O16-CALCULOS!$O$56,0))</f>
        <v>34.350938469164703</v>
      </c>
      <c r="P16" s="44">
        <f>IF(CALCULOS!P16&lt;CALCULOS!$P$55,CALCULOS!P16-CALCULOS!$P$55,IF(CALCULOS!P16&gt;CALCULOS!$P$56,CALCULOS!P16-CALCULOS!$P$56,0))</f>
        <v>-21.497804435668598</v>
      </c>
      <c r="Q16" s="44">
        <f>IF(CALCULOS!Q16&lt;CALCULOS!$Q$55,CALCULOS!Q16-CALCULOS!$Q$55,IF(CALCULOS!Q16&gt;CALCULOS!$Q$56,CALCULOS!Q16-CALCULOS!$Q$56,0))</f>
        <v>28.494634209356434</v>
      </c>
      <c r="R16" s="44">
        <f>IF(CALCULOS!R16&lt;CALCULOS!$R$55,CALCULOS!R16-CALCULOS!$R$55,IF(CALCULOS!R16&gt;CALCULOS!$R$56,CALCULOS!R16-CALCULOS!$R$56,0))</f>
        <v>-150.54578265192839</v>
      </c>
      <c r="S16" s="44">
        <f>IF(CALCULOS!S16&lt;CALCULOS!$S$55,CALCULOS!S16-CALCULOS!$S$55,IF(CALCULOS!S16&gt;CALCULOS!$S$56,CALCULOS!S16-CALCULOS!$S$56,0))</f>
        <v>-5.3350709066239119</v>
      </c>
      <c r="T16" s="44">
        <f>IF(CALCULOS!T16&lt;CALCULOS!$T$55,CALCULOS!T16-CALCULOS!$T$55,IF(CALCULOS!T16&gt;CALCULOS!$T$56,CALCULOS!T16-CALCULOS!$T$56,0))</f>
        <v>57.423518954712165</v>
      </c>
      <c r="U16" s="45"/>
    </row>
    <row r="17" spans="1:21" ht="18" customHeight="1" x14ac:dyDescent="0.25">
      <c r="A17" s="78">
        <f>+casos!AU17</f>
        <v>15</v>
      </c>
      <c r="B17" s="99" t="str">
        <f>+casos!AV17</f>
        <v>EPS002</v>
      </c>
      <c r="C17" s="99" t="str">
        <f>+casos!AW17</f>
        <v>C</v>
      </c>
      <c r="D17" s="44">
        <f>IF(CALCULOS!D17&lt;CALCULOS!$D$55,CALCULOS!D17-CALCULOS!$D$55,IF(CALCULOS!D17&gt;CALCULOS!$D$56,CALCULOS!D17-CALCULOS!$D$56,0))</f>
        <v>-0.17434102758549996</v>
      </c>
      <c r="E17" s="44">
        <f>IF(CALCULOS!E17&lt;CALCULOS!$E$55,CALCULOS!E17-CALCULOS!$E$55,IF(CALCULOS!E17&gt;CALCULOS!$E$56,CALCULOS!E17-CALCULOS!$E$56,0))</f>
        <v>0.35037466938703687</v>
      </c>
      <c r="F17" s="44">
        <f>IF(CALCULOS!F17&lt;CALCULOS!$F$55,CALCULOS!F17-CALCULOS!$F$55,IF(CALCULOS!F17&gt;CALCULOS!$F$56,CALCULOS!F17-CALCULOS!$F$56,0))</f>
        <v>3.9444007900883213</v>
      </c>
      <c r="G17" s="44">
        <f>IF(CALCULOS!G17&lt;CALCULOS!$G$55,CALCULOS!G17-CALCULOS!$G$55,IF(CALCULOS!G17&gt;CALCULOS!$G$56,CALCULOS!G17-CALCULOS!$G$56,0))</f>
        <v>-1.4599669062508447</v>
      </c>
      <c r="H17" s="44">
        <f>IF(CALCULOS!H17&lt;CALCULOS!$H$55,CALCULOS!H17-CALCULOS!$H$55,IF(CALCULOS!H17&gt;CALCULOS!$H$56,CALCULOS!H17-CALCULOS!$H$56,0))</f>
        <v>-3.0637427960718249</v>
      </c>
      <c r="I17" s="44">
        <f>IF(CALCULOS!I17&lt;CALCULOS!$I$55,CALCULOS!I17-CALCULOS!$I$55,IF(CALCULOS!I17&gt;CALCULOS!$I$56,CALCULOS!I17-CALCULOS!$I$56,0))</f>
        <v>-6.339970395597863</v>
      </c>
      <c r="J17" s="44">
        <f>IF(CALCULOS!J17&lt;CALCULOS!$J$55,CALCULOS!J17-CALCULOS!$J$55,IF(CALCULOS!J17&gt;CALCULOS!$J$56,CALCULOS!J17-CALCULOS!$J$56,0))</f>
        <v>-7.4468804530733834</v>
      </c>
      <c r="K17" s="44">
        <f>IF(CALCULOS!K17&lt;CALCULOS!$K$55,CALCULOS!K17-CALCULOS!$K$55,IF(CALCULOS!K17&gt;CALCULOS!$K$56,CALCULOS!K17-CALCULOS!$K$56,0))</f>
        <v>-8.8233045469853693</v>
      </c>
      <c r="L17" s="44">
        <f>IF(CALCULOS!L17&lt;CALCULOS!$L$55,CALCULOS!L17-CALCULOS!$L$55,IF(CALCULOS!L17&gt;CALCULOS!$L$56,CALCULOS!L17-CALCULOS!$L$56,0))</f>
        <v>-8.0246130489735634</v>
      </c>
      <c r="M17" s="44">
        <f>IF(CALCULOS!M17&lt;CALCULOS!$M$55,CALCULOS!M17-CALCULOS!$M$55,IF(CALCULOS!M17&gt;CALCULOS!$M$56,CALCULOS!M17-CALCULOS!$M$56,0))</f>
        <v>-9.7127364753471426</v>
      </c>
      <c r="N17" s="44">
        <f>IF(CALCULOS!N17&lt;CALCULOS!$N$55,CALCULOS!N17-CALCULOS!$N$55,IF(CALCULOS!N17&gt;CALCULOS!$N$56,CALCULOS!N17-CALCULOS!$N$56,0))</f>
        <v>-7.7133948956105201</v>
      </c>
      <c r="O17" s="44">
        <f>IF(CALCULOS!O17&lt;CALCULOS!$O$55,CALCULOS!O17-CALCULOS!$O$55,IF(CALCULOS!O17&gt;CALCULOS!$O$56,CALCULOS!O17-CALCULOS!$O$56,0))</f>
        <v>16.200400692926252</v>
      </c>
      <c r="P17" s="44">
        <f>IF(CALCULOS!P17&lt;CALCULOS!$P$55,CALCULOS!P17-CALCULOS!$P$55,IF(CALCULOS!P17&gt;CALCULOS!$P$56,CALCULOS!P17-CALCULOS!$P$56,0))</f>
        <v>33.23433231944216</v>
      </c>
      <c r="Q17" s="44">
        <f>IF(CALCULOS!Q17&lt;CALCULOS!$Q$55,CALCULOS!Q17-CALCULOS!$Q$55,IF(CALCULOS!Q17&gt;CALCULOS!$Q$56,CALCULOS!Q17-CALCULOS!$Q$56,0))</f>
        <v>95.986363037759361</v>
      </c>
      <c r="R17" s="44">
        <f>IF(CALCULOS!R17&lt;CALCULOS!$R$55,CALCULOS!R17-CALCULOS!$R$55,IF(CALCULOS!R17&gt;CALCULOS!$R$56,CALCULOS!R17-CALCULOS!$R$56,0))</f>
        <v>102.83061323182966</v>
      </c>
      <c r="S17" s="44">
        <f>IF(CALCULOS!S17&lt;CALCULOS!$S$55,CALCULOS!S17-CALCULOS!$S$55,IF(CALCULOS!S17&gt;CALCULOS!$S$56,CALCULOS!S17-CALCULOS!$S$56,0))</f>
        <v>89.460755941213563</v>
      </c>
      <c r="T17" s="44">
        <f>IF(CALCULOS!T17&lt;CALCULOS!$T$55,CALCULOS!T17-CALCULOS!$T$55,IF(CALCULOS!T17&gt;CALCULOS!$T$56,CALCULOS!T17-CALCULOS!$T$56,0))</f>
        <v>4.9027356068370977</v>
      </c>
      <c r="U17" s="45"/>
    </row>
    <row r="18" spans="1:21" ht="18" customHeight="1" x14ac:dyDescent="0.25">
      <c r="A18" s="78">
        <f>+casos!AU18</f>
        <v>16</v>
      </c>
      <c r="B18" s="99" t="str">
        <f>+casos!AV18</f>
        <v>EPS003</v>
      </c>
      <c r="C18" s="99" t="str">
        <f>+casos!AW18</f>
        <v>C</v>
      </c>
      <c r="D18" s="44">
        <f>IF(CALCULOS!D18&lt;CALCULOS!$D$55,CALCULOS!D18-CALCULOS!$D$55,IF(CALCULOS!D18&gt;CALCULOS!$D$56,CALCULOS!D18-CALCULOS!$D$56,0))</f>
        <v>0.79191097219955364</v>
      </c>
      <c r="E18" s="44">
        <f>IF(CALCULOS!E18&lt;CALCULOS!$E$55,CALCULOS!E18-CALCULOS!$E$55,IF(CALCULOS!E18&gt;CALCULOS!$E$56,CALCULOS!E18-CALCULOS!$E$56,0))</f>
        <v>1.041817938416806</v>
      </c>
      <c r="F18" s="44">
        <f>IF(CALCULOS!F18&lt;CALCULOS!$F$55,CALCULOS!F18-CALCULOS!$F$55,IF(CALCULOS!F18&gt;CALCULOS!$F$56,CALCULOS!F18-CALCULOS!$F$56,0))</f>
        <v>1.0954303100441298</v>
      </c>
      <c r="G18" s="44">
        <f>IF(CALCULOS!G18&lt;CALCULOS!$G$55,CALCULOS!G18-CALCULOS!$G$55,IF(CALCULOS!G18&gt;CALCULOS!$G$56,CALCULOS!G18-CALCULOS!$G$56,0))</f>
        <v>2.3104066580689082</v>
      </c>
      <c r="H18" s="44">
        <f>IF(CALCULOS!H18&lt;CALCULOS!$H$55,CALCULOS!H18-CALCULOS!$H$55,IF(CALCULOS!H18&gt;CALCULOS!$H$56,CALCULOS!H18-CALCULOS!$H$56,0))</f>
        <v>-1.8815400171056424</v>
      </c>
      <c r="I18" s="44">
        <f>IF(CALCULOS!I18&lt;CALCULOS!$I$55,CALCULOS!I18-CALCULOS!$I$55,IF(CALCULOS!I18&gt;CALCULOS!$I$56,CALCULOS!I18-CALCULOS!$I$56,0))</f>
        <v>-6.9643573892313526</v>
      </c>
      <c r="J18" s="44">
        <f>IF(CALCULOS!J18&lt;CALCULOS!$J$55,CALCULOS!J18-CALCULOS!$J$55,IF(CALCULOS!J18&gt;CALCULOS!$J$56,CALCULOS!J18-CALCULOS!$J$56,0))</f>
        <v>-10.638258226018458</v>
      </c>
      <c r="K18" s="44">
        <f>IF(CALCULOS!K18&lt;CALCULOS!$K$55,CALCULOS!K18-CALCULOS!$K$55,IF(CALCULOS!K18&gt;CALCULOS!$K$56,CALCULOS!K18-CALCULOS!$K$56,0))</f>
        <v>-1.3357612845807054</v>
      </c>
      <c r="L18" s="44">
        <f>IF(CALCULOS!L18&lt;CALCULOS!$L$55,CALCULOS!L18-CALCULOS!$L$55,IF(CALCULOS!L18&gt;CALCULOS!$L$56,CALCULOS!L18-CALCULOS!$L$56,0))</f>
        <v>-2.8672943681908833</v>
      </c>
      <c r="M18" s="44">
        <f>IF(CALCULOS!M18&lt;CALCULOS!$M$55,CALCULOS!M18-CALCULOS!$M$55,IF(CALCULOS!M18&gt;CALCULOS!$M$56,CALCULOS!M18-CALCULOS!$M$56,0))</f>
        <v>-0.51964577444611848</v>
      </c>
      <c r="N18" s="44">
        <f>IF(CALCULOS!N18&lt;CALCULOS!$N$55,CALCULOS!N18-CALCULOS!$N$55,IF(CALCULOS!N18&gt;CALCULOS!$N$56,CALCULOS!N18-CALCULOS!$N$56,0))</f>
        <v>1.5054532679571651</v>
      </c>
      <c r="O18" s="44">
        <f>IF(CALCULOS!O18&lt;CALCULOS!$O$55,CALCULOS!O18-CALCULOS!$O$55,IF(CALCULOS!O18&gt;CALCULOS!$O$56,CALCULOS!O18-CALCULOS!$O$56,0))</f>
        <v>24.896445350393094</v>
      </c>
      <c r="P18" s="44">
        <f>IF(CALCULOS!P18&lt;CALCULOS!$P$55,CALCULOS!P18-CALCULOS!$P$55,IF(CALCULOS!P18&gt;CALCULOS!$P$56,CALCULOS!P18-CALCULOS!$P$56,0))</f>
        <v>65.411373692528684</v>
      </c>
      <c r="Q18" s="44">
        <f>IF(CALCULOS!Q18&lt;CALCULOS!$Q$55,CALCULOS!Q18-CALCULOS!$Q$55,IF(CALCULOS!Q18&gt;CALCULOS!$Q$56,CALCULOS!Q18-CALCULOS!$Q$56,0))</f>
        <v>111.69790630220439</v>
      </c>
      <c r="R18" s="44">
        <f>IF(CALCULOS!R18&lt;CALCULOS!$R$55,CALCULOS!R18-CALCULOS!$R$55,IF(CALCULOS!R18&gt;CALCULOS!$R$56,CALCULOS!R18-CALCULOS!$R$56,0))</f>
        <v>132.27293453049811</v>
      </c>
      <c r="S18" s="44">
        <f>IF(CALCULOS!S18&lt;CALCULOS!$S$55,CALCULOS!S18-CALCULOS!$S$55,IF(CALCULOS!S18&gt;CALCULOS!$S$56,CALCULOS!S18-CALCULOS!$S$56,0))</f>
        <v>116.1807368098265</v>
      </c>
      <c r="T18" s="44">
        <f>IF(CALCULOS!T18&lt;CALCULOS!$T$55,CALCULOS!T18-CALCULOS!$T$55,IF(CALCULOS!T18&gt;CALCULOS!$T$56,CALCULOS!T18-CALCULOS!$T$56,0))</f>
        <v>90.4794064143951</v>
      </c>
      <c r="U18" s="45"/>
    </row>
    <row r="19" spans="1:21" ht="18" customHeight="1" x14ac:dyDescent="0.25">
      <c r="A19" s="78">
        <f>+casos!AU19</f>
        <v>17</v>
      </c>
      <c r="B19" s="99" t="str">
        <f>+casos!AV19</f>
        <v>EPS005</v>
      </c>
      <c r="C19" s="99" t="str">
        <f>+casos!AW19</f>
        <v>C</v>
      </c>
      <c r="D19" s="44">
        <f>IF(CALCULOS!D19&lt;CALCULOS!$D$55,CALCULOS!D19-CALCULOS!$D$55,IF(CALCULOS!D19&gt;CALCULOS!$D$56,CALCULOS!D19-CALCULOS!$D$56,0))</f>
        <v>0.29360702315299925</v>
      </c>
      <c r="E19" s="44">
        <f>IF(CALCULOS!E19&lt;CALCULOS!$E$55,CALCULOS!E19-CALCULOS!$E$55,IF(CALCULOS!E19&gt;CALCULOS!$E$56,CALCULOS!E19-CALCULOS!$E$56,0))</f>
        <v>-0.27180555898351377</v>
      </c>
      <c r="F19" s="44">
        <f>IF(CALCULOS!F19&lt;CALCULOS!$F$55,CALCULOS!F19-CALCULOS!$F$55,IF(CALCULOS!F19&gt;CALCULOS!$F$56,CALCULOS!F19-CALCULOS!$F$56,0))</f>
        <v>-0.68264365319004705</v>
      </c>
      <c r="G19" s="44">
        <f>IF(CALCULOS!G19&lt;CALCULOS!$G$55,CALCULOS!G19-CALCULOS!$G$55,IF(CALCULOS!G19&gt;CALCULOS!$G$56,CALCULOS!G19-CALCULOS!$G$56,0))</f>
        <v>0.61454959710521173</v>
      </c>
      <c r="H19" s="44">
        <f>IF(CALCULOS!H19&lt;CALCULOS!$H$55,CALCULOS!H19-CALCULOS!$H$55,IF(CALCULOS!H19&gt;CALCULOS!$H$56,CALCULOS!H19-CALCULOS!$H$56,0))</f>
        <v>0.50842222697258421</v>
      </c>
      <c r="I19" s="44">
        <f>IF(CALCULOS!I19&lt;CALCULOS!$I$55,CALCULOS!I19-CALCULOS!$I$55,IF(CALCULOS!I19&gt;CALCULOS!$I$56,CALCULOS!I19-CALCULOS!$I$56,0))</f>
        <v>-6.6351970830450391</v>
      </c>
      <c r="J19" s="44">
        <f>IF(CALCULOS!J19&lt;CALCULOS!$J$55,CALCULOS!J19-CALCULOS!$J$55,IF(CALCULOS!J19&gt;CALCULOS!$J$56,CALCULOS!J19-CALCULOS!$J$56,0))</f>
        <v>-9.2309193847681854</v>
      </c>
      <c r="K19" s="44">
        <f>IF(CALCULOS!K19&lt;CALCULOS!$K$55,CALCULOS!K19-CALCULOS!$K$55,IF(CALCULOS!K19&gt;CALCULOS!$K$56,CALCULOS!K19-CALCULOS!$K$56,0))</f>
        <v>-19.432600321005978</v>
      </c>
      <c r="L19" s="44">
        <f>IF(CALCULOS!L19&lt;CALCULOS!$L$55,CALCULOS!L19-CALCULOS!$L$55,IF(CALCULOS!L19&gt;CALCULOS!$L$56,CALCULOS!L19-CALCULOS!$L$56,0))</f>
        <v>-21.699827837144966</v>
      </c>
      <c r="M19" s="44">
        <f>IF(CALCULOS!M19&lt;CALCULOS!$M$55,CALCULOS!M19-CALCULOS!$M$55,IF(CALCULOS!M19&gt;CALCULOS!$M$56,CALCULOS!M19-CALCULOS!$M$56,0))</f>
        <v>-13.20675778105678</v>
      </c>
      <c r="N19" s="44">
        <f>IF(CALCULOS!N19&lt;CALCULOS!$N$55,CALCULOS!N19-CALCULOS!$N$55,IF(CALCULOS!N19&gt;CALCULOS!$N$56,CALCULOS!N19-CALCULOS!$N$56,0))</f>
        <v>-24.130813113559839</v>
      </c>
      <c r="O19" s="44">
        <f>IF(CALCULOS!O19&lt;CALCULOS!$O$55,CALCULOS!O19-CALCULOS!$O$55,IF(CALCULOS!O19&gt;CALCULOS!$O$56,CALCULOS!O19-CALCULOS!$O$56,0))</f>
        <v>-50.332030018330272</v>
      </c>
      <c r="P19" s="44">
        <f>IF(CALCULOS!P19&lt;CALCULOS!$P$55,CALCULOS!P19-CALCULOS!$P$55,IF(CALCULOS!P19&gt;CALCULOS!$P$56,CALCULOS!P19-CALCULOS!$P$56,0))</f>
        <v>-23.819751747484446</v>
      </c>
      <c r="Q19" s="44">
        <f>IF(CALCULOS!Q19&lt;CALCULOS!$Q$55,CALCULOS!Q19-CALCULOS!$Q$55,IF(CALCULOS!Q19&gt;CALCULOS!$Q$56,CALCULOS!Q19-CALCULOS!$Q$56,0))</f>
        <v>-25.748835773100922</v>
      </c>
      <c r="R19" s="44">
        <f>IF(CALCULOS!R19&lt;CALCULOS!$R$55,CALCULOS!R19-CALCULOS!$R$55,IF(CALCULOS!R19&gt;CALCULOS!$R$56,CALCULOS!R19-CALCULOS!$R$56,0))</f>
        <v>28.974795661949543</v>
      </c>
      <c r="S19" s="44">
        <f>IF(CALCULOS!S19&lt;CALCULOS!$S$55,CALCULOS!S19-CALCULOS!$S$55,IF(CALCULOS!S19&gt;CALCULOS!$S$56,CALCULOS!S19-CALCULOS!$S$56,0))</f>
        <v>100.31777932306824</v>
      </c>
      <c r="T19" s="44">
        <f>IF(CALCULOS!T19&lt;CALCULOS!$T$55,CALCULOS!T19-CALCULOS!$T$55,IF(CALCULOS!T19&gt;CALCULOS!$T$56,CALCULOS!T19-CALCULOS!$T$56,0))</f>
        <v>96.898026718435062</v>
      </c>
      <c r="U19" s="45"/>
    </row>
    <row r="20" spans="1:21" ht="18" customHeight="1" x14ac:dyDescent="0.25">
      <c r="A20" s="78">
        <f>+casos!AU20</f>
        <v>18</v>
      </c>
      <c r="B20" s="99" t="str">
        <f>+casos!AV20</f>
        <v>EPS008</v>
      </c>
      <c r="C20" s="99" t="str">
        <f>+casos!AW20</f>
        <v>C</v>
      </c>
      <c r="D20" s="44">
        <f>IF(CALCULOS!D20&lt;CALCULOS!$D$55,CALCULOS!D20-CALCULOS!$D$55,IF(CALCULOS!D20&gt;CALCULOS!$D$56,CALCULOS!D20-CALCULOS!$D$56,0))</f>
        <v>-0.76175739418030597</v>
      </c>
      <c r="E20" s="44">
        <f>IF(CALCULOS!E20&lt;CALCULOS!$E$55,CALCULOS!E20-CALCULOS!$E$55,IF(CALCULOS!E20&gt;CALCULOS!$E$56,CALCULOS!E20-CALCULOS!$E$56,0))</f>
        <v>-2.6393680712613277E-2</v>
      </c>
      <c r="F20" s="44">
        <f>IF(CALCULOS!F20&lt;CALCULOS!$F$55,CALCULOS!F20-CALCULOS!$F$55,IF(CALCULOS!F20&gt;CALCULOS!$F$56,CALCULOS!F20-CALCULOS!$F$56,0))</f>
        <v>-5.9999456909663351E-2</v>
      </c>
      <c r="G20" s="44">
        <f>IF(CALCULOS!G20&lt;CALCULOS!$G$55,CALCULOS!G20-CALCULOS!$G$55,IF(CALCULOS!G20&gt;CALCULOS!$G$56,CALCULOS!G20-CALCULOS!$G$56,0))</f>
        <v>-1.4393832850503223</v>
      </c>
      <c r="H20" s="44">
        <f>IF(CALCULOS!H20&lt;CALCULOS!$H$55,CALCULOS!H20-CALCULOS!$H$55,IF(CALCULOS!H20&gt;CALCULOS!$H$56,CALCULOS!H20-CALCULOS!$H$56,0))</f>
        <v>-4.9520265062965816</v>
      </c>
      <c r="I20" s="44">
        <f>IF(CALCULOS!I20&lt;CALCULOS!$I$55,CALCULOS!I20-CALCULOS!$I$55,IF(CALCULOS!I20&gt;CALCULOS!$I$56,CALCULOS!I20-CALCULOS!$I$56,0))</f>
        <v>-11.753217795498134</v>
      </c>
      <c r="J20" s="44">
        <f>IF(CALCULOS!J20&lt;CALCULOS!$J$55,CALCULOS!J20-CALCULOS!$J$55,IF(CALCULOS!J20&gt;CALCULOS!$J$56,CALCULOS!J20-CALCULOS!$J$56,0))</f>
        <v>-21.744013423973744</v>
      </c>
      <c r="K20" s="44">
        <f>IF(CALCULOS!K20&lt;CALCULOS!$K$55,CALCULOS!K20-CALCULOS!$K$55,IF(CALCULOS!K20&gt;CALCULOS!$K$56,CALCULOS!K20-CALCULOS!$K$56,0))</f>
        <v>-26.541737596043738</v>
      </c>
      <c r="L20" s="44">
        <f>IF(CALCULOS!L20&lt;CALCULOS!$L$55,CALCULOS!L20-CALCULOS!$L$55,IF(CALCULOS!L20&gt;CALCULOS!$L$56,CALCULOS!L20-CALCULOS!$L$56,0))</f>
        <v>-26.428262567988327</v>
      </c>
      <c r="M20" s="44">
        <f>IF(CALCULOS!M20&lt;CALCULOS!$M$55,CALCULOS!M20-CALCULOS!$M$55,IF(CALCULOS!M20&gt;CALCULOS!$M$56,CALCULOS!M20-CALCULOS!$M$56,0))</f>
        <v>-39.299384579182146</v>
      </c>
      <c r="N20" s="44">
        <f>IF(CALCULOS!N20&lt;CALCULOS!$N$55,CALCULOS!N20-CALCULOS!$N$55,IF(CALCULOS!N20&gt;CALCULOS!$N$56,CALCULOS!N20-CALCULOS!$N$56,0))</f>
        <v>-55.710772082524386</v>
      </c>
      <c r="O20" s="44">
        <f>IF(CALCULOS!O20&lt;CALCULOS!$O$55,CALCULOS!O20-CALCULOS!$O$55,IF(CALCULOS!O20&gt;CALCULOS!$O$56,CALCULOS!O20-CALCULOS!$O$56,0))</f>
        <v>-62.01169988965853</v>
      </c>
      <c r="P20" s="44">
        <f>IF(CALCULOS!P20&lt;CALCULOS!$P$55,CALCULOS!P20-CALCULOS!$P$55,IF(CALCULOS!P20&gt;CALCULOS!$P$56,CALCULOS!P20-CALCULOS!$P$56,0))</f>
        <v>-95.42029293452228</v>
      </c>
      <c r="Q20" s="44">
        <f>IF(CALCULOS!Q20&lt;CALCULOS!$Q$55,CALCULOS!Q20-CALCULOS!$Q$55,IF(CALCULOS!Q20&gt;CALCULOS!$Q$56,CALCULOS!Q20-CALCULOS!$Q$56,0))</f>
        <v>-71.568398146626436</v>
      </c>
      <c r="R20" s="44">
        <f>IF(CALCULOS!R20&lt;CALCULOS!$R$55,CALCULOS!R20-CALCULOS!$R$55,IF(CALCULOS!R20&gt;CALCULOS!$R$56,CALCULOS!R20-CALCULOS!$R$56,0))</f>
        <v>9.055022937394881</v>
      </c>
      <c r="S20" s="44">
        <f>IF(CALCULOS!S20&lt;CALCULOS!$S$55,CALCULOS!S20-CALCULOS!$S$55,IF(CALCULOS!S20&gt;CALCULOS!$S$56,CALCULOS!S20-CALCULOS!$S$56,0))</f>
        <v>-24.517859189912201</v>
      </c>
      <c r="T20" s="44">
        <f>IF(CALCULOS!T20&lt;CALCULOS!$T$55,CALCULOS!T20-CALCULOS!$T$55,IF(CALCULOS!T20&gt;CALCULOS!$T$56,CALCULOS!T20-CALCULOS!$T$56,0))</f>
        <v>82.781622303329243</v>
      </c>
      <c r="U20" s="45"/>
    </row>
    <row r="21" spans="1:21" ht="18" customHeight="1" x14ac:dyDescent="0.25">
      <c r="A21" s="78">
        <f>+casos!AU21</f>
        <v>19</v>
      </c>
      <c r="B21" s="99" t="str">
        <f>+casos!AV21</f>
        <v>EPS010</v>
      </c>
      <c r="C21" s="99" t="str">
        <f>+casos!AW21</f>
        <v>C</v>
      </c>
      <c r="D21" s="44">
        <f>IF(CALCULOS!D21&lt;CALCULOS!$D$55,CALCULOS!D21-CALCULOS!$D$55,IF(CALCULOS!D21&gt;CALCULOS!$D$56,CALCULOS!D21-CALCULOS!$D$56,0))</f>
        <v>0.65166017884037952</v>
      </c>
      <c r="E21" s="44">
        <f>IF(CALCULOS!E21&lt;CALCULOS!$E$55,CALCULOS!E21-CALCULOS!$E$55,IF(CALCULOS!E21&gt;CALCULOS!$E$56,CALCULOS!E21-CALCULOS!$E$56,0))</f>
        <v>2.065933058408755</v>
      </c>
      <c r="F21" s="44">
        <f>IF(CALCULOS!F21&lt;CALCULOS!$F$55,CALCULOS!F21-CALCULOS!$F$55,IF(CALCULOS!F21&gt;CALCULOS!$F$56,CALCULOS!F21-CALCULOS!$F$56,0))</f>
        <v>-1.2282376218921622</v>
      </c>
      <c r="G21" s="44">
        <f>IF(CALCULOS!G21&lt;CALCULOS!$G$55,CALCULOS!G21-CALCULOS!$G$55,IF(CALCULOS!G21&gt;CALCULOS!$G$56,CALCULOS!G21-CALCULOS!$G$56,0))</f>
        <v>0.68897306629033928</v>
      </c>
      <c r="H21" s="44">
        <f>IF(CALCULOS!H21&lt;CALCULOS!$H$55,CALCULOS!H21-CALCULOS!$H$55,IF(CALCULOS!H21&gt;CALCULOS!$H$56,CALCULOS!H21-CALCULOS!$H$56,0))</f>
        <v>-5.6620070699243428</v>
      </c>
      <c r="I21" s="44">
        <f>IF(CALCULOS!I21&lt;CALCULOS!$I$55,CALCULOS!I21-CALCULOS!$I$55,IF(CALCULOS!I21&gt;CALCULOS!$I$56,CALCULOS!I21-CALCULOS!$I$56,0))</f>
        <v>-10.682475530093033</v>
      </c>
      <c r="J21" s="44">
        <f>IF(CALCULOS!J21&lt;CALCULOS!$J$55,CALCULOS!J21-CALCULOS!$J$55,IF(CALCULOS!J21&gt;CALCULOS!$J$56,CALCULOS!J21-CALCULOS!$J$56,0))</f>
        <v>-14.487057096044211</v>
      </c>
      <c r="K21" s="44">
        <f>IF(CALCULOS!K21&lt;CALCULOS!$K$55,CALCULOS!K21-CALCULOS!$K$55,IF(CALCULOS!K21&gt;CALCULOS!$K$56,CALCULOS!K21-CALCULOS!$K$56,0))</f>
        <v>-17.173713778842128</v>
      </c>
      <c r="L21" s="44">
        <f>IF(CALCULOS!L21&lt;CALCULOS!$L$55,CALCULOS!L21-CALCULOS!$L$55,IF(CALCULOS!L21&gt;CALCULOS!$L$56,CALCULOS!L21-CALCULOS!$L$56,0))</f>
        <v>-18.417963011310015</v>
      </c>
      <c r="M21" s="44">
        <f>IF(CALCULOS!M21&lt;CALCULOS!$M$55,CALCULOS!M21-CALCULOS!$M$55,IF(CALCULOS!M21&gt;CALCULOS!$M$56,CALCULOS!M21-CALCULOS!$M$56,0))</f>
        <v>-28.548607111051979</v>
      </c>
      <c r="N21" s="44">
        <f>IF(CALCULOS!N21&lt;CALCULOS!$N$55,CALCULOS!N21-CALCULOS!$N$55,IF(CALCULOS!N21&gt;CALCULOS!$N$56,CALCULOS!N21-CALCULOS!$N$56,0))</f>
        <v>-35.697274266624234</v>
      </c>
      <c r="O21" s="44">
        <f>IF(CALCULOS!O21&lt;CALCULOS!$O$55,CALCULOS!O21-CALCULOS!$O$55,IF(CALCULOS!O21&gt;CALCULOS!$O$56,CALCULOS!O21-CALCULOS!$O$56,0))</f>
        <v>-43.521417732932264</v>
      </c>
      <c r="P21" s="44">
        <f>IF(CALCULOS!P21&lt;CALCULOS!$P$55,CALCULOS!P21-CALCULOS!$P$55,IF(CALCULOS!P21&gt;CALCULOS!$P$56,CALCULOS!P21-CALCULOS!$P$56,0))</f>
        <v>-82.789165334659685</v>
      </c>
      <c r="Q21" s="44">
        <f>IF(CALCULOS!Q21&lt;CALCULOS!$Q$55,CALCULOS!Q21-CALCULOS!$Q$55,IF(CALCULOS!Q21&gt;CALCULOS!$Q$56,CALCULOS!Q21-CALCULOS!$Q$56,0))</f>
        <v>-21.583691720215597</v>
      </c>
      <c r="R21" s="44">
        <f>IF(CALCULOS!R21&lt;CALCULOS!$R$55,CALCULOS!R21-CALCULOS!$R$55,IF(CALCULOS!R21&gt;CALCULOS!$R$56,CALCULOS!R21-CALCULOS!$R$56,0))</f>
        <v>6.7848698765989184</v>
      </c>
      <c r="S21" s="44">
        <f>IF(CALCULOS!S21&lt;CALCULOS!$S$55,CALCULOS!S21-CALCULOS!$S$55,IF(CALCULOS!S21&gt;CALCULOS!$S$56,CALCULOS!S21-CALCULOS!$S$56,0))</f>
        <v>-12.799291612870832</v>
      </c>
      <c r="T21" s="44">
        <f>IF(CALCULOS!T21&lt;CALCULOS!$T$55,CALCULOS!T21-CALCULOS!$T$55,IF(CALCULOS!T21&gt;CALCULOS!$T$56,CALCULOS!T21-CALCULOS!$T$56,0))</f>
        <v>190.79408279478281</v>
      </c>
      <c r="U21" s="45"/>
    </row>
    <row r="22" spans="1:21" ht="18" customHeight="1" x14ac:dyDescent="0.25">
      <c r="A22" s="78">
        <f>+casos!AU22</f>
        <v>20</v>
      </c>
      <c r="B22" s="99" t="str">
        <f>+casos!AV22</f>
        <v>EPS012</v>
      </c>
      <c r="C22" s="99" t="str">
        <f>+casos!AW22</f>
        <v>C</v>
      </c>
      <c r="D22" s="44">
        <f>IF(CALCULOS!D22&lt;CALCULOS!$D$55,CALCULOS!D22-CALCULOS!$D$55,IF(CALCULOS!D22&gt;CALCULOS!$D$56,CALCULOS!D22-CALCULOS!$D$56,0))</f>
        <v>6.2914235904437597</v>
      </c>
      <c r="E22" s="44">
        <f>IF(CALCULOS!E22&lt;CALCULOS!$E$55,CALCULOS!E22-CALCULOS!$E$55,IF(CALCULOS!E22&gt;CALCULOS!$E$56,CALCULOS!E22-CALCULOS!$E$56,0))</f>
        <v>-1.3047246917446098</v>
      </c>
      <c r="F22" s="44">
        <f>IF(CALCULOS!F22&lt;CALCULOS!$F$55,CALCULOS!F22-CALCULOS!$F$55,IF(CALCULOS!F22&gt;CALCULOS!$F$56,CALCULOS!F22-CALCULOS!$F$56,0))</f>
        <v>-3.9184707305910309</v>
      </c>
      <c r="G22" s="44">
        <f>IF(CALCULOS!G22&lt;CALCULOS!$G$55,CALCULOS!G22-CALCULOS!$G$55,IF(CALCULOS!G22&gt;CALCULOS!$G$56,CALCULOS!G22-CALCULOS!$G$56,0))</f>
        <v>-9.4255102416514269</v>
      </c>
      <c r="H22" s="44">
        <f>IF(CALCULOS!H22&lt;CALCULOS!$H$55,CALCULOS!H22-CALCULOS!$H$55,IF(CALCULOS!H22&gt;CALCULOS!$H$56,CALCULOS!H22-CALCULOS!$H$56,0))</f>
        <v>-4.8966712148940168</v>
      </c>
      <c r="I22" s="44">
        <f>IF(CALCULOS!I22&lt;CALCULOS!$I$55,CALCULOS!I22-CALCULOS!$I$55,IF(CALCULOS!I22&gt;CALCULOS!$I$56,CALCULOS!I22-CALCULOS!$I$56,0))</f>
        <v>3.6220882317291583</v>
      </c>
      <c r="J22" s="44">
        <f>IF(CALCULOS!J22&lt;CALCULOS!$J$55,CALCULOS!J22-CALCULOS!$J$55,IF(CALCULOS!J22&gt;CALCULOS!$J$56,CALCULOS!J22-CALCULOS!$J$56,0))</f>
        <v>0.7649743748454938</v>
      </c>
      <c r="K22" s="44">
        <f>IF(CALCULOS!K22&lt;CALCULOS!$K$55,CALCULOS!K22-CALCULOS!$K$55,IF(CALCULOS!K22&gt;CALCULOS!$K$56,CALCULOS!K22-CALCULOS!$K$56,0))</f>
        <v>9.3995585378462252</v>
      </c>
      <c r="L22" s="44">
        <f>IF(CALCULOS!L22&lt;CALCULOS!$L$55,CALCULOS!L22-CALCULOS!$L$55,IF(CALCULOS!L22&gt;CALCULOS!$L$56,CALCULOS!L22-CALCULOS!$L$56,0))</f>
        <v>32.122140253608364</v>
      </c>
      <c r="M22" s="44">
        <f>IF(CALCULOS!M22&lt;CALCULOS!$M$55,CALCULOS!M22-CALCULOS!$M$55,IF(CALCULOS!M22&gt;CALCULOS!$M$56,CALCULOS!M22-CALCULOS!$M$56,0))</f>
        <v>7.8066148590906721</v>
      </c>
      <c r="N22" s="44">
        <f>IF(CALCULOS!N22&lt;CALCULOS!$N$55,CALCULOS!N22-CALCULOS!$N$55,IF(CALCULOS!N22&gt;CALCULOS!$N$56,CALCULOS!N22-CALCULOS!$N$56,0))</f>
        <v>-18.644345721366292</v>
      </c>
      <c r="O22" s="44">
        <f>IF(CALCULOS!O22&lt;CALCULOS!$O$55,CALCULOS!O22-CALCULOS!$O$55,IF(CALCULOS!O22&gt;CALCULOS!$O$56,CALCULOS!O22-CALCULOS!$O$56,0))</f>
        <v>-34.558918553698732</v>
      </c>
      <c r="P22" s="44">
        <f>IF(CALCULOS!P22&lt;CALCULOS!$P$55,CALCULOS!P22-CALCULOS!$P$55,IF(CALCULOS!P22&gt;CALCULOS!$P$56,CALCULOS!P22-CALCULOS!$P$56,0))</f>
        <v>140.36615595714596</v>
      </c>
      <c r="Q22" s="44">
        <f>IF(CALCULOS!Q22&lt;CALCULOS!$Q$55,CALCULOS!Q22-CALCULOS!$Q$55,IF(CALCULOS!Q22&gt;CALCULOS!$Q$56,CALCULOS!Q22-CALCULOS!$Q$56,0))</f>
        <v>36.919336052285701</v>
      </c>
      <c r="R22" s="44">
        <f>IF(CALCULOS!R22&lt;CALCULOS!$R$55,CALCULOS!R22-CALCULOS!$R$55,IF(CALCULOS!R22&gt;CALCULOS!$R$56,CALCULOS!R22-CALCULOS!$R$56,0))</f>
        <v>365.40051441313932</v>
      </c>
      <c r="S22" s="44">
        <f>IF(CALCULOS!S22&lt;CALCULOS!$S$55,CALCULOS!S22-CALCULOS!$S$55,IF(CALCULOS!S22&gt;CALCULOS!$S$56,CALCULOS!S22-CALCULOS!$S$56,0))</f>
        <v>97.294491691629673</v>
      </c>
      <c r="T22" s="44">
        <f>IF(CALCULOS!T22&lt;CALCULOS!$T$55,CALCULOS!T22-CALCULOS!$T$55,IF(CALCULOS!T22&gt;CALCULOS!$T$56,CALCULOS!T22-CALCULOS!$T$56,0))</f>
        <v>312.49154986629117</v>
      </c>
      <c r="U22" s="45"/>
    </row>
    <row r="23" spans="1:21" ht="18" customHeight="1" x14ac:dyDescent="0.25">
      <c r="A23" s="78">
        <f>+casos!AU23</f>
        <v>21</v>
      </c>
      <c r="B23" s="99" t="str">
        <f>+casos!AV23</f>
        <v>EPS016</v>
      </c>
      <c r="C23" s="99" t="str">
        <f>+casos!AW23</f>
        <v>C</v>
      </c>
      <c r="D23" s="44">
        <f>IF(CALCULOS!D23&lt;CALCULOS!$D$55,CALCULOS!D23-CALCULOS!$D$55,IF(CALCULOS!D23&gt;CALCULOS!$D$56,CALCULOS!D23-CALCULOS!$D$56,0))</f>
        <v>0.85781568635566452</v>
      </c>
      <c r="E23" s="44">
        <f>IF(CALCULOS!E23&lt;CALCULOS!$E$55,CALCULOS!E23-CALCULOS!$E$55,IF(CALCULOS!E23&gt;CALCULOS!$E$56,CALCULOS!E23-CALCULOS!$E$56,0))</f>
        <v>0.10979583294820339</v>
      </c>
      <c r="F23" s="44">
        <f>IF(CALCULOS!F23&lt;CALCULOS!$F$55,CALCULOS!F23-CALCULOS!$F$55,IF(CALCULOS!F23&gt;CALCULOS!$F$56,CALCULOS!F23-CALCULOS!$F$56,0))</f>
        <v>1.64321297645655</v>
      </c>
      <c r="G23" s="44">
        <f>IF(CALCULOS!G23&lt;CALCULOS!$G$55,CALCULOS!G23-CALCULOS!$G$55,IF(CALCULOS!G23&gt;CALCULOS!$G$56,CALCULOS!G23-CALCULOS!$G$56,0))</f>
        <v>3.4369613537237989</v>
      </c>
      <c r="H23" s="44">
        <f>IF(CALCULOS!H23&lt;CALCULOS!$H$55,CALCULOS!H23-CALCULOS!$H$55,IF(CALCULOS!H23&gt;CALCULOS!$H$56,CALCULOS!H23-CALCULOS!$H$56,0))</f>
        <v>-1.0475359351601092</v>
      </c>
      <c r="I23" s="44">
        <f>IF(CALCULOS!I23&lt;CALCULOS!$I$55,CALCULOS!I23-CALCULOS!$I$55,IF(CALCULOS!I23&gt;CALCULOS!$I$56,CALCULOS!I23-CALCULOS!$I$56,0))</f>
        <v>-3.3562648681914418</v>
      </c>
      <c r="J23" s="44">
        <f>IF(CALCULOS!J23&lt;CALCULOS!$J$55,CALCULOS!J23-CALCULOS!$J$55,IF(CALCULOS!J23&gt;CALCULOS!$J$56,CALCULOS!J23-CALCULOS!$J$56,0))</f>
        <v>6.1397746862340057</v>
      </c>
      <c r="K23" s="44">
        <f>IF(CALCULOS!K23&lt;CALCULOS!$K$55,CALCULOS!K23-CALCULOS!$K$55,IF(CALCULOS!K23&gt;CALCULOS!$K$56,CALCULOS!K23-CALCULOS!$K$56,0))</f>
        <v>-3.6029688916797724</v>
      </c>
      <c r="L23" s="44">
        <f>IF(CALCULOS!L23&lt;CALCULOS!$L$55,CALCULOS!L23-CALCULOS!$L$55,IF(CALCULOS!L23&gt;CALCULOS!$L$56,CALCULOS!L23-CALCULOS!$L$56,0))</f>
        <v>8.0638871866140676</v>
      </c>
      <c r="M23" s="44">
        <f>IF(CALCULOS!M23&lt;CALCULOS!$M$55,CALCULOS!M23-CALCULOS!$M$55,IF(CALCULOS!M23&gt;CALCULOS!$M$56,CALCULOS!M23-CALCULOS!$M$56,0))</f>
        <v>-10.920592728772476</v>
      </c>
      <c r="N23" s="44">
        <f>IF(CALCULOS!N23&lt;CALCULOS!$N$55,CALCULOS!N23-CALCULOS!$N$55,IF(CALCULOS!N23&gt;CALCULOS!$N$56,CALCULOS!N23-CALCULOS!$N$56,0))</f>
        <v>-0.54875396038227109</v>
      </c>
      <c r="O23" s="44">
        <f>IF(CALCULOS!O23&lt;CALCULOS!$O$55,CALCULOS!O23-CALCULOS!$O$55,IF(CALCULOS!O23&gt;CALCULOS!$O$56,CALCULOS!O23-CALCULOS!$O$56,0))</f>
        <v>23.821410774351676</v>
      </c>
      <c r="P23" s="44">
        <f>IF(CALCULOS!P23&lt;CALCULOS!$P$55,CALCULOS!P23-CALCULOS!$P$55,IF(CALCULOS!P23&gt;CALCULOS!$P$56,CALCULOS!P23-CALCULOS!$P$56,0))</f>
        <v>24.93877957919608</v>
      </c>
      <c r="Q23" s="44">
        <f>IF(CALCULOS!Q23&lt;CALCULOS!$Q$55,CALCULOS!Q23-CALCULOS!$Q$55,IF(CALCULOS!Q23&gt;CALCULOS!$Q$56,CALCULOS!Q23-CALCULOS!$Q$56,0))</f>
        <v>29.810503203870667</v>
      </c>
      <c r="R23" s="44">
        <f>IF(CALCULOS!R23&lt;CALCULOS!$R$55,CALCULOS!R23-CALCULOS!$R$55,IF(CALCULOS!R23&gt;CALCULOS!$R$56,CALCULOS!R23-CALCULOS!$R$56,0))</f>
        <v>74.745400185863616</v>
      </c>
      <c r="S23" s="44">
        <f>IF(CALCULOS!S23&lt;CALCULOS!$S$55,CALCULOS!S23-CALCULOS!$S$55,IF(CALCULOS!S23&gt;CALCULOS!$S$56,CALCULOS!S23-CALCULOS!$S$56,0))</f>
        <v>101.99952657360279</v>
      </c>
      <c r="T23" s="44">
        <f>IF(CALCULOS!T23&lt;CALCULOS!$T$55,CALCULOS!T23-CALCULOS!$T$55,IF(CALCULOS!T23&gt;CALCULOS!$T$56,CALCULOS!T23-CALCULOS!$T$56,0))</f>
        <v>137.73579046480785</v>
      </c>
      <c r="U23" s="45"/>
    </row>
    <row r="24" spans="1:21" ht="18" customHeight="1" x14ac:dyDescent="0.25">
      <c r="A24" s="78">
        <f>+casos!AU24</f>
        <v>22</v>
      </c>
      <c r="B24" s="99" t="str">
        <f>+casos!AV24</f>
        <v>EPS017</v>
      </c>
      <c r="C24" s="99" t="str">
        <f>+casos!AW24</f>
        <v>C</v>
      </c>
      <c r="D24" s="44">
        <f>IF(CALCULOS!D24&lt;CALCULOS!$D$55,CALCULOS!D24-CALCULOS!$D$55,IF(CALCULOS!D24&gt;CALCULOS!$D$56,CALCULOS!D24-CALCULOS!$D$56,0))</f>
        <v>6.0590738678258371E-2</v>
      </c>
      <c r="E24" s="44">
        <f>IF(CALCULOS!E24&lt;CALCULOS!$E$55,CALCULOS!E24-CALCULOS!$E$55,IF(CALCULOS!E24&gt;CALCULOS!$E$56,CALCULOS!E24-CALCULOS!$E$56,0))</f>
        <v>1.5774311608331182</v>
      </c>
      <c r="F24" s="44">
        <f>IF(CALCULOS!F24&lt;CALCULOS!$F$55,CALCULOS!F24-CALCULOS!$F$55,IF(CALCULOS!F24&gt;CALCULOS!$F$56,CALCULOS!F24-CALCULOS!$F$56,0))</f>
        <v>2.0056560161007142</v>
      </c>
      <c r="G24" s="44">
        <f>IF(CALCULOS!G24&lt;CALCULOS!$G$55,CALCULOS!G24-CALCULOS!$G$55,IF(CALCULOS!G24&gt;CALCULOS!$G$56,CALCULOS!G24-CALCULOS!$G$56,0))</f>
        <v>6.4648325752227365</v>
      </c>
      <c r="H24" s="44">
        <f>IF(CALCULOS!H24&lt;CALCULOS!$H$55,CALCULOS!H24-CALCULOS!$H$55,IF(CALCULOS!H24&gt;CALCULOS!$H$56,CALCULOS!H24-CALCULOS!$H$56,0))</f>
        <v>-1.120138053442421</v>
      </c>
      <c r="I24" s="44">
        <f>IF(CALCULOS!I24&lt;CALCULOS!$I$55,CALCULOS!I24-CALCULOS!$I$55,IF(CALCULOS!I24&gt;CALCULOS!$I$56,CALCULOS!I24-CALCULOS!$I$56,0))</f>
        <v>-1.9253233962765464</v>
      </c>
      <c r="J24" s="44">
        <f>IF(CALCULOS!J24&lt;CALCULOS!$J$55,CALCULOS!J24-CALCULOS!$J$55,IF(CALCULOS!J24&gt;CALCULOS!$J$56,CALCULOS!J24-CALCULOS!$J$56,0))</f>
        <v>-4.6039166592524907</v>
      </c>
      <c r="K24" s="44">
        <f>IF(CALCULOS!K24&lt;CALCULOS!$K$55,CALCULOS!K24-CALCULOS!$K$55,IF(CALCULOS!K24&gt;CALCULOS!$K$56,CALCULOS!K24-CALCULOS!$K$56,0))</f>
        <v>-11.951497290157569</v>
      </c>
      <c r="L24" s="44">
        <f>IF(CALCULOS!L24&lt;CALCULOS!$L$55,CALCULOS!L24-CALCULOS!$L$55,IF(CALCULOS!L24&gt;CALCULOS!$L$56,CALCULOS!L24-CALCULOS!$L$56,0))</f>
        <v>-22.539506760964841</v>
      </c>
      <c r="M24" s="44">
        <f>IF(CALCULOS!M24&lt;CALCULOS!$M$55,CALCULOS!M24-CALCULOS!$M$55,IF(CALCULOS!M24&gt;CALCULOS!$M$56,CALCULOS!M24-CALCULOS!$M$56,0))</f>
        <v>-9.3946202715264349</v>
      </c>
      <c r="N24" s="44">
        <f>IF(CALCULOS!N24&lt;CALCULOS!$N$55,CALCULOS!N24-CALCULOS!$N$55,IF(CALCULOS!N24&gt;CALCULOS!$N$56,CALCULOS!N24-CALCULOS!$N$56,0))</f>
        <v>-32.138385728330803</v>
      </c>
      <c r="O24" s="44">
        <f>IF(CALCULOS!O24&lt;CALCULOS!$O$55,CALCULOS!O24-CALCULOS!$O$55,IF(CALCULOS!O24&gt;CALCULOS!$O$56,CALCULOS!O24-CALCULOS!$O$56,0))</f>
        <v>-13.649870499158084</v>
      </c>
      <c r="P24" s="44">
        <f>IF(CALCULOS!P24&lt;CALCULOS!$P$55,CALCULOS!P24-CALCULOS!$P$55,IF(CALCULOS!P24&gt;CALCULOS!$P$56,CALCULOS!P24-CALCULOS!$P$56,0))</f>
        <v>15.905250255351859</v>
      </c>
      <c r="Q24" s="44">
        <f>IF(CALCULOS!Q24&lt;CALCULOS!$Q$55,CALCULOS!Q24-CALCULOS!$Q$55,IF(CALCULOS!Q24&gt;CALCULOS!$Q$56,CALCULOS!Q24-CALCULOS!$Q$56,0))</f>
        <v>-12.138567571616363</v>
      </c>
      <c r="R24" s="44">
        <f>IF(CALCULOS!R24&lt;CALCULOS!$R$55,CALCULOS!R24-CALCULOS!$R$55,IF(CALCULOS!R24&gt;CALCULOS!$R$56,CALCULOS!R24-CALCULOS!$R$56,0))</f>
        <v>123.9574708392355</v>
      </c>
      <c r="S24" s="44">
        <f>IF(CALCULOS!S24&lt;CALCULOS!$S$55,CALCULOS!S24-CALCULOS!$S$55,IF(CALCULOS!S24&gt;CALCULOS!$S$56,CALCULOS!S24-CALCULOS!$S$56,0))</f>
        <v>103.72263038444561</v>
      </c>
      <c r="T24" s="44">
        <f>IF(CALCULOS!T24&lt;CALCULOS!$T$55,CALCULOS!T24-CALCULOS!$T$55,IF(CALCULOS!T24&gt;CALCULOS!$T$56,CALCULOS!T24-CALCULOS!$T$56,0))</f>
        <v>305.57201519666091</v>
      </c>
      <c r="U24" s="45"/>
    </row>
    <row r="25" spans="1:21" ht="18" customHeight="1" x14ac:dyDescent="0.25">
      <c r="A25" s="78">
        <f>+casos!AU25</f>
        <v>23</v>
      </c>
      <c r="B25" s="99" t="str">
        <f>+casos!AV25</f>
        <v>EPS018</v>
      </c>
      <c r="C25" s="99" t="str">
        <f>+casos!AW25</f>
        <v>C</v>
      </c>
      <c r="D25" s="44">
        <f>IF(CALCULOS!D25&lt;CALCULOS!$D$55,CALCULOS!D25-CALCULOS!$D$55,IF(CALCULOS!D25&gt;CALCULOS!$D$56,CALCULOS!D25-CALCULOS!$D$56,0))</f>
        <v>-0.76175739418030597</v>
      </c>
      <c r="E25" s="44">
        <f>IF(CALCULOS!E25&lt;CALCULOS!$E$55,CALCULOS!E25-CALCULOS!$E$55,IF(CALCULOS!E25&gt;CALCULOS!$E$56,CALCULOS!E25-CALCULOS!$E$56,0))</f>
        <v>1.7581093485929147</v>
      </c>
      <c r="F25" s="44">
        <f>IF(CALCULOS!F25&lt;CALCULOS!$F$55,CALCULOS!F25-CALCULOS!$F$55,IF(CALCULOS!F25&gt;CALCULOS!$F$56,CALCULOS!F25-CALCULOS!$F$56,0))</f>
        <v>1.6692140122357793</v>
      </c>
      <c r="G25" s="44">
        <f>IF(CALCULOS!G25&lt;CALCULOS!$G$55,CALCULOS!G25-CALCULOS!$G$55,IF(CALCULOS!G25&gt;CALCULOS!$G$56,CALCULOS!G25-CALCULOS!$G$56,0))</f>
        <v>4.3232180009861274</v>
      </c>
      <c r="H25" s="44">
        <f>IF(CALCULOS!H25&lt;CALCULOS!$H$55,CALCULOS!H25-CALCULOS!$H$55,IF(CALCULOS!H25&gt;CALCULOS!$H$56,CALCULOS!H25-CALCULOS!$H$56,0))</f>
        <v>5.19714085780479</v>
      </c>
      <c r="I25" s="44">
        <f>IF(CALCULOS!I25&lt;CALCULOS!$I$55,CALCULOS!I25-CALCULOS!$I$55,IF(CALCULOS!I25&gt;CALCULOS!$I$56,CALCULOS!I25-CALCULOS!$I$56,0))</f>
        <v>4.3800494708550417</v>
      </c>
      <c r="J25" s="44">
        <f>IF(CALCULOS!J25&lt;CALCULOS!$J$55,CALCULOS!J25-CALCULOS!$J$55,IF(CALCULOS!J25&gt;CALCULOS!$J$56,CALCULOS!J25-CALCULOS!$J$56,0))</f>
        <v>-7.1788994707283535</v>
      </c>
      <c r="K25" s="44">
        <f>IF(CALCULOS!K25&lt;CALCULOS!$K$55,CALCULOS!K25-CALCULOS!$K$55,IF(CALCULOS!K25&gt;CALCULOS!$K$56,CALCULOS!K25-CALCULOS!$K$56,0))</f>
        <v>-1.1520708300375659</v>
      </c>
      <c r="L25" s="44">
        <f>IF(CALCULOS!L25&lt;CALCULOS!$L$55,CALCULOS!L25-CALCULOS!$L$55,IF(CALCULOS!L25&gt;CALCULOS!$L$56,CALCULOS!L25-CALCULOS!$L$56,0))</f>
        <v>6.6031769688839148</v>
      </c>
      <c r="M25" s="44">
        <f>IF(CALCULOS!M25&lt;CALCULOS!$M$55,CALCULOS!M25-CALCULOS!$M$55,IF(CALCULOS!M25&gt;CALCULOS!$M$56,CALCULOS!M25-CALCULOS!$M$56,0))</f>
        <v>4.2253710799528221</v>
      </c>
      <c r="N25" s="44">
        <f>IF(CALCULOS!N25&lt;CALCULOS!$N$55,CALCULOS!N25-CALCULOS!$N$55,IF(CALCULOS!N25&gt;CALCULOS!$N$56,CALCULOS!N25-CALCULOS!$N$56,0))</f>
        <v>8.1700397281627488</v>
      </c>
      <c r="O25" s="44">
        <f>IF(CALCULOS!O25&lt;CALCULOS!$O$55,CALCULOS!O25-CALCULOS!$O$55,IF(CALCULOS!O25&gt;CALCULOS!$O$56,CALCULOS!O25-CALCULOS!$O$56,0))</f>
        <v>2.6160173066181471</v>
      </c>
      <c r="P25" s="44">
        <f>IF(CALCULOS!P25&lt;CALCULOS!$P$55,CALCULOS!P25-CALCULOS!$P$55,IF(CALCULOS!P25&gt;CALCULOS!$P$56,CALCULOS!P25-CALCULOS!$P$56,0))</f>
        <v>50.156558005507009</v>
      </c>
      <c r="Q25" s="44">
        <f>IF(CALCULOS!Q25&lt;CALCULOS!$Q$55,CALCULOS!Q25-CALCULOS!$Q$55,IF(CALCULOS!Q25&gt;CALCULOS!$Q$56,CALCULOS!Q25-CALCULOS!$Q$56,0))</f>
        <v>89.429226797609658</v>
      </c>
      <c r="R25" s="44">
        <f>IF(CALCULOS!R25&lt;CALCULOS!$R$55,CALCULOS!R25-CALCULOS!$R$55,IF(CALCULOS!R25&gt;CALCULOS!$R$56,CALCULOS!R25-CALCULOS!$R$56,0))</f>
        <v>315.16500878335268</v>
      </c>
      <c r="S25" s="44">
        <f>IF(CALCULOS!S25&lt;CALCULOS!$S$55,CALCULOS!S25-CALCULOS!$S$55,IF(CALCULOS!S25&gt;CALCULOS!$S$56,CALCULOS!S25-CALCULOS!$S$56,0))</f>
        <v>277.4171580156729</v>
      </c>
      <c r="T25" s="44">
        <f>IF(CALCULOS!T25&lt;CALCULOS!$T$55,CALCULOS!T25-CALCULOS!$T$55,IF(CALCULOS!T25&gt;CALCULOS!$T$56,CALCULOS!T25-CALCULOS!$T$56,0))</f>
        <v>667.41883660000053</v>
      </c>
      <c r="U25" s="45"/>
    </row>
    <row r="26" spans="1:21" ht="18" customHeight="1" x14ac:dyDescent="0.25">
      <c r="A26" s="78">
        <f>+casos!AU26</f>
        <v>24</v>
      </c>
      <c r="B26" s="99" t="str">
        <f>+casos!AV26</f>
        <v>EPS022</v>
      </c>
      <c r="C26" s="99" t="str">
        <f>+casos!AW26</f>
        <v>S</v>
      </c>
      <c r="D26" s="44">
        <f>IF(CALCULOS!D26&lt;CALCULOS!$D$55,CALCULOS!D26-CALCULOS!$D$55,IF(CALCULOS!D26&gt;CALCULOS!$D$56,CALCULOS!D26-CALCULOS!$D$56,0))</f>
        <v>4.2869627552618113</v>
      </c>
      <c r="E26" s="44">
        <f>IF(CALCULOS!E26&lt;CALCULOS!$E$55,CALCULOS!E26-CALCULOS!$E$55,IF(CALCULOS!E26&gt;CALCULOS!$E$56,CALCULOS!E26-CALCULOS!$E$56,0))</f>
        <v>-1.3047246917446098</v>
      </c>
      <c r="F26" s="44">
        <f>IF(CALCULOS!F26&lt;CALCULOS!$F$55,CALCULOS!F26-CALCULOS!$F$55,IF(CALCULOS!F26&gt;CALCULOS!$F$56,CALCULOS!F26-CALCULOS!$F$56,0))</f>
        <v>-3.9184707305910309</v>
      </c>
      <c r="G26" s="44">
        <f>IF(CALCULOS!G26&lt;CALCULOS!$G$55,CALCULOS!G26-CALCULOS!$G$55,IF(CALCULOS!G26&gt;CALCULOS!$G$56,CALCULOS!G26-CALCULOS!$G$56,0))</f>
        <v>5.2652492706153566</v>
      </c>
      <c r="H26" s="44">
        <f>IF(CALCULOS!H26&lt;CALCULOS!$H$55,CALCULOS!H26-CALCULOS!$H$55,IF(CALCULOS!H26&gt;CALCULOS!$H$56,CALCULOS!H26-CALCULOS!$H$56,0))</f>
        <v>-1.3786652422274521</v>
      </c>
      <c r="I26" s="44">
        <f>IF(CALCULOS!I26&lt;CALCULOS!$I$55,CALCULOS!I26-CALCULOS!$I$55,IF(CALCULOS!I26&gt;CALCULOS!$I$56,CALCULOS!I26-CALCULOS!$I$56,0))</f>
        <v>33.474726930391732</v>
      </c>
      <c r="J26" s="44">
        <f>IF(CALCULOS!J26&lt;CALCULOS!$J$55,CALCULOS!J26-CALCULOS!$J$55,IF(CALCULOS!J26&gt;CALCULOS!$J$56,CALCULOS!J26-CALCULOS!$J$56,0))</f>
        <v>29.159967617016775</v>
      </c>
      <c r="K26" s="44">
        <f>IF(CALCULOS!K26&lt;CALCULOS!$K$55,CALCULOS!K26-CALCULOS!$K$55,IF(CALCULOS!K26&gt;CALCULOS!$K$56,CALCULOS!K26-CALCULOS!$K$56,0))</f>
        <v>10.510901271491015</v>
      </c>
      <c r="L26" s="44">
        <f>IF(CALCULOS!L26&lt;CALCULOS!$L$55,CALCULOS!L26-CALCULOS!$L$55,IF(CALCULOS!L26&gt;CALCULOS!$L$56,CALCULOS!L26-CALCULOS!$L$56,0))</f>
        <v>-16.034165771989848</v>
      </c>
      <c r="M26" s="44">
        <f>IF(CALCULOS!M26&lt;CALCULOS!$M$55,CALCULOS!M26-CALCULOS!$M$55,IF(CALCULOS!M26&gt;CALCULOS!$M$56,CALCULOS!M26-CALCULOS!$M$56,0))</f>
        <v>-39.960113774414452</v>
      </c>
      <c r="N26" s="44">
        <f>IF(CALCULOS!N26&lt;CALCULOS!$N$55,CALCULOS!N26-CALCULOS!$N$55,IF(CALCULOS!N26&gt;CALCULOS!$N$56,CALCULOS!N26-CALCULOS!$N$56,0))</f>
        <v>-15.304492238763189</v>
      </c>
      <c r="O26" s="44">
        <f>IF(CALCULOS!O26&lt;CALCULOS!$O$55,CALCULOS!O26-CALCULOS!$O$55,IF(CALCULOS!O26&gt;CALCULOS!$O$56,CALCULOS!O26-CALCULOS!$O$56,0))</f>
        <v>-81.405107013710563</v>
      </c>
      <c r="P26" s="44">
        <f>IF(CALCULOS!P26&lt;CALCULOS!$P$55,CALCULOS!P26-CALCULOS!$P$55,IF(CALCULOS!P26&gt;CALCULOS!$P$56,CALCULOS!P26-CALCULOS!$P$56,0))</f>
        <v>-30.987011088424879</v>
      </c>
      <c r="Q26" s="44">
        <f>IF(CALCULOS!Q26&lt;CALCULOS!$Q$55,CALCULOS!Q26-CALCULOS!$Q$55,IF(CALCULOS!Q26&gt;CALCULOS!$Q$56,CALCULOS!Q26-CALCULOS!$Q$56,0))</f>
        <v>-85.240456347161825</v>
      </c>
      <c r="R26" s="44">
        <f>IF(CALCULOS!R26&lt;CALCULOS!$R$55,CALCULOS!R26-CALCULOS!$R$55,IF(CALCULOS!R26&gt;CALCULOS!$R$56,CALCULOS!R26-CALCULOS!$R$56,0))</f>
        <v>-55.036102930049566</v>
      </c>
      <c r="S26" s="44">
        <f>IF(CALCULOS!S26&lt;CALCULOS!$S$55,CALCULOS!S26-CALCULOS!$S$55,IF(CALCULOS!S26&gt;CALCULOS!$S$56,CALCULOS!S26-CALCULOS!$S$56,0))</f>
        <v>-139.19809694929964</v>
      </c>
      <c r="T26" s="44">
        <f>IF(CALCULOS!T26&lt;CALCULOS!$T$55,CALCULOS!T26-CALCULOS!$T$55,IF(CALCULOS!T26&gt;CALCULOS!$T$56,CALCULOS!T26-CALCULOS!$T$56,0))</f>
        <v>-167.43970986390059</v>
      </c>
      <c r="U26" s="45"/>
    </row>
    <row r="27" spans="1:21" ht="18" customHeight="1" x14ac:dyDescent="0.25">
      <c r="A27" s="78">
        <f>+casos!AU27</f>
        <v>25</v>
      </c>
      <c r="B27" s="99" t="str">
        <f>+casos!AV27</f>
        <v>EPS023</v>
      </c>
      <c r="C27" s="99" t="str">
        <f>+casos!AW27</f>
        <v>C</v>
      </c>
      <c r="D27" s="44">
        <f>IF(CALCULOS!D27&lt;CALCULOS!$D$55,CALCULOS!D27-CALCULOS!$D$55,IF(CALCULOS!D27&gt;CALCULOS!$D$56,CALCULOS!D27-CALCULOS!$D$56,0))</f>
        <v>-0.76175739418030597</v>
      </c>
      <c r="E27" s="44">
        <f>IF(CALCULOS!E27&lt;CALCULOS!$E$55,CALCULOS!E27-CALCULOS!$E$55,IF(CALCULOS!E27&gt;CALCULOS!$E$56,CALCULOS!E27-CALCULOS!$E$56,0))</f>
        <v>-1.3047246917446098</v>
      </c>
      <c r="F27" s="44">
        <f>IF(CALCULOS!F27&lt;CALCULOS!$F$55,CALCULOS!F27-CALCULOS!$F$55,IF(CALCULOS!F27&gt;CALCULOS!$F$56,CALCULOS!F27-CALCULOS!$F$56,0))</f>
        <v>-1.8584414781756466</v>
      </c>
      <c r="G27" s="44">
        <f>IF(CALCULOS!G27&lt;CALCULOS!$G$55,CALCULOS!G27-CALCULOS!$G$55,IF(CALCULOS!G27&gt;CALCULOS!$G$56,CALCULOS!G27-CALCULOS!$G$56,0))</f>
        <v>0.61303778276232279</v>
      </c>
      <c r="H27" s="44">
        <f>IF(CALCULOS!H27&lt;CALCULOS!$H$55,CALCULOS!H27-CALCULOS!$H$55,IF(CALCULOS!H27&gt;CALCULOS!$H$56,CALCULOS!H27-CALCULOS!$H$56,0))</f>
        <v>-0.98684616757564214</v>
      </c>
      <c r="I27" s="44">
        <f>IF(CALCULOS!I27&lt;CALCULOS!$I$55,CALCULOS!I27-CALCULOS!$I$55,IF(CALCULOS!I27&gt;CALCULOS!$I$56,CALCULOS!I27-CALCULOS!$I$56,0))</f>
        <v>-8.2645565489477342</v>
      </c>
      <c r="J27" s="44">
        <f>IF(CALCULOS!J27&lt;CALCULOS!$J$55,CALCULOS!J27-CALCULOS!$J$55,IF(CALCULOS!J27&gt;CALCULOS!$J$56,CALCULOS!J27-CALCULOS!$J$56,0))</f>
        <v>10.606177334977495</v>
      </c>
      <c r="K27" s="44">
        <f>IF(CALCULOS!K27&lt;CALCULOS!$K$55,CALCULOS!K27-CALCULOS!$K$55,IF(CALCULOS!K27&gt;CALCULOS!$K$56,CALCULOS!K27-CALCULOS!$K$56,0))</f>
        <v>-21.723754828160914</v>
      </c>
      <c r="L27" s="44">
        <f>IF(CALCULOS!L27&lt;CALCULOS!$L$55,CALCULOS!L27-CALCULOS!$L$55,IF(CALCULOS!L27&gt;CALCULOS!$L$56,CALCULOS!L27-CALCULOS!$L$56,0))</f>
        <v>-15.950750586917074</v>
      </c>
      <c r="M27" s="44">
        <f>IF(CALCULOS!M27&lt;CALCULOS!$M$55,CALCULOS!M27-CALCULOS!$M$55,IF(CALCULOS!M27&gt;CALCULOS!$M$56,CALCULOS!M27-CALCULOS!$M$56,0))</f>
        <v>-49.337517726217563</v>
      </c>
      <c r="N27" s="44">
        <f>IF(CALCULOS!N27&lt;CALCULOS!$N$55,CALCULOS!N27-CALCULOS!$N$55,IF(CALCULOS!N27&gt;CALCULOS!$N$56,CALCULOS!N27-CALCULOS!$N$56,0))</f>
        <v>-32.928223085713597</v>
      </c>
      <c r="O27" s="44">
        <f>IF(CALCULOS!O27&lt;CALCULOS!$O$55,CALCULOS!O27-CALCULOS!$O$55,IF(CALCULOS!O27&gt;CALCULOS!$O$56,CALCULOS!O27-CALCULOS!$O$56,0))</f>
        <v>5.4195077673803951</v>
      </c>
      <c r="P27" s="44">
        <f>IF(CALCULOS!P27&lt;CALCULOS!$P$55,CALCULOS!P27-CALCULOS!$P$55,IF(CALCULOS!P27&gt;CALCULOS!$P$56,CALCULOS!P27-CALCULOS!$P$56,0))</f>
        <v>-10.287544494670243</v>
      </c>
      <c r="Q27" s="44">
        <f>IF(CALCULOS!Q27&lt;CALCULOS!$Q$55,CALCULOS!Q27-CALCULOS!$Q$55,IF(CALCULOS!Q27&gt;CALCULOS!$Q$56,CALCULOS!Q27-CALCULOS!$Q$56,0))</f>
        <v>20.973006093884408</v>
      </c>
      <c r="R27" s="44">
        <f>IF(CALCULOS!R27&lt;CALCULOS!$R$55,CALCULOS!R27-CALCULOS!$R$55,IF(CALCULOS!R27&gt;CALCULOS!$R$56,CALCULOS!R27-CALCULOS!$R$56,0))</f>
        <v>5.686199374832654</v>
      </c>
      <c r="S27" s="44">
        <f>IF(CALCULOS!S27&lt;CALCULOS!$S$55,CALCULOS!S27-CALCULOS!$S$55,IF(CALCULOS!S27&gt;CALCULOS!$S$56,CALCULOS!S27-CALCULOS!$S$56,0))</f>
        <v>14.184068772193143</v>
      </c>
      <c r="T27" s="44">
        <f>IF(CALCULOS!T27&lt;CALCULOS!$T$55,CALCULOS!T27-CALCULOS!$T$55,IF(CALCULOS!T27&gt;CALCULOS!$T$56,CALCULOS!T27-CALCULOS!$T$56,0))</f>
        <v>-52.678460038824966</v>
      </c>
      <c r="U27" s="45"/>
    </row>
    <row r="28" spans="1:21" ht="18" customHeight="1" x14ac:dyDescent="0.25">
      <c r="A28" s="78">
        <f>+casos!AU28</f>
        <v>26</v>
      </c>
      <c r="B28" s="99" t="str">
        <f>+casos!AV28</f>
        <v>EPS025</v>
      </c>
      <c r="C28" s="99" t="str">
        <f>+casos!AW28</f>
        <v>S</v>
      </c>
      <c r="D28" s="44">
        <f>IF(CALCULOS!D28&lt;CALCULOS!$D$55,CALCULOS!D28-CALCULOS!$D$55,IF(CALCULOS!D28&gt;CALCULOS!$D$56,CALCULOS!D28-CALCULOS!$D$56,0))</f>
        <v>-0.76175739418030597</v>
      </c>
      <c r="E28" s="44">
        <f>IF(CALCULOS!E28&lt;CALCULOS!$E$55,CALCULOS!E28-CALCULOS!$E$55,IF(CALCULOS!E28&gt;CALCULOS!$E$56,CALCULOS!E28-CALCULOS!$E$56,0))</f>
        <v>-1.3047246917446098</v>
      </c>
      <c r="F28" s="44">
        <f>IF(CALCULOS!F28&lt;CALCULOS!$F$55,CALCULOS!F28-CALCULOS!$F$55,IF(CALCULOS!F28&gt;CALCULOS!$F$56,CALCULOS!F28-CALCULOS!$F$56,0))</f>
        <v>-3.9184707305910309</v>
      </c>
      <c r="G28" s="44">
        <f>IF(CALCULOS!G28&lt;CALCULOS!$G$55,CALCULOS!G28-CALCULOS!$G$55,IF(CALCULOS!G28&gt;CALCULOS!$G$56,CALCULOS!G28-CALCULOS!$G$56,0))</f>
        <v>4.7067678815820368</v>
      </c>
      <c r="H28" s="44">
        <f>IF(CALCULOS!H28&lt;CALCULOS!$H$55,CALCULOS!H28-CALCULOS!$H$55,IF(CALCULOS!H28&gt;CALCULOS!$H$56,CALCULOS!H28-CALCULOS!$H$56,0))</f>
        <v>-19.781315223824802</v>
      </c>
      <c r="I28" s="44">
        <f>IF(CALCULOS!I28&lt;CALCULOS!$I$55,CALCULOS!I28-CALCULOS!$I$55,IF(CALCULOS!I28&gt;CALCULOS!$I$56,CALCULOS!I28-CALCULOS!$I$56,0))</f>
        <v>-13.411272132628223</v>
      </c>
      <c r="J28" s="44">
        <f>IF(CALCULOS!J28&lt;CALCULOS!$J$55,CALCULOS!J28-CALCULOS!$J$55,IF(CALCULOS!J28&gt;CALCULOS!$J$56,CALCULOS!J28-CALCULOS!$J$56,0))</f>
        <v>-4.0630541787662153</v>
      </c>
      <c r="K28" s="44">
        <f>IF(CALCULOS!K28&lt;CALCULOS!$K$55,CALCULOS!K28-CALCULOS!$K$55,IF(CALCULOS!K28&gt;CALCULOS!$K$56,CALCULOS!K28-CALCULOS!$K$56,0))</f>
        <v>-39.859177388229227</v>
      </c>
      <c r="L28" s="44">
        <f>IF(CALCULOS!L28&lt;CALCULOS!$L$55,CALCULOS!L28-CALCULOS!$L$55,IF(CALCULOS!L28&gt;CALCULOS!$L$56,CALCULOS!L28-CALCULOS!$L$56,0))</f>
        <v>-29.215020920251206</v>
      </c>
      <c r="M28" s="44">
        <f>IF(CALCULOS!M28&lt;CALCULOS!$M$55,CALCULOS!M28-CALCULOS!$M$55,IF(CALCULOS!M28&gt;CALCULOS!$M$56,CALCULOS!M28-CALCULOS!$M$56,0))</f>
        <v>-25.198962329555812</v>
      </c>
      <c r="N28" s="44">
        <f>IF(CALCULOS!N28&lt;CALCULOS!$N$55,CALCULOS!N28-CALCULOS!$N$55,IF(CALCULOS!N28&gt;CALCULOS!$N$56,CALCULOS!N28-CALCULOS!$N$56,0))</f>
        <v>-6.3290306365794606</v>
      </c>
      <c r="O28" s="44">
        <f>IF(CALCULOS!O28&lt;CALCULOS!$O$55,CALCULOS!O28-CALCULOS!$O$55,IF(CALCULOS!O28&gt;CALCULOS!$O$56,CALCULOS!O28-CALCULOS!$O$56,0))</f>
        <v>-45.107139396492698</v>
      </c>
      <c r="P28" s="44">
        <f>IF(CALCULOS!P28&lt;CALCULOS!$P$55,CALCULOS!P28-CALCULOS!$P$55,IF(CALCULOS!P28&gt;CALCULOS!$P$56,CALCULOS!P28-CALCULOS!$P$56,0))</f>
        <v>-57.82935258196369</v>
      </c>
      <c r="Q28" s="44">
        <f>IF(CALCULOS!Q28&lt;CALCULOS!$Q$55,CALCULOS!Q28-CALCULOS!$Q$55,IF(CALCULOS!Q28&gt;CALCULOS!$Q$56,CALCULOS!Q28-CALCULOS!$Q$56,0))</f>
        <v>-37.566740643396088</v>
      </c>
      <c r="R28" s="44">
        <f>IF(CALCULOS!R28&lt;CALCULOS!$R$55,CALCULOS!R28-CALCULOS!$R$55,IF(CALCULOS!R28&gt;CALCULOS!$R$56,CALCULOS!R28-CALCULOS!$R$56,0))</f>
        <v>-57.525420717458246</v>
      </c>
      <c r="S28" s="44">
        <f>IF(CALCULOS!S28&lt;CALCULOS!$S$55,CALCULOS!S28-CALCULOS!$S$55,IF(CALCULOS!S28&gt;CALCULOS!$S$56,CALCULOS!S28-CALCULOS!$S$56,0))</f>
        <v>-84.654213694849119</v>
      </c>
      <c r="T28" s="44">
        <f>IF(CALCULOS!T28&lt;CALCULOS!$T$55,CALCULOS!T28-CALCULOS!$T$55,IF(CALCULOS!T28&gt;CALCULOS!$T$56,CALCULOS!T28-CALCULOS!$T$56,0))</f>
        <v>-112.34512528957647</v>
      </c>
      <c r="U28" s="45"/>
    </row>
    <row r="29" spans="1:21" ht="18" customHeight="1" x14ac:dyDescent="0.25">
      <c r="A29" s="78">
        <f>+casos!AU29</f>
        <v>27</v>
      </c>
      <c r="B29" s="99" t="str">
        <f>+casos!AV29</f>
        <v>EPS033</v>
      </c>
      <c r="C29" s="99" t="str">
        <f>+casos!AW29</f>
        <v>C</v>
      </c>
      <c r="D29" s="44">
        <f>IF(CALCULOS!D29&lt;CALCULOS!$D$55,CALCULOS!D29-CALCULOS!$D$55,IF(CALCULOS!D29&gt;CALCULOS!$D$56,CALCULOS!D29-CALCULOS!$D$56,0))</f>
        <v>-0.76175739418030597</v>
      </c>
      <c r="E29" s="44">
        <f>IF(CALCULOS!E29&lt;CALCULOS!$E$55,CALCULOS!E29-CALCULOS!$E$55,IF(CALCULOS!E29&gt;CALCULOS!$E$56,CALCULOS!E29-CALCULOS!$E$56,0))</f>
        <v>-1.3047246917446098</v>
      </c>
      <c r="F29" s="44">
        <f>IF(CALCULOS!F29&lt;CALCULOS!$F$55,CALCULOS!F29-CALCULOS!$F$55,IF(CALCULOS!F29&gt;CALCULOS!$F$56,CALCULOS!F29-CALCULOS!$F$56,0))</f>
        <v>-3.9184707305910309</v>
      </c>
      <c r="G29" s="44">
        <f>IF(CALCULOS!G29&lt;CALCULOS!$G$55,CALCULOS!G29-CALCULOS!$G$55,IF(CALCULOS!G29&gt;CALCULOS!$G$56,CALCULOS!G29-CALCULOS!$G$56,0))</f>
        <v>11.024387508859821</v>
      </c>
      <c r="H29" s="44">
        <f>IF(CALCULOS!H29&lt;CALCULOS!$H$55,CALCULOS!H29-CALCULOS!$H$55,IF(CALCULOS!H29&gt;CALCULOS!$H$56,CALCULOS!H29-CALCULOS!$H$56,0))</f>
        <v>-11.452840167607595</v>
      </c>
      <c r="I29" s="44">
        <f>IF(CALCULOS!I29&lt;CALCULOS!$I$55,CALCULOS!I29-CALCULOS!$I$55,IF(CALCULOS!I29&gt;CALCULOS!$I$56,CALCULOS!I29-CALCULOS!$I$56,0))</f>
        <v>-21.80027826596686</v>
      </c>
      <c r="J29" s="44">
        <f>IF(CALCULOS!J29&lt;CALCULOS!$J$55,CALCULOS!J29-CALCULOS!$J$55,IF(CALCULOS!J29&gt;CALCULOS!$J$56,CALCULOS!J29-CALCULOS!$J$56,0))</f>
        <v>-8.6384198035639912</v>
      </c>
      <c r="K29" s="44">
        <f>IF(CALCULOS!K29&lt;CALCULOS!$K$55,CALCULOS!K29-CALCULOS!$K$55,IF(CALCULOS!K29&gt;CALCULOS!$K$56,CALCULOS!K29-CALCULOS!$K$56,0))</f>
        <v>-37.991737819708817</v>
      </c>
      <c r="L29" s="44">
        <f>IF(CALCULOS!L29&lt;CALCULOS!$L$55,CALCULOS!L29-CALCULOS!$L$55,IF(CALCULOS!L29&gt;CALCULOS!$L$56,CALCULOS!L29-CALCULOS!$L$56,0))</f>
        <v>-22.214902377344707</v>
      </c>
      <c r="M29" s="44">
        <f>IF(CALCULOS!M29&lt;CALCULOS!$M$55,CALCULOS!M29-CALCULOS!$M$55,IF(CALCULOS!M29&gt;CALCULOS!$M$56,CALCULOS!M29-CALCULOS!$M$56,0))</f>
        <v>-57.699680101591404</v>
      </c>
      <c r="N29" s="44">
        <f>IF(CALCULOS!N29&lt;CALCULOS!$N$55,CALCULOS!N29-CALCULOS!$N$55,IF(CALCULOS!N29&gt;CALCULOS!$N$56,CALCULOS!N29-CALCULOS!$N$56,0))</f>
        <v>-60.199569726903121</v>
      </c>
      <c r="O29" s="44">
        <f>IF(CALCULOS!O29&lt;CALCULOS!$O$55,CALCULOS!O29-CALCULOS!$O$55,IF(CALCULOS!O29&gt;CALCULOS!$O$56,CALCULOS!O29-CALCULOS!$O$56,0))</f>
        <v>74.150416468286835</v>
      </c>
      <c r="P29" s="44">
        <f>IF(CALCULOS!P29&lt;CALCULOS!$P$55,CALCULOS!P29-CALCULOS!$P$55,IF(CALCULOS!P29&gt;CALCULOS!$P$56,CALCULOS!P29-CALCULOS!$P$56,0))</f>
        <v>186.01635243495997</v>
      </c>
      <c r="Q29" s="44">
        <f>IF(CALCULOS!Q29&lt;CALCULOS!$Q$55,CALCULOS!Q29-CALCULOS!$Q$55,IF(CALCULOS!Q29&gt;CALCULOS!$Q$56,CALCULOS!Q29-CALCULOS!$Q$56,0))</f>
        <v>187.03920169961089</v>
      </c>
      <c r="R29" s="44">
        <f>IF(CALCULOS!R29&lt;CALCULOS!$R$55,CALCULOS!R29-CALCULOS!$R$55,IF(CALCULOS!R29&gt;CALCULOS!$R$56,CALCULOS!R29-CALCULOS!$R$56,0))</f>
        <v>62.73927542923434</v>
      </c>
      <c r="S29" s="44">
        <f>IF(CALCULOS!S29&lt;CALCULOS!$S$55,CALCULOS!S29-CALCULOS!$S$55,IF(CALCULOS!S29&gt;CALCULOS!$S$56,CALCULOS!S29-CALCULOS!$S$56,0))</f>
        <v>-59.909714572045601</v>
      </c>
      <c r="T29" s="44">
        <f>IF(CALCULOS!T29&lt;CALCULOS!$T$55,CALCULOS!T29-CALCULOS!$T$55,IF(CALCULOS!T29&gt;CALCULOS!$T$56,CALCULOS!T29-CALCULOS!$T$56,0))</f>
        <v>190.66664080601203</v>
      </c>
      <c r="U29" s="45"/>
    </row>
    <row r="30" spans="1:21" ht="18" customHeight="1" x14ac:dyDescent="0.25">
      <c r="A30" s="78">
        <f>+casos!AU30</f>
        <v>28</v>
      </c>
      <c r="B30" s="99" t="str">
        <f>+casos!AV30</f>
        <v>EPS037</v>
      </c>
      <c r="C30" s="99" t="str">
        <f>+casos!AW30</f>
        <v>C</v>
      </c>
      <c r="D30" s="44">
        <f>IF(CALCULOS!D30&lt;CALCULOS!$D$55,CALCULOS!D30-CALCULOS!$D$55,IF(CALCULOS!D30&gt;CALCULOS!$D$56,CALCULOS!D30-CALCULOS!$D$56,0))</f>
        <v>-0.76175739418030597</v>
      </c>
      <c r="E30" s="44">
        <f>IF(CALCULOS!E30&lt;CALCULOS!$E$55,CALCULOS!E30-CALCULOS!$E$55,IF(CALCULOS!E30&gt;CALCULOS!$E$56,CALCULOS!E30-CALCULOS!$E$56,0))</f>
        <v>1.3912744455356663</v>
      </c>
      <c r="F30" s="44">
        <f>IF(CALCULOS!F30&lt;CALCULOS!$F$55,CALCULOS!F30-CALCULOS!$F$55,IF(CALCULOS!F30&gt;CALCULOS!$F$56,CALCULOS!F30-CALCULOS!$F$56,0))</f>
        <v>0.36914235520410754</v>
      </c>
      <c r="G30" s="44">
        <f>IF(CALCULOS!G30&lt;CALCULOS!$G$55,CALCULOS!G30-CALCULOS!$G$55,IF(CALCULOS!G30&gt;CALCULOS!$G$56,CALCULOS!G30-CALCULOS!$G$56,0))</f>
        <v>4.5785509360901173</v>
      </c>
      <c r="H30" s="44">
        <f>IF(CALCULOS!H30&lt;CALCULOS!$H$55,CALCULOS!H30-CALCULOS!$H$55,IF(CALCULOS!H30&gt;CALCULOS!$H$56,CALCULOS!H30-CALCULOS!$H$56,0))</f>
        <v>13.232521564473064</v>
      </c>
      <c r="I30" s="44">
        <f>IF(CALCULOS!I30&lt;CALCULOS!$I$55,CALCULOS!I30-CALCULOS!$I$55,IF(CALCULOS!I30&gt;CALCULOS!$I$56,CALCULOS!I30-CALCULOS!$I$56,0))</f>
        <v>20.818127343231694</v>
      </c>
      <c r="J30" s="44">
        <f>IF(CALCULOS!J30&lt;CALCULOS!$J$55,CALCULOS!J30-CALCULOS!$J$55,IF(CALCULOS!J30&gt;CALCULOS!$J$56,CALCULOS!J30-CALCULOS!$J$56,0))</f>
        <v>58.326114874889839</v>
      </c>
      <c r="K30" s="44">
        <f>IF(CALCULOS!K30&lt;CALCULOS!$K$55,CALCULOS!K30-CALCULOS!$K$55,IF(CALCULOS!K30&gt;CALCULOS!$K$56,CALCULOS!K30-CALCULOS!$K$56,0))</f>
        <v>99.597290571850095</v>
      </c>
      <c r="L30" s="44">
        <f>IF(CALCULOS!L30&lt;CALCULOS!$L$55,CALCULOS!L30-CALCULOS!$L$55,IF(CALCULOS!L30&gt;CALCULOS!$L$56,CALCULOS!L30-CALCULOS!$L$56,0))</f>
        <v>96.759903676562033</v>
      </c>
      <c r="M30" s="44">
        <f>IF(CALCULOS!M30&lt;CALCULOS!$M$55,CALCULOS!M30-CALCULOS!$M$55,IF(CALCULOS!M30&gt;CALCULOS!$M$56,CALCULOS!M30-CALCULOS!$M$56,0))</f>
        <v>103.62029914044516</v>
      </c>
      <c r="N30" s="44">
        <f>IF(CALCULOS!N30&lt;CALCULOS!$N$55,CALCULOS!N30-CALCULOS!$N$55,IF(CALCULOS!N30&gt;CALCULOS!$N$56,CALCULOS!N30-CALCULOS!$N$56,0))</f>
        <v>142.80803819910264</v>
      </c>
      <c r="O30" s="44">
        <f>IF(CALCULOS!O30&lt;CALCULOS!$O$55,CALCULOS!O30-CALCULOS!$O$55,IF(CALCULOS!O30&gt;CALCULOS!$O$56,CALCULOS!O30-CALCULOS!$O$56,0))</f>
        <v>149.39044480979732</v>
      </c>
      <c r="P30" s="44">
        <f>IF(CALCULOS!P30&lt;CALCULOS!$P$55,CALCULOS!P30-CALCULOS!$P$55,IF(CALCULOS!P30&gt;CALCULOS!$P$56,CALCULOS!P30-CALCULOS!$P$56,0))</f>
        <v>131.03549513946882</v>
      </c>
      <c r="Q30" s="44">
        <f>IF(CALCULOS!Q30&lt;CALCULOS!$Q$55,CALCULOS!Q30-CALCULOS!$Q$55,IF(CALCULOS!Q30&gt;CALCULOS!$Q$56,CALCULOS!Q30-CALCULOS!$Q$56,0))</f>
        <v>137.21236075268916</v>
      </c>
      <c r="R30" s="44">
        <f>IF(CALCULOS!R30&lt;CALCULOS!$R$55,CALCULOS!R30-CALCULOS!$R$55,IF(CALCULOS!R30&gt;CALCULOS!$R$56,CALCULOS!R30-CALCULOS!$R$56,0))</f>
        <v>85.649533427998222</v>
      </c>
      <c r="S30" s="44">
        <f>IF(CALCULOS!S30&lt;CALCULOS!$S$55,CALCULOS!S30-CALCULOS!$S$55,IF(CALCULOS!S30&gt;CALCULOS!$S$56,CALCULOS!S30-CALCULOS!$S$56,0))</f>
        <v>131.4675265084046</v>
      </c>
      <c r="T30" s="44">
        <f>IF(CALCULOS!T30&lt;CALCULOS!$T$55,CALCULOS!T30-CALCULOS!$T$55,IF(CALCULOS!T30&gt;CALCULOS!$T$56,CALCULOS!T30-CALCULOS!$T$56,0))</f>
        <v>94.468683448047727</v>
      </c>
      <c r="U30" s="45"/>
    </row>
    <row r="31" spans="1:21" ht="18" customHeight="1" x14ac:dyDescent="0.25">
      <c r="A31" s="78">
        <f>+casos!AU31</f>
        <v>29</v>
      </c>
      <c r="B31" s="99" t="str">
        <f>+casos!AV31</f>
        <v>EPSI01</v>
      </c>
      <c r="C31" s="99" t="str">
        <f>+casos!AW31</f>
        <v>S</v>
      </c>
      <c r="D31" s="44">
        <f>IF(CALCULOS!D31&lt;CALCULOS!$D$55,CALCULOS!D31-CALCULOS!$D$55,IF(CALCULOS!D31&gt;CALCULOS!$D$56,CALCULOS!D31-CALCULOS!$D$56,0))</f>
        <v>-0.76175739418030597</v>
      </c>
      <c r="E31" s="44">
        <f>IF(CALCULOS!E31&lt;CALCULOS!$E$55,CALCULOS!E31-CALCULOS!$E$55,IF(CALCULOS!E31&gt;CALCULOS!$E$56,CALCULOS!E31-CALCULOS!$E$56,0))</f>
        <v>-1.3047246917446098</v>
      </c>
      <c r="F31" s="44">
        <f>IF(CALCULOS!F31&lt;CALCULOS!$F$55,CALCULOS!F31-CALCULOS!$F$55,IF(CALCULOS!F31&gt;CALCULOS!$F$56,CALCULOS!F31-CALCULOS!$F$56,0))</f>
        <v>-3.9184707305910309</v>
      </c>
      <c r="G31" s="44">
        <f>IF(CALCULOS!G31&lt;CALCULOS!$G$55,CALCULOS!G31-CALCULOS!$G$55,IF(CALCULOS!G31&gt;CALCULOS!$G$56,CALCULOS!G31-CALCULOS!$G$56,0))</f>
        <v>-5.5541928323370371</v>
      </c>
      <c r="H31" s="44">
        <f>IF(CALCULOS!H31&lt;CALCULOS!$H$55,CALCULOS!H31-CALCULOS!$H$55,IF(CALCULOS!H31&gt;CALCULOS!$H$56,CALCULOS!H31-CALCULOS!$H$56,0))</f>
        <v>-13.95482801296423</v>
      </c>
      <c r="I31" s="44">
        <f>IF(CALCULOS!I31&lt;CALCULOS!$I$55,CALCULOS!I31-CALCULOS!$I$55,IF(CALCULOS!I31&gt;CALCULOS!$I$56,CALCULOS!I31-CALCULOS!$I$56,0))</f>
        <v>-23.596489870708574</v>
      </c>
      <c r="J31" s="44">
        <f>IF(CALCULOS!J31&lt;CALCULOS!$J$55,CALCULOS!J31-CALCULOS!$J$55,IF(CALCULOS!J31&gt;CALCULOS!$J$56,CALCULOS!J31-CALCULOS!$J$56,0))</f>
        <v>-39.429830670783787</v>
      </c>
      <c r="K31" s="44">
        <f>IF(CALCULOS!K31&lt;CALCULOS!$K$55,CALCULOS!K31-CALCULOS!$K$55,IF(CALCULOS!K31&gt;CALCULOS!$K$56,CALCULOS!K31-CALCULOS!$K$56,0))</f>
        <v>-42.062508636323088</v>
      </c>
      <c r="L31" s="44">
        <f>IF(CALCULOS!L31&lt;CALCULOS!$L$55,CALCULOS!L31-CALCULOS!$L$55,IF(CALCULOS!L31&gt;CALCULOS!$L$56,CALCULOS!L31-CALCULOS!$L$56,0))</f>
        <v>-64.274663110309092</v>
      </c>
      <c r="M31" s="44">
        <f>IF(CALCULOS!M31&lt;CALCULOS!$M$55,CALCULOS!M31-CALCULOS!$M$55,IF(CALCULOS!M31&gt;CALCULOS!$M$56,CALCULOS!M31-CALCULOS!$M$56,0))</f>
        <v>-104.21130800856815</v>
      </c>
      <c r="N31" s="44">
        <f>IF(CALCULOS!N31&lt;CALCULOS!$N$55,CALCULOS!N31-CALCULOS!$N$55,IF(CALCULOS!N31&gt;CALCULOS!$N$56,CALCULOS!N31-CALCULOS!$N$56,0))</f>
        <v>-119.76340997924177</v>
      </c>
      <c r="O31" s="44">
        <f>IF(CALCULOS!O31&lt;CALCULOS!$O$55,CALCULOS!O31-CALCULOS!$O$55,IF(CALCULOS!O31&gt;CALCULOS!$O$56,CALCULOS!O31-CALCULOS!$O$56,0))</f>
        <v>-164.74413165765148</v>
      </c>
      <c r="P31" s="44">
        <f>IF(CALCULOS!P31&lt;CALCULOS!$P$55,CALCULOS!P31-CALCULOS!$P$55,IF(CALCULOS!P31&gt;CALCULOS!$P$56,CALCULOS!P31-CALCULOS!$P$56,0))</f>
        <v>-182.23659767630318</v>
      </c>
      <c r="Q31" s="44">
        <f>IF(CALCULOS!Q31&lt;CALCULOS!$Q$55,CALCULOS!Q31-CALCULOS!$Q$55,IF(CALCULOS!Q31&gt;CALCULOS!$Q$56,CALCULOS!Q31-CALCULOS!$Q$56,0))</f>
        <v>-87.406710330193789</v>
      </c>
      <c r="R31" s="44">
        <f>IF(CALCULOS!R31&lt;CALCULOS!$R$55,CALCULOS!R31-CALCULOS!$R$55,IF(CALCULOS!R31&gt;CALCULOS!$R$56,CALCULOS!R31-CALCULOS!$R$56,0))</f>
        <v>-243.46434249004093</v>
      </c>
      <c r="S31" s="44">
        <f>IF(CALCULOS!S31&lt;CALCULOS!$S$55,CALCULOS!S31-CALCULOS!$S$55,IF(CALCULOS!S31&gt;CALCULOS!$S$56,CALCULOS!S31-CALCULOS!$S$56,0))</f>
        <v>-291.12358740441556</v>
      </c>
      <c r="T31" s="44">
        <f>IF(CALCULOS!T31&lt;CALCULOS!$T$55,CALCULOS!T31-CALCULOS!$T$55,IF(CALCULOS!T31&gt;CALCULOS!$T$56,CALCULOS!T31-CALCULOS!$T$56,0))</f>
        <v>-193.84925644564959</v>
      </c>
      <c r="U31" s="45"/>
    </row>
    <row r="32" spans="1:21" ht="18" customHeight="1" x14ac:dyDescent="0.25">
      <c r="A32" s="78">
        <f>+casos!AU32</f>
        <v>30</v>
      </c>
      <c r="B32" s="99" t="str">
        <f>+casos!AV32</f>
        <v>EPSI02</v>
      </c>
      <c r="C32" s="99" t="str">
        <f>+casos!AW32</f>
        <v>S</v>
      </c>
      <c r="D32" s="44">
        <f>IF(CALCULOS!D32&lt;CALCULOS!$D$55,CALCULOS!D32-CALCULOS!$D$55,IF(CALCULOS!D32&gt;CALCULOS!$D$56,CALCULOS!D32-CALCULOS!$D$56,0))</f>
        <v>-0.76175739418030597</v>
      </c>
      <c r="E32" s="44">
        <f>IF(CALCULOS!E32&lt;CALCULOS!$E$55,CALCULOS!E32-CALCULOS!$E$55,IF(CALCULOS!E32&gt;CALCULOS!$E$56,CALCULOS!E32-CALCULOS!$E$56,0))</f>
        <v>-1.3047246917446098</v>
      </c>
      <c r="F32" s="44">
        <f>IF(CALCULOS!F32&lt;CALCULOS!$F$55,CALCULOS!F32-CALCULOS!$F$55,IF(CALCULOS!F32&gt;CALCULOS!$F$56,CALCULOS!F32-CALCULOS!$F$56,0))</f>
        <v>0.26038426314068674</v>
      </c>
      <c r="G32" s="44">
        <f>IF(CALCULOS!G32&lt;CALCULOS!$G$55,CALCULOS!G32-CALCULOS!$G$55,IF(CALCULOS!G32&gt;CALCULOS!$G$56,CALCULOS!G32-CALCULOS!$G$56,0))</f>
        <v>-1.184544400454838</v>
      </c>
      <c r="H32" s="44">
        <f>IF(CALCULOS!H32&lt;CALCULOS!$H$55,CALCULOS!H32-CALCULOS!$H$55,IF(CALCULOS!H32&gt;CALCULOS!$H$56,CALCULOS!H32-CALCULOS!$H$56,0))</f>
        <v>-5.1735341457705584</v>
      </c>
      <c r="I32" s="44">
        <f>IF(CALCULOS!I32&lt;CALCULOS!$I$55,CALCULOS!I32-CALCULOS!$I$55,IF(CALCULOS!I32&gt;CALCULOS!$I$56,CALCULOS!I32-CALCULOS!$I$56,0))</f>
        <v>6.4423175183524322</v>
      </c>
      <c r="J32" s="44">
        <f>IF(CALCULOS!J32&lt;CALCULOS!$J$55,CALCULOS!J32-CALCULOS!$J$55,IF(CALCULOS!J32&gt;CALCULOS!$J$56,CALCULOS!J32-CALCULOS!$J$56,0))</f>
        <v>-11.419404157538878</v>
      </c>
      <c r="K32" s="44">
        <f>IF(CALCULOS!K32&lt;CALCULOS!$K$55,CALCULOS!K32-CALCULOS!$K$55,IF(CALCULOS!K32&gt;CALCULOS!$K$56,CALCULOS!K32-CALCULOS!$K$56,0))</f>
        <v>14.065786030160673</v>
      </c>
      <c r="L32" s="44">
        <f>IF(CALCULOS!L32&lt;CALCULOS!$L$55,CALCULOS!L32-CALCULOS!$L$55,IF(CALCULOS!L32&gt;CALCULOS!$L$56,CALCULOS!L32-CALCULOS!$L$56,0))</f>
        <v>-58.02413539193978</v>
      </c>
      <c r="M32" s="44">
        <f>IF(CALCULOS!M32&lt;CALCULOS!$M$55,CALCULOS!M32-CALCULOS!$M$55,IF(CALCULOS!M32&gt;CALCULOS!$M$56,CALCULOS!M32-CALCULOS!$M$56,0))</f>
        <v>-0.96370147581049537</v>
      </c>
      <c r="N32" s="44">
        <f>IF(CALCULOS!N32&lt;CALCULOS!$N$55,CALCULOS!N32-CALCULOS!$N$55,IF(CALCULOS!N32&gt;CALCULOS!$N$56,CALCULOS!N32-CALCULOS!$N$56,0))</f>
        <v>-61.155155115188208</v>
      </c>
      <c r="O32" s="44">
        <f>IF(CALCULOS!O32&lt;CALCULOS!$O$55,CALCULOS!O32-CALCULOS!$O$55,IF(CALCULOS!O32&gt;CALCULOS!$O$56,CALCULOS!O32-CALCULOS!$O$56,0))</f>
        <v>-24.999622062329138</v>
      </c>
      <c r="P32" s="44">
        <f>IF(CALCULOS!P32&lt;CALCULOS!$P$55,CALCULOS!P32-CALCULOS!$P$55,IF(CALCULOS!P32&gt;CALCULOS!$P$56,CALCULOS!P32-CALCULOS!$P$56,0))</f>
        <v>-140.9228261366633</v>
      </c>
      <c r="Q32" s="44">
        <f>IF(CALCULOS!Q32&lt;CALCULOS!$Q$55,CALCULOS!Q32-CALCULOS!$Q$55,IF(CALCULOS!Q32&gt;CALCULOS!$Q$56,CALCULOS!Q32-CALCULOS!$Q$56,0))</f>
        <v>-218.46937698315355</v>
      </c>
      <c r="R32" s="44">
        <f>IF(CALCULOS!R32&lt;CALCULOS!$R$55,CALCULOS!R32-CALCULOS!$R$55,IF(CALCULOS!R32&gt;CALCULOS!$R$56,CALCULOS!R32-CALCULOS!$R$56,0))</f>
        <v>-186.39404615252721</v>
      </c>
      <c r="S32" s="44">
        <f>IF(CALCULOS!S32&lt;CALCULOS!$S$55,CALCULOS!S32-CALCULOS!$S$55,IF(CALCULOS!S32&gt;CALCULOS!$S$56,CALCULOS!S32-CALCULOS!$S$56,0))</f>
        <v>-22.306383103340295</v>
      </c>
      <c r="T32" s="44">
        <f>IF(CALCULOS!T32&lt;CALCULOS!$T$55,CALCULOS!T32-CALCULOS!$T$55,IF(CALCULOS!T32&gt;CALCULOS!$T$56,CALCULOS!T32-CALCULOS!$T$56,0))</f>
        <v>-4.8475170613672844</v>
      </c>
      <c r="U32" s="45"/>
    </row>
    <row r="33" spans="1:21" ht="18" customHeight="1" x14ac:dyDescent="0.25">
      <c r="A33" s="78">
        <f>+casos!AU33</f>
        <v>31</v>
      </c>
      <c r="B33" s="99" t="str">
        <f>+casos!AV33</f>
        <v>EPSI03</v>
      </c>
      <c r="C33" s="99" t="str">
        <f>+casos!AW33</f>
        <v>S</v>
      </c>
      <c r="D33" s="44">
        <f>IF(CALCULOS!D33&lt;CALCULOS!$D$55,CALCULOS!D33-CALCULOS!$D$55,IF(CALCULOS!D33&gt;CALCULOS!$D$56,CALCULOS!D33-CALCULOS!$D$56,0))</f>
        <v>1.4744785734389971</v>
      </c>
      <c r="E33" s="44">
        <f>IF(CALCULOS!E33&lt;CALCULOS!$E$55,CALCULOS!E33-CALCULOS!$E$55,IF(CALCULOS!E33&gt;CALCULOS!$E$56,CALCULOS!E33-CALCULOS!$E$56,0))</f>
        <v>-1.3047246917446098</v>
      </c>
      <c r="F33" s="44">
        <f>IF(CALCULOS!F33&lt;CALCULOS!$F$55,CALCULOS!F33-CALCULOS!$F$55,IF(CALCULOS!F33&gt;CALCULOS!$F$56,CALCULOS!F33-CALCULOS!$F$56,0))</f>
        <v>3.9225140971033281</v>
      </c>
      <c r="G33" s="44">
        <f>IF(CALCULOS!G33&lt;CALCULOS!$G$55,CALCULOS!G33-CALCULOS!$G$55,IF(CALCULOS!G33&gt;CALCULOS!$G$56,CALCULOS!G33-CALCULOS!$G$56,0))</f>
        <v>-7.5269322765472904</v>
      </c>
      <c r="H33" s="44">
        <f>IF(CALCULOS!H33&lt;CALCULOS!$H$55,CALCULOS!H33-CALCULOS!$H$55,IF(CALCULOS!H33&gt;CALCULOS!$H$56,CALCULOS!H33-CALCULOS!$H$56,0))</f>
        <v>9.7993784434416931</v>
      </c>
      <c r="I33" s="44">
        <f>IF(CALCULOS!I33&lt;CALCULOS!$I$55,CALCULOS!I33-CALCULOS!$I$55,IF(CALCULOS!I33&gt;CALCULOS!$I$56,CALCULOS!I33-CALCULOS!$I$56,0))</f>
        <v>12.645329701068363</v>
      </c>
      <c r="J33" s="44">
        <f>IF(CALCULOS!J33&lt;CALCULOS!$J$55,CALCULOS!J33-CALCULOS!$J$55,IF(CALCULOS!J33&gt;CALCULOS!$J$56,CALCULOS!J33-CALCULOS!$J$56,0))</f>
        <v>1.1807506210299294</v>
      </c>
      <c r="K33" s="44">
        <f>IF(CALCULOS!K33&lt;CALCULOS!$K$55,CALCULOS!K33-CALCULOS!$K$55,IF(CALCULOS!K33&gt;CALCULOS!$K$56,CALCULOS!K33-CALCULOS!$K$56,0))</f>
        <v>-13.598067513658137</v>
      </c>
      <c r="L33" s="44">
        <f>IF(CALCULOS!L33&lt;CALCULOS!$L$55,CALCULOS!L33-CALCULOS!$L$55,IF(CALCULOS!L33&gt;CALCULOS!$L$56,CALCULOS!L33-CALCULOS!$L$56,0))</f>
        <v>-11.578194288856196</v>
      </c>
      <c r="M33" s="44">
        <f>IF(CALCULOS!M33&lt;CALCULOS!$M$55,CALCULOS!M33-CALCULOS!$M$55,IF(CALCULOS!M33&gt;CALCULOS!$M$56,CALCULOS!M33-CALCULOS!$M$56,0))</f>
        <v>-26.281133444977129</v>
      </c>
      <c r="N33" s="44">
        <f>IF(CALCULOS!N33&lt;CALCULOS!$N$55,CALCULOS!N33-CALCULOS!$N$55,IF(CALCULOS!N33&gt;CALCULOS!$N$56,CALCULOS!N33-CALCULOS!$N$56,0))</f>
        <v>-73.21806243354601</v>
      </c>
      <c r="O33" s="44">
        <f>IF(CALCULOS!O33&lt;CALCULOS!$O$55,CALCULOS!O33-CALCULOS!$O$55,IF(CALCULOS!O33&gt;CALCULOS!$O$56,CALCULOS!O33-CALCULOS!$O$56,0))</f>
        <v>-91.806136032089512</v>
      </c>
      <c r="P33" s="44">
        <f>IF(CALCULOS!P33&lt;CALCULOS!$P$55,CALCULOS!P33-CALCULOS!$P$55,IF(CALCULOS!P33&gt;CALCULOS!$P$56,CALCULOS!P33-CALCULOS!$P$56,0))</f>
        <v>-137.71389110863458</v>
      </c>
      <c r="Q33" s="44">
        <f>IF(CALCULOS!Q33&lt;CALCULOS!$Q$55,CALCULOS!Q33-CALCULOS!$Q$55,IF(CALCULOS!Q33&gt;CALCULOS!$Q$56,CALCULOS!Q33-CALCULOS!$Q$56,0))</f>
        <v>-161.60640556668605</v>
      </c>
      <c r="R33" s="44">
        <f>IF(CALCULOS!R33&lt;CALCULOS!$R$55,CALCULOS!R33-CALCULOS!$R$55,IF(CALCULOS!R33&gt;CALCULOS!$R$56,CALCULOS!R33-CALCULOS!$R$56,0))</f>
        <v>-141.69931871393337</v>
      </c>
      <c r="S33" s="44">
        <f>IF(CALCULOS!S33&lt;CALCULOS!$S$55,CALCULOS!S33-CALCULOS!$S$55,IF(CALCULOS!S33&gt;CALCULOS!$S$56,CALCULOS!S33-CALCULOS!$S$56,0))</f>
        <v>-167.60961488627444</v>
      </c>
      <c r="T33" s="44">
        <f>IF(CALCULOS!T33&lt;CALCULOS!$T$55,CALCULOS!T33-CALCULOS!$T$55,IF(CALCULOS!T33&gt;CALCULOS!$T$56,CALCULOS!T33-CALCULOS!$T$56,0))</f>
        <v>-127.43580012443418</v>
      </c>
      <c r="U33" s="45"/>
    </row>
    <row r="34" spans="1:21" ht="18" customHeight="1" x14ac:dyDescent="0.25">
      <c r="A34" s="78">
        <f>+casos!AU34</f>
        <v>32</v>
      </c>
      <c r="B34" s="99" t="str">
        <f>+casos!AV34</f>
        <v>EPSI04</v>
      </c>
      <c r="C34" s="99" t="str">
        <f>+casos!AW34</f>
        <v>S</v>
      </c>
      <c r="D34" s="44">
        <f>IF(CALCULOS!D34&lt;CALCULOS!$D$55,CALCULOS!D34-CALCULOS!$D$55,IF(CALCULOS!D34&gt;CALCULOS!$D$56,CALCULOS!D34-CALCULOS!$D$56,0))</f>
        <v>-0.76175739418030597</v>
      </c>
      <c r="E34" s="44">
        <f>IF(CALCULOS!E34&lt;CALCULOS!$E$55,CALCULOS!E34-CALCULOS!$E$55,IF(CALCULOS!E34&gt;CALCULOS!$E$56,CALCULOS!E34-CALCULOS!$E$56,0))</f>
        <v>-1.3047246917446098</v>
      </c>
      <c r="F34" s="44">
        <f>IF(CALCULOS!F34&lt;CALCULOS!$F$55,CALCULOS!F34-CALCULOS!$F$55,IF(CALCULOS!F34&gt;CALCULOS!$F$56,CALCULOS!F34-CALCULOS!$F$56,0))</f>
        <v>-3.9184707305910309</v>
      </c>
      <c r="G34" s="44">
        <f>IF(CALCULOS!G34&lt;CALCULOS!$G$55,CALCULOS!G34-CALCULOS!$G$55,IF(CALCULOS!G34&gt;CALCULOS!$G$56,CALCULOS!G34-CALCULOS!$G$56,0))</f>
        <v>-3.4960705737000479</v>
      </c>
      <c r="H34" s="44">
        <f>IF(CALCULOS!H34&lt;CALCULOS!$H$55,CALCULOS!H34-CALCULOS!$H$55,IF(CALCULOS!H34&gt;CALCULOS!$H$56,CALCULOS!H34-CALCULOS!$H$56,0))</f>
        <v>-19.781315223824802</v>
      </c>
      <c r="I34" s="44">
        <f>IF(CALCULOS!I34&lt;CALCULOS!$I$55,CALCULOS!I34-CALCULOS!$I$55,IF(CALCULOS!I34&gt;CALCULOS!$I$56,CALCULOS!I34-CALCULOS!$I$56,0))</f>
        <v>-30.512597485343058</v>
      </c>
      <c r="J34" s="44">
        <f>IF(CALCULOS!J34&lt;CALCULOS!$J$55,CALCULOS!J34-CALCULOS!$J$55,IF(CALCULOS!J34&gt;CALCULOS!$J$56,CALCULOS!J34-CALCULOS!$J$56,0))</f>
        <v>-7.8879955449344976</v>
      </c>
      <c r="K34" s="44">
        <f>IF(CALCULOS!K34&lt;CALCULOS!$K$55,CALCULOS!K34-CALCULOS!$K$55,IF(CALCULOS!K34&gt;CALCULOS!$K$56,CALCULOS!K34-CALCULOS!$K$56,0))</f>
        <v>-45.299972901584951</v>
      </c>
      <c r="L34" s="44">
        <f>IF(CALCULOS!L34&lt;CALCULOS!$L$55,CALCULOS!L34-CALCULOS!$L$55,IF(CALCULOS!L34&gt;CALCULOS!$L$56,CALCULOS!L34-CALCULOS!$L$56,0))</f>
        <v>-76.621866468748408</v>
      </c>
      <c r="M34" s="44">
        <f>IF(CALCULOS!M34&lt;CALCULOS!$M$55,CALCULOS!M34-CALCULOS!$M$55,IF(CALCULOS!M34&gt;CALCULOS!$M$56,CALCULOS!M34-CALCULOS!$M$56,0))</f>
        <v>-21.872897139897916</v>
      </c>
      <c r="N34" s="44">
        <f>IF(CALCULOS!N34&lt;CALCULOS!$N$55,CALCULOS!N34-CALCULOS!$N$55,IF(CALCULOS!N34&gt;CALCULOS!$N$56,CALCULOS!N34-CALCULOS!$N$56,0))</f>
        <v>-57.65911836323599</v>
      </c>
      <c r="O34" s="44">
        <f>IF(CALCULOS!O34&lt;CALCULOS!$O$55,CALCULOS!O34-CALCULOS!$O$55,IF(CALCULOS!O34&gt;CALCULOS!$O$56,CALCULOS!O34-CALCULOS!$O$56,0))</f>
        <v>-115.47160211090126</v>
      </c>
      <c r="P34" s="44">
        <f>IF(CALCULOS!P34&lt;CALCULOS!$P$55,CALCULOS!P34-CALCULOS!$P$55,IF(CALCULOS!P34&gt;CALCULOS!$P$56,CALCULOS!P34-CALCULOS!$P$56,0))</f>
        <v>-165.98919550515629</v>
      </c>
      <c r="Q34" s="44">
        <f>IF(CALCULOS!Q34&lt;CALCULOS!$Q$55,CALCULOS!Q34-CALCULOS!$Q$55,IF(CALCULOS!Q34&gt;CALCULOS!$Q$56,CALCULOS!Q34-CALCULOS!$Q$56,0))</f>
        <v>-142.7821305083562</v>
      </c>
      <c r="R34" s="44">
        <f>IF(CALCULOS!R34&lt;CALCULOS!$R$55,CALCULOS!R34-CALCULOS!$R$55,IF(CALCULOS!R34&gt;CALCULOS!$R$56,CALCULOS!R34-CALCULOS!$R$56,0))</f>
        <v>-127.89842873953714</v>
      </c>
      <c r="S34" s="44">
        <f>IF(CALCULOS!S34&lt;CALCULOS!$S$55,CALCULOS!S34-CALCULOS!$S$55,IF(CALCULOS!S34&gt;CALCULOS!$S$56,CALCULOS!S34-CALCULOS!$S$56,0))</f>
        <v>-291.12358740441556</v>
      </c>
      <c r="T34" s="44">
        <f>IF(CALCULOS!T34&lt;CALCULOS!$T$55,CALCULOS!T34-CALCULOS!$T$55,IF(CALCULOS!T34&gt;CALCULOS!$T$56,CALCULOS!T34-CALCULOS!$T$56,0))</f>
        <v>-235.95451960354433</v>
      </c>
      <c r="U34" s="45"/>
    </row>
    <row r="35" spans="1:21" ht="18" customHeight="1" x14ac:dyDescent="0.25">
      <c r="A35" s="78">
        <f>+casos!AU35</f>
        <v>33</v>
      </c>
      <c r="B35" s="99" t="str">
        <f>+casos!AV35</f>
        <v>EPSI05</v>
      </c>
      <c r="C35" s="99" t="str">
        <f>+casos!AW35</f>
        <v>S</v>
      </c>
      <c r="D35" s="44">
        <f>IF(CALCULOS!D35&lt;CALCULOS!$D$55,CALCULOS!D35-CALCULOS!$D$55,IF(CALCULOS!D35&gt;CALCULOS!$D$56,CALCULOS!D35-CALCULOS!$D$56,0))</f>
        <v>-0.76175739418030597</v>
      </c>
      <c r="E35" s="44">
        <f>IF(CALCULOS!E35&lt;CALCULOS!$E$55,CALCULOS!E35-CALCULOS!$E$55,IF(CALCULOS!E35&gt;CALCULOS!$E$56,CALCULOS!E35-CALCULOS!$E$56,0))</f>
        <v>-1.3047246917446098</v>
      </c>
      <c r="F35" s="44">
        <f>IF(CALCULOS!F35&lt;CALCULOS!$F$55,CALCULOS!F35-CALCULOS!$F$55,IF(CALCULOS!F35&gt;CALCULOS!$F$56,CALCULOS!F35-CALCULOS!$F$56,0))</f>
        <v>-3.9184707305910309</v>
      </c>
      <c r="G35" s="44">
        <f>IF(CALCULOS!G35&lt;CALCULOS!$G$55,CALCULOS!G35-CALCULOS!$G$55,IF(CALCULOS!G35&gt;CALCULOS!$G$56,CALCULOS!G35-CALCULOS!$G$56,0))</f>
        <v>-9.4255102416514269</v>
      </c>
      <c r="H35" s="44">
        <f>IF(CALCULOS!H35&lt;CALCULOS!$H$55,CALCULOS!H35-CALCULOS!$H$55,IF(CALCULOS!H35&gt;CALCULOS!$H$56,CALCULOS!H35-CALCULOS!$H$56,0))</f>
        <v>-11.776191944926307</v>
      </c>
      <c r="I35" s="44">
        <f>IF(CALCULOS!I35&lt;CALCULOS!$I$55,CALCULOS!I35-CALCULOS!$I$55,IF(CALCULOS!I35&gt;CALCULOS!$I$56,CALCULOS!I35-CALCULOS!$I$56,0))</f>
        <v>-7.132816320094765</v>
      </c>
      <c r="J35" s="44">
        <f>IF(CALCULOS!J35&lt;CALCULOS!$J$55,CALCULOS!J35-CALCULOS!$J$55,IF(CALCULOS!J35&gt;CALCULOS!$J$56,CALCULOS!J35-CALCULOS!$J$56,0))</f>
        <v>-27.52465841848128</v>
      </c>
      <c r="K35" s="44">
        <f>IF(CALCULOS!K35&lt;CALCULOS!$K$55,CALCULOS!K35-CALCULOS!$K$55,IF(CALCULOS!K35&gt;CALCULOS!$K$56,CALCULOS!K35-CALCULOS!$K$56,0))</f>
        <v>-15.770161240042242</v>
      </c>
      <c r="L35" s="44">
        <f>IF(CALCULOS!L35&lt;CALCULOS!$L$55,CALCULOS!L35-CALCULOS!$L$55,IF(CALCULOS!L35&gt;CALCULOS!$L$56,CALCULOS!L35-CALCULOS!$L$56,0))</f>
        <v>-57.250781042261679</v>
      </c>
      <c r="M35" s="44">
        <f>IF(CALCULOS!M35&lt;CALCULOS!$M$55,CALCULOS!M35-CALCULOS!$M$55,IF(CALCULOS!M35&gt;CALCULOS!$M$56,CALCULOS!M35-CALCULOS!$M$56,0))</f>
        <v>-61.470176793295323</v>
      </c>
      <c r="N35" s="44">
        <f>IF(CALCULOS!N35&lt;CALCULOS!$N$55,CALCULOS!N35-CALCULOS!$N$55,IF(CALCULOS!N35&gt;CALCULOS!$N$56,CALCULOS!N35-CALCULOS!$N$56,0))</f>
        <v>-103.64273480204881</v>
      </c>
      <c r="O35" s="44">
        <f>IF(CALCULOS!O35&lt;CALCULOS!$O$55,CALCULOS!O35-CALCULOS!$O$55,IF(CALCULOS!O35&gt;CALCULOS!$O$56,CALCULOS!O35-CALCULOS!$O$56,0))</f>
        <v>-134.25295663465016</v>
      </c>
      <c r="P35" s="44">
        <f>IF(CALCULOS!P35&lt;CALCULOS!$P$55,CALCULOS!P35-CALCULOS!$P$55,IF(CALCULOS!P35&gt;CALCULOS!$P$56,CALCULOS!P35-CALCULOS!$P$56,0))</f>
        <v>-80.858695467831268</v>
      </c>
      <c r="Q35" s="44">
        <f>IF(CALCULOS!Q35&lt;CALCULOS!$Q$55,CALCULOS!Q35-CALCULOS!$Q$55,IF(CALCULOS!Q35&gt;CALCULOS!$Q$56,CALCULOS!Q35-CALCULOS!$Q$56,0))</f>
        <v>-221.98573562721327</v>
      </c>
      <c r="R35" s="44">
        <f>IF(CALCULOS!R35&lt;CALCULOS!$R$55,CALCULOS!R35-CALCULOS!$R$55,IF(CALCULOS!R35&gt;CALCULOS!$R$56,CALCULOS!R35-CALCULOS!$R$56,0))</f>
        <v>-143.53455751486447</v>
      </c>
      <c r="S35" s="44">
        <f>IF(CALCULOS!S35&lt;CALCULOS!$S$55,CALCULOS!S35-CALCULOS!$S$55,IF(CALCULOS!S35&gt;CALCULOS!$S$56,CALCULOS!S35-CALCULOS!$S$56,0))</f>
        <v>26.408732849610317</v>
      </c>
      <c r="T35" s="44">
        <f>IF(CALCULOS!T35&lt;CALCULOS!$T$55,CALCULOS!T35-CALCULOS!$T$55,IF(CALCULOS!T35&gt;CALCULOS!$T$56,CALCULOS!T35-CALCULOS!$T$56,0))</f>
        <v>-164.19276861682025</v>
      </c>
      <c r="U35" s="45"/>
    </row>
    <row r="36" spans="1:21" ht="18" customHeight="1" x14ac:dyDescent="0.25">
      <c r="A36" s="78">
        <f>+casos!AU36</f>
        <v>34</v>
      </c>
      <c r="B36" s="99" t="str">
        <f>+casos!AV36</f>
        <v>EPSI06</v>
      </c>
      <c r="C36" s="99" t="str">
        <f>+casos!AW36</f>
        <v>S</v>
      </c>
      <c r="D36" s="44">
        <f>IF(CALCULOS!D36&lt;CALCULOS!$D$55,CALCULOS!D36-CALCULOS!$D$55,IF(CALCULOS!D36&gt;CALCULOS!$D$56,CALCULOS!D36-CALCULOS!$D$56,0))</f>
        <v>-0.76175739418030597</v>
      </c>
      <c r="E36" s="44">
        <f>IF(CALCULOS!E36&lt;CALCULOS!$E$55,CALCULOS!E36-CALCULOS!$E$55,IF(CALCULOS!E36&gt;CALCULOS!$E$56,CALCULOS!E36-CALCULOS!$E$56,0))</f>
        <v>-1.3047246917446098</v>
      </c>
      <c r="F36" s="44">
        <f>IF(CALCULOS!F36&lt;CALCULOS!$F$55,CALCULOS!F36-CALCULOS!$F$55,IF(CALCULOS!F36&gt;CALCULOS!$F$56,CALCULOS!F36-CALCULOS!$F$56,0))</f>
        <v>-3.9184707305910309</v>
      </c>
      <c r="G36" s="44">
        <f>IF(CALCULOS!G36&lt;CALCULOS!$G$55,CALCULOS!G36-CALCULOS!$G$55,IF(CALCULOS!G36&gt;CALCULOS!$G$56,CALCULOS!G36-CALCULOS!$G$56,0))</f>
        <v>0.89866898609996682</v>
      </c>
      <c r="H36" s="44">
        <f>IF(CALCULOS!H36&lt;CALCULOS!$H$55,CALCULOS!H36-CALCULOS!$H$55,IF(CALCULOS!H36&gt;CALCULOS!$H$56,CALCULOS!H36-CALCULOS!$H$56,0))</f>
        <v>-19.781315223824802</v>
      </c>
      <c r="I36" s="44">
        <f>IF(CALCULOS!I36&lt;CALCULOS!$I$55,CALCULOS!I36-CALCULOS!$I$55,IF(CALCULOS!I36&gt;CALCULOS!$I$56,CALCULOS!I36-CALCULOS!$I$56,0))</f>
        <v>-12.719003179293235</v>
      </c>
      <c r="J36" s="44">
        <f>IF(CALCULOS!J36&lt;CALCULOS!$J$55,CALCULOS!J36-CALCULOS!$J$55,IF(CALCULOS!J36&gt;CALCULOS!$J$56,CALCULOS!J36-CALCULOS!$J$56,0))</f>
        <v>19.379087829552262</v>
      </c>
      <c r="K36" s="44">
        <f>IF(CALCULOS!K36&lt;CALCULOS!$K$55,CALCULOS!K36-CALCULOS!$K$55,IF(CALCULOS!K36&gt;CALCULOS!$K$56,CALCULOS!K36-CALCULOS!$K$56,0))</f>
        <v>17.434452936376992</v>
      </c>
      <c r="L36" s="44">
        <f>IF(CALCULOS!L36&lt;CALCULOS!$L$55,CALCULOS!L36-CALCULOS!$L$55,IF(CALCULOS!L36&gt;CALCULOS!$L$56,CALCULOS!L36-CALCULOS!$L$56,0))</f>
        <v>-47.044818258159829</v>
      </c>
      <c r="M36" s="44">
        <f>IF(CALCULOS!M36&lt;CALCULOS!$M$55,CALCULOS!M36-CALCULOS!$M$55,IF(CALCULOS!M36&gt;CALCULOS!$M$56,CALCULOS!M36-CALCULOS!$M$56,0))</f>
        <v>-76.050226623042946</v>
      </c>
      <c r="N36" s="44">
        <f>IF(CALCULOS!N36&lt;CALCULOS!$N$55,CALCULOS!N36-CALCULOS!$N$55,IF(CALCULOS!N36&gt;CALCULOS!$N$56,CALCULOS!N36-CALCULOS!$N$56,0))</f>
        <v>-16.499891662500758</v>
      </c>
      <c r="O36" s="44">
        <f>IF(CALCULOS!O36&lt;CALCULOS!$O$55,CALCULOS!O36-CALCULOS!$O$55,IF(CALCULOS!O36&gt;CALCULOS!$O$56,CALCULOS!O36-CALCULOS!$O$56,0))</f>
        <v>-38.853767555806002</v>
      </c>
      <c r="P36" s="44">
        <f>IF(CALCULOS!P36&lt;CALCULOS!$P$55,CALCULOS!P36-CALCULOS!$P$55,IF(CALCULOS!P36&gt;CALCULOS!$P$56,CALCULOS!P36-CALCULOS!$P$56,0))</f>
        <v>-74.468023397253546</v>
      </c>
      <c r="Q36" s="44">
        <f>IF(CALCULOS!Q36&lt;CALCULOS!$Q$55,CALCULOS!Q36-CALCULOS!$Q$55,IF(CALCULOS!Q36&gt;CALCULOS!$Q$56,CALCULOS!Q36-CALCULOS!$Q$56,0))</f>
        <v>80.366213670690627</v>
      </c>
      <c r="R36" s="44">
        <f>IF(CALCULOS!R36&lt;CALCULOS!$R$55,CALCULOS!R36-CALCULOS!$R$55,IF(CALCULOS!R36&gt;CALCULOS!$R$56,CALCULOS!R36-CALCULOS!$R$56,0))</f>
        <v>-295.68366363886599</v>
      </c>
      <c r="S36" s="44">
        <f>IF(CALCULOS!S36&lt;CALCULOS!$S$55,CALCULOS!S36-CALCULOS!$S$55,IF(CALCULOS!S36&gt;CALCULOS!$S$56,CALCULOS!S36-CALCULOS!$S$56,0))</f>
        <v>-211.12358740441556</v>
      </c>
      <c r="T36" s="44">
        <f>IF(CALCULOS!T36&lt;CALCULOS!$T$55,CALCULOS!T36-CALCULOS!$T$55,IF(CALCULOS!T36&gt;CALCULOS!$T$56,CALCULOS!T36-CALCULOS!$T$56,0))</f>
        <v>-235.95451960354433</v>
      </c>
      <c r="U36" s="45"/>
    </row>
    <row r="37" spans="1:21" ht="18" customHeight="1" x14ac:dyDescent="0.25">
      <c r="A37" s="78">
        <f>+casos!AU37</f>
        <v>35</v>
      </c>
      <c r="B37" s="99" t="str">
        <f>+casos!AV37</f>
        <v>EPSS03</v>
      </c>
      <c r="C37" s="99" t="str">
        <f>+casos!AW37</f>
        <v>S</v>
      </c>
      <c r="D37" s="44">
        <f>IF(CALCULOS!D37&lt;CALCULOS!$D$55,CALCULOS!D37-CALCULOS!$D$55,IF(CALCULOS!D37&gt;CALCULOS!$D$56,CALCULOS!D37-CALCULOS!$D$56,0))</f>
        <v>-0.76175739418030597</v>
      </c>
      <c r="E37" s="44">
        <f>IF(CALCULOS!E37&lt;CALCULOS!$E$55,CALCULOS!E37-CALCULOS!$E$55,IF(CALCULOS!E37&gt;CALCULOS!$E$56,CALCULOS!E37-CALCULOS!$E$56,0))</f>
        <v>-0.21072854261105478</v>
      </c>
      <c r="F37" s="44">
        <f>IF(CALCULOS!F37&lt;CALCULOS!$F$55,CALCULOS!F37-CALCULOS!$F$55,IF(CALCULOS!F37&gt;CALCULOS!$F$56,CALCULOS!F37-CALCULOS!$F$56,0))</f>
        <v>-2.9560994477501108</v>
      </c>
      <c r="G37" s="44">
        <f>IF(CALCULOS!G37&lt;CALCULOS!$G$55,CALCULOS!G37-CALCULOS!$G$55,IF(CALCULOS!G37&gt;CALCULOS!$G$56,CALCULOS!G37-CALCULOS!$G$56,0))</f>
        <v>4.9833452714309665</v>
      </c>
      <c r="H37" s="44">
        <f>IF(CALCULOS!H37&lt;CALCULOS!$H$55,CALCULOS!H37-CALCULOS!$H$55,IF(CALCULOS!H37&gt;CALCULOS!$H$56,CALCULOS!H37-CALCULOS!$H$56,0))</f>
        <v>0.73330877242395331</v>
      </c>
      <c r="I37" s="44">
        <f>IF(CALCULOS!I37&lt;CALCULOS!$I$55,CALCULOS!I37-CALCULOS!$I$55,IF(CALCULOS!I37&gt;CALCULOS!$I$56,CALCULOS!I37-CALCULOS!$I$56,0))</f>
        <v>9.7374559717591893</v>
      </c>
      <c r="J37" s="44">
        <f>IF(CALCULOS!J37&lt;CALCULOS!$J$55,CALCULOS!J37-CALCULOS!$J$55,IF(CALCULOS!J37&gt;CALCULOS!$J$56,CALCULOS!J37-CALCULOS!$J$56,0))</f>
        <v>5.395841901215249</v>
      </c>
      <c r="K37" s="44">
        <f>IF(CALCULOS!K37&lt;CALCULOS!$K$55,CALCULOS!K37-CALCULOS!$K$55,IF(CALCULOS!K37&gt;CALCULOS!$K$56,CALCULOS!K37-CALCULOS!$K$56,0))</f>
        <v>-4.3460116101629467</v>
      </c>
      <c r="L37" s="44">
        <f>IF(CALCULOS!L37&lt;CALCULOS!$L$55,CALCULOS!L37-CALCULOS!$L$55,IF(CALCULOS!L37&gt;CALCULOS!$L$56,CALCULOS!L37-CALCULOS!$L$56,0))</f>
        <v>19.116994390773812</v>
      </c>
      <c r="M37" s="44">
        <f>IF(CALCULOS!M37&lt;CALCULOS!$M$55,CALCULOS!M37-CALCULOS!$M$55,IF(CALCULOS!M37&gt;CALCULOS!$M$56,CALCULOS!M37-CALCULOS!$M$56,0))</f>
        <v>9.336346522692935</v>
      </c>
      <c r="N37" s="44">
        <f>IF(CALCULOS!N37&lt;CALCULOS!$N$55,CALCULOS!N37-CALCULOS!$N$55,IF(CALCULOS!N37&gt;CALCULOS!$N$56,CALCULOS!N37-CALCULOS!$N$56,0))</f>
        <v>-14.326628734986613</v>
      </c>
      <c r="O37" s="44">
        <f>IF(CALCULOS!O37&lt;CALCULOS!$O$55,CALCULOS!O37-CALCULOS!$O$55,IF(CALCULOS!O37&gt;CALCULOS!$O$56,CALCULOS!O37-CALCULOS!$O$56,0))</f>
        <v>-43.193590906033251</v>
      </c>
      <c r="P37" s="44">
        <f>IF(CALCULOS!P37&lt;CALCULOS!$P$55,CALCULOS!P37-CALCULOS!$P$55,IF(CALCULOS!P37&gt;CALCULOS!$P$56,CALCULOS!P37-CALCULOS!$P$56,0))</f>
        <v>-69.481984222718609</v>
      </c>
      <c r="Q37" s="44">
        <f>IF(CALCULOS!Q37&lt;CALCULOS!$Q$55,CALCULOS!Q37-CALCULOS!$Q$55,IF(CALCULOS!Q37&gt;CALCULOS!$Q$56,CALCULOS!Q37-CALCULOS!$Q$56,0))</f>
        <v>-53.439210430163286</v>
      </c>
      <c r="R37" s="44">
        <f>IF(CALCULOS!R37&lt;CALCULOS!$R$55,CALCULOS!R37-CALCULOS!$R$55,IF(CALCULOS!R37&gt;CALCULOS!$R$56,CALCULOS!R37-CALCULOS!$R$56,0))</f>
        <v>-92.555489761149147</v>
      </c>
      <c r="S37" s="44">
        <f>IF(CALCULOS!S37&lt;CALCULOS!$S$55,CALCULOS!S37-CALCULOS!$S$55,IF(CALCULOS!S37&gt;CALCULOS!$S$56,CALCULOS!S37-CALCULOS!$S$56,0))</f>
        <v>-109.78080737742502</v>
      </c>
      <c r="T37" s="44">
        <f>IF(CALCULOS!T37&lt;CALCULOS!$T$55,CALCULOS!T37-CALCULOS!$T$55,IF(CALCULOS!T37&gt;CALCULOS!$T$56,CALCULOS!T37-CALCULOS!$T$56,0))</f>
        <v>-145.78319408505922</v>
      </c>
      <c r="U37" s="45"/>
    </row>
    <row r="38" spans="1:21" ht="18" customHeight="1" x14ac:dyDescent="0.25">
      <c r="A38" s="78">
        <f>+casos!AU38</f>
        <v>36</v>
      </c>
      <c r="B38" s="99" t="str">
        <f>+casos!AV38</f>
        <v>EPSS33</v>
      </c>
      <c r="C38" s="99" t="str">
        <f>+casos!AW38</f>
        <v>S</v>
      </c>
      <c r="D38" s="44">
        <f>IF(CALCULOS!D38&lt;CALCULOS!$D$55,CALCULOS!D38-CALCULOS!$D$55,IF(CALCULOS!D38&gt;CALCULOS!$D$56,CALCULOS!D38-CALCULOS!$D$56,0))</f>
        <v>0.18870453031499879</v>
      </c>
      <c r="E38" s="44">
        <f>IF(CALCULOS!E38&lt;CALCULOS!$E$55,CALCULOS!E38-CALCULOS!$E$55,IF(CALCULOS!E38&gt;CALCULOS!$E$56,CALCULOS!E38-CALCULOS!$E$56,0))</f>
        <v>-0.45925892465351936</v>
      </c>
      <c r="F38" s="44">
        <f>IF(CALCULOS!F38&lt;CALCULOS!$F$55,CALCULOS!F38-CALCULOS!$F$55,IF(CALCULOS!F38&gt;CALCULOS!$F$56,CALCULOS!F38-CALCULOS!$F$56,0))</f>
        <v>1.9116256846284361</v>
      </c>
      <c r="G38" s="44">
        <f>IF(CALCULOS!G38&lt;CALCULOS!$G$55,CALCULOS!G38-CALCULOS!$G$55,IF(CALCULOS!G38&gt;CALCULOS!$G$56,CALCULOS!G38-CALCULOS!$G$56,0))</f>
        <v>-3.3450043435607055</v>
      </c>
      <c r="H38" s="44">
        <f>IF(CALCULOS!H38&lt;CALCULOS!$H$55,CALCULOS!H38-CALCULOS!$H$55,IF(CALCULOS!H38&gt;CALCULOS!$H$56,CALCULOS!H38-CALCULOS!$H$56,0))</f>
        <v>-3.304588600180697</v>
      </c>
      <c r="I38" s="44">
        <f>IF(CALCULOS!I38&lt;CALCULOS!$I$55,CALCULOS!I38-CALCULOS!$I$55,IF(CALCULOS!I38&gt;CALCULOS!$I$56,CALCULOS!I38-CALCULOS!$I$56,0))</f>
        <v>-7.8082870720110868</v>
      </c>
      <c r="J38" s="44">
        <f>IF(CALCULOS!J38&lt;CALCULOS!$J$55,CALCULOS!J38-CALCULOS!$J$55,IF(CALCULOS!J38&gt;CALCULOS!$J$56,CALCULOS!J38-CALCULOS!$J$56,0))</f>
        <v>-14.378407628708892</v>
      </c>
      <c r="K38" s="44">
        <f>IF(CALCULOS!K38&lt;CALCULOS!$K$55,CALCULOS!K38-CALCULOS!$K$55,IF(CALCULOS!K38&gt;CALCULOS!$K$56,CALCULOS!K38-CALCULOS!$K$56,0))</f>
        <v>-11.45721141775369</v>
      </c>
      <c r="L38" s="44">
        <f>IF(CALCULOS!L38&lt;CALCULOS!$L$55,CALCULOS!L38-CALCULOS!$L$55,IF(CALCULOS!L38&gt;CALCULOS!$L$56,CALCULOS!L38-CALCULOS!$L$56,0))</f>
        <v>0.56678258955007266</v>
      </c>
      <c r="M38" s="44">
        <f>IF(CALCULOS!M38&lt;CALCULOS!$M$55,CALCULOS!M38-CALCULOS!$M$55,IF(CALCULOS!M38&gt;CALCULOS!$M$56,CALCULOS!M38-CALCULOS!$M$56,0))</f>
        <v>-23.443737580639294</v>
      </c>
      <c r="N38" s="44">
        <f>IF(CALCULOS!N38&lt;CALCULOS!$N$55,CALCULOS!N38-CALCULOS!$N$55,IF(CALCULOS!N38&gt;CALCULOS!$N$56,CALCULOS!N38-CALCULOS!$N$56,0))</f>
        <v>-16.834437793371904</v>
      </c>
      <c r="O38" s="44">
        <f>IF(CALCULOS!O38&lt;CALCULOS!$O$55,CALCULOS!O38-CALCULOS!$O$55,IF(CALCULOS!O38&gt;CALCULOS!$O$56,CALCULOS!O38-CALCULOS!$O$56,0))</f>
        <v>-25.629116551878582</v>
      </c>
      <c r="P38" s="44">
        <f>IF(CALCULOS!P38&lt;CALCULOS!$P$55,CALCULOS!P38-CALCULOS!$P$55,IF(CALCULOS!P38&gt;CALCULOS!$P$56,CALCULOS!P38-CALCULOS!$P$56,0))</f>
        <v>-77.895140107341803</v>
      </c>
      <c r="Q38" s="44">
        <f>IF(CALCULOS!Q38&lt;CALCULOS!$Q$55,CALCULOS!Q38-CALCULOS!$Q$55,IF(CALCULOS!Q38&gt;CALCULOS!$Q$56,CALCULOS!Q38-CALCULOS!$Q$56,0))</f>
        <v>-79.489492071971313</v>
      </c>
      <c r="R38" s="44">
        <f>IF(CALCULOS!R38&lt;CALCULOS!$R$55,CALCULOS!R38-CALCULOS!$R$55,IF(CALCULOS!R38&gt;CALCULOS!$R$56,CALCULOS!R38-CALCULOS!$R$56,0))</f>
        <v>-106.51020613013492</v>
      </c>
      <c r="S38" s="44">
        <f>IF(CALCULOS!S38&lt;CALCULOS!$S$55,CALCULOS!S38-CALCULOS!$S$55,IF(CALCULOS!S38&gt;CALCULOS!$S$56,CALCULOS!S38-CALCULOS!$S$56,0))</f>
        <v>-88.462560001120096</v>
      </c>
      <c r="T38" s="44">
        <f>IF(CALCULOS!T38&lt;CALCULOS!$T$55,CALCULOS!T38-CALCULOS!$T$55,IF(CALCULOS!T38&gt;CALCULOS!$T$56,CALCULOS!T38-CALCULOS!$T$56,0))</f>
        <v>-147.44689433121317</v>
      </c>
      <c r="U38" s="45"/>
    </row>
    <row r="39" spans="1:21" ht="18" customHeight="1" x14ac:dyDescent="0.25">
      <c r="A39" s="78">
        <f>+casos!AU39</f>
        <v>37</v>
      </c>
      <c r="B39" s="99" t="str">
        <f>+casos!AV39</f>
        <v>EPSS34</v>
      </c>
      <c r="C39" s="99" t="str">
        <f>+casos!AW39</f>
        <v>S</v>
      </c>
      <c r="D39" s="44">
        <f>IF(CALCULOS!D39&lt;CALCULOS!$D$55,CALCULOS!D39-CALCULOS!$D$55,IF(CALCULOS!D39&gt;CALCULOS!$D$56,CALCULOS!D39-CALCULOS!$D$56,0))</f>
        <v>-0.76175739418030597</v>
      </c>
      <c r="E39" s="44">
        <f>IF(CALCULOS!E39&lt;CALCULOS!$E$55,CALCULOS!E39-CALCULOS!$E$55,IF(CALCULOS!E39&gt;CALCULOS!$E$56,CALCULOS!E39-CALCULOS!$E$56,0))</f>
        <v>0.74510670962262804</v>
      </c>
      <c r="F39" s="44">
        <f>IF(CALCULOS!F39&lt;CALCULOS!$F$55,CALCULOS!F39-CALCULOS!$F$55,IF(CALCULOS!F39&gt;CALCULOS!$F$56,CALCULOS!F39-CALCULOS!$F$56,0))</f>
        <v>-0.42974367987366158</v>
      </c>
      <c r="G39" s="44">
        <f>IF(CALCULOS!G39&lt;CALCULOS!$G$55,CALCULOS!G39-CALCULOS!$G$55,IF(CALCULOS!G39&gt;CALCULOS!$G$56,CALCULOS!G39-CALCULOS!$G$56,0))</f>
        <v>4.4670232933809118</v>
      </c>
      <c r="H39" s="44">
        <f>IF(CALCULOS!H39&lt;CALCULOS!$H$55,CALCULOS!H39-CALCULOS!$H$55,IF(CALCULOS!H39&gt;CALCULOS!$H$56,CALCULOS!H39-CALCULOS!$H$56,0))</f>
        <v>16.756656586576337</v>
      </c>
      <c r="I39" s="44">
        <f>IF(CALCULOS!I39&lt;CALCULOS!$I$55,CALCULOS!I39-CALCULOS!$I$55,IF(CALCULOS!I39&gt;CALCULOS!$I$56,CALCULOS!I39-CALCULOS!$I$56,0))</f>
        <v>52.699081346773731</v>
      </c>
      <c r="J39" s="44">
        <f>IF(CALCULOS!J39&lt;CALCULOS!$J$55,CALCULOS!J39-CALCULOS!$J$55,IF(CALCULOS!J39&gt;CALCULOS!$J$56,CALCULOS!J39-CALCULOS!$J$56,0))</f>
        <v>51.159392191692717</v>
      </c>
      <c r="K39" s="44">
        <f>IF(CALCULOS!K39&lt;CALCULOS!$K$55,CALCULOS!K39-CALCULOS!$K$55,IF(CALCULOS!K39&gt;CALCULOS!$K$56,CALCULOS!K39-CALCULOS!$K$56,0))</f>
        <v>30.401364221047707</v>
      </c>
      <c r="L39" s="44">
        <f>IF(CALCULOS!L39&lt;CALCULOS!$L$55,CALCULOS!L39-CALCULOS!$L$55,IF(CALCULOS!L39&gt;CALCULOS!$L$56,CALCULOS!L39-CALCULOS!$L$56,0))</f>
        <v>27.073848824295681</v>
      </c>
      <c r="M39" s="44">
        <f>IF(CALCULOS!M39&lt;CALCULOS!$M$55,CALCULOS!M39-CALCULOS!$M$55,IF(CALCULOS!M39&gt;CALCULOS!$M$56,CALCULOS!M39-CALCULOS!$M$56,0))</f>
        <v>63.658872385260622</v>
      </c>
      <c r="N39" s="44">
        <f>IF(CALCULOS!N39&lt;CALCULOS!$N$55,CALCULOS!N39-CALCULOS!$N$55,IF(CALCULOS!N39&gt;CALCULOS!$N$56,CALCULOS!N39-CALCULOS!$N$56,0))</f>
        <v>51.818057866847454</v>
      </c>
      <c r="O39" s="44">
        <f>IF(CALCULOS!O39&lt;CALCULOS!$O$55,CALCULOS!O39-CALCULOS!$O$55,IF(CALCULOS!O39&gt;CALCULOS!$O$56,CALCULOS!O39-CALCULOS!$O$56,0))</f>
        <v>26.10534935790173</v>
      </c>
      <c r="P39" s="44">
        <f>IF(CALCULOS!P39&lt;CALCULOS!$P$55,CALCULOS!P39-CALCULOS!$P$55,IF(CALCULOS!P39&gt;CALCULOS!$P$56,CALCULOS!P39-CALCULOS!$P$56,0))</f>
        <v>15.785366464417621</v>
      </c>
      <c r="Q39" s="44">
        <f>IF(CALCULOS!Q39&lt;CALCULOS!$Q$55,CALCULOS!Q39-CALCULOS!$Q$55,IF(CALCULOS!Q39&gt;CALCULOS!$Q$56,CALCULOS!Q39-CALCULOS!$Q$56,0))</f>
        <v>19.745175353336663</v>
      </c>
      <c r="R39" s="44">
        <f>IF(CALCULOS!R39&lt;CALCULOS!$R$55,CALCULOS!R39-CALCULOS!$R$55,IF(CALCULOS!R39&gt;CALCULOS!$R$56,CALCULOS!R39-CALCULOS!$R$56,0))</f>
        <v>84.605743045203724</v>
      </c>
      <c r="S39" s="44">
        <f>IF(CALCULOS!S39&lt;CALCULOS!$S$55,CALCULOS!S39-CALCULOS!$S$55,IF(CALCULOS!S39&gt;CALCULOS!$S$56,CALCULOS!S39-CALCULOS!$S$56,0))</f>
        <v>49.688681837277159</v>
      </c>
      <c r="T39" s="44">
        <f>IF(CALCULOS!T39&lt;CALCULOS!$T$55,CALCULOS!T39-CALCULOS!$T$55,IF(CALCULOS!T39&gt;CALCULOS!$T$56,CALCULOS!T39-CALCULOS!$T$56,0))</f>
        <v>-22.805425487194299</v>
      </c>
      <c r="U39" s="45"/>
    </row>
    <row r="40" spans="1:21" ht="18" customHeight="1" x14ac:dyDescent="0.25">
      <c r="A40" s="78">
        <f>+casos!AU40</f>
        <v>38</v>
      </c>
      <c r="B40" s="99" t="str">
        <f>+casos!AV40</f>
        <v>EPSS40</v>
      </c>
      <c r="C40" s="99" t="str">
        <f>+casos!AW40</f>
        <v>S</v>
      </c>
      <c r="D40" s="44">
        <f>IF(CALCULOS!D40&lt;CALCULOS!$D$55,CALCULOS!D40-CALCULOS!$D$55,IF(CALCULOS!D40&gt;CALCULOS!$D$56,CALCULOS!D40-CALCULOS!$D$56,0))</f>
        <v>-0.76175739418030597</v>
      </c>
      <c r="E40" s="44">
        <f>IF(CALCULOS!E40&lt;CALCULOS!$E$55,CALCULOS!E40-CALCULOS!$E$55,IF(CALCULOS!E40&gt;CALCULOS!$E$56,CALCULOS!E40-CALCULOS!$E$56,0))</f>
        <v>0.11271979758557671</v>
      </c>
      <c r="F40" s="44">
        <f>IF(CALCULOS!F40&lt;CALCULOS!$F$55,CALCULOS!F40-CALCULOS!$F$55,IF(CALCULOS!F40&gt;CALCULOS!$F$56,CALCULOS!F40-CALCULOS!$F$56,0))</f>
        <v>0.84334899881856318</v>
      </c>
      <c r="G40" s="44">
        <f>IF(CALCULOS!G40&lt;CALCULOS!$G$55,CALCULOS!G40-CALCULOS!$G$55,IF(CALCULOS!G40&gt;CALCULOS!$G$56,CALCULOS!G40-CALCULOS!$G$56,0))</f>
        <v>3.2469453496563716</v>
      </c>
      <c r="H40" s="44">
        <f>IF(CALCULOS!H40&lt;CALCULOS!$H$55,CALCULOS!H40-CALCULOS!$H$55,IF(CALCULOS!H40&gt;CALCULOS!$H$56,CALCULOS!H40-CALCULOS!$H$56,0))</f>
        <v>25.98088372364462</v>
      </c>
      <c r="I40" s="44">
        <f>IF(CALCULOS!I40&lt;CALCULOS!$I$55,CALCULOS!I40-CALCULOS!$I$55,IF(CALCULOS!I40&gt;CALCULOS!$I$56,CALCULOS!I40-CALCULOS!$I$56,0))</f>
        <v>42.850937169756627</v>
      </c>
      <c r="J40" s="44">
        <f>IF(CALCULOS!J40&lt;CALCULOS!$J$55,CALCULOS!J40-CALCULOS!$J$55,IF(CALCULOS!J40&gt;CALCULOS!$J$56,CALCULOS!J40-CALCULOS!$J$56,0))</f>
        <v>39.280369070122802</v>
      </c>
      <c r="K40" s="44">
        <f>IF(CALCULOS!K40&lt;CALCULOS!$K$55,CALCULOS!K40-CALCULOS!$K$55,IF(CALCULOS!K40&gt;CALCULOS!$K$56,CALCULOS!K40-CALCULOS!$K$56,0))</f>
        <v>68.049862208729053</v>
      </c>
      <c r="L40" s="44">
        <f>IF(CALCULOS!L40&lt;CALCULOS!$L$55,CALCULOS!L40-CALCULOS!$L$55,IF(CALCULOS!L40&gt;CALCULOS!$L$56,CALCULOS!L40-CALCULOS!$L$56,0))</f>
        <v>47.439216697290433</v>
      </c>
      <c r="M40" s="44">
        <f>IF(CALCULOS!M40&lt;CALCULOS!$M$55,CALCULOS!M40-CALCULOS!$M$55,IF(CALCULOS!M40&gt;CALCULOS!$M$56,CALCULOS!M40-CALCULOS!$M$56,0))</f>
        <v>51.961049484155637</v>
      </c>
      <c r="N40" s="44">
        <f>IF(CALCULOS!N40&lt;CALCULOS!$N$55,CALCULOS!N40-CALCULOS!$N$55,IF(CALCULOS!N40&gt;CALCULOS!$N$56,CALCULOS!N40-CALCULOS!$N$56,0))</f>
        <v>41.933293069633351</v>
      </c>
      <c r="O40" s="44">
        <f>IF(CALCULOS!O40&lt;CALCULOS!$O$55,CALCULOS!O40-CALCULOS!$O$55,IF(CALCULOS!O40&gt;CALCULOS!$O$56,CALCULOS!O40-CALCULOS!$O$56,0))</f>
        <v>34.934587633896797</v>
      </c>
      <c r="P40" s="44">
        <f>IF(CALCULOS!P40&lt;CALCULOS!$P$55,CALCULOS!P40-CALCULOS!$P$55,IF(CALCULOS!P40&gt;CALCULOS!$P$56,CALCULOS!P40-CALCULOS!$P$56,0))</f>
        <v>25.860147057071856</v>
      </c>
      <c r="Q40" s="44">
        <f>IF(CALCULOS!Q40&lt;CALCULOS!$Q$55,CALCULOS!Q40-CALCULOS!$Q$55,IF(CALCULOS!Q40&gt;CALCULOS!$Q$56,CALCULOS!Q40-CALCULOS!$Q$56,0))</f>
        <v>-20.030403416007459</v>
      </c>
      <c r="R40" s="44">
        <f>IF(CALCULOS!R40&lt;CALCULOS!$R$55,CALCULOS!R40-CALCULOS!$R$55,IF(CALCULOS!R40&gt;CALCULOS!$R$56,CALCULOS!R40-CALCULOS!$R$56,0))</f>
        <v>-34.604996514166601</v>
      </c>
      <c r="S40" s="44">
        <f>IF(CALCULOS!S40&lt;CALCULOS!$S$55,CALCULOS!S40-CALCULOS!$S$55,IF(CALCULOS!S40&gt;CALCULOS!$S$56,CALCULOS!S40-CALCULOS!$S$56,0))</f>
        <v>-9.1324330216793328</v>
      </c>
      <c r="T40" s="44">
        <f>IF(CALCULOS!T40&lt;CALCULOS!$T$55,CALCULOS!T40-CALCULOS!$T$55,IF(CALCULOS!T40&gt;CALCULOS!$T$56,CALCULOS!T40-CALCULOS!$T$56,0))</f>
        <v>63.874484167742366</v>
      </c>
      <c r="U40" s="45"/>
    </row>
    <row r="41" spans="1:21" ht="18" customHeight="1" x14ac:dyDescent="0.25">
      <c r="A41" s="78">
        <f>+casos!AU41</f>
        <v>39</v>
      </c>
      <c r="B41" s="99" t="str">
        <f>+casos!AV41</f>
        <v>EPSS41</v>
      </c>
      <c r="C41" s="99" t="str">
        <f>+casos!AW41</f>
        <v>S</v>
      </c>
      <c r="D41" s="44">
        <f>IF(CALCULOS!D41&lt;CALCULOS!$D$55,CALCULOS!D41-CALCULOS!$D$55,IF(CALCULOS!D41&gt;CALCULOS!$D$56,CALCULOS!D41-CALCULOS!$D$56,0))</f>
        <v>-0.76175739418030597</v>
      </c>
      <c r="E41" s="44">
        <f>IF(CALCULOS!E41&lt;CALCULOS!$E$55,CALCULOS!E41-CALCULOS!$E$55,IF(CALCULOS!E41&gt;CALCULOS!$E$56,CALCULOS!E41-CALCULOS!$E$56,0))</f>
        <v>-1.3047246917446098</v>
      </c>
      <c r="F41" s="44">
        <f>IF(CALCULOS!F41&lt;CALCULOS!$F$55,CALCULOS!F41-CALCULOS!$F$55,IF(CALCULOS!F41&gt;CALCULOS!$F$56,CALCULOS!F41-CALCULOS!$F$56,0))</f>
        <v>-2.3691160368209863</v>
      </c>
      <c r="G41" s="44">
        <f>IF(CALCULOS!G41&lt;CALCULOS!$G$55,CALCULOS!G41-CALCULOS!$G$55,IF(CALCULOS!G41&gt;CALCULOS!$G$56,CALCULOS!G41-CALCULOS!$G$56,0))</f>
        <v>-3.0367136353801838</v>
      </c>
      <c r="H41" s="44">
        <f>IF(CALCULOS!H41&lt;CALCULOS!$H$55,CALCULOS!H41-CALCULOS!$H$55,IF(CALCULOS!H41&gt;CALCULOS!$H$56,CALCULOS!H41-CALCULOS!$H$56,0))</f>
        <v>2.9021371976337456</v>
      </c>
      <c r="I41" s="44">
        <f>IF(CALCULOS!I41&lt;CALCULOS!$I$55,CALCULOS!I41-CALCULOS!$I$55,IF(CALCULOS!I41&gt;CALCULOS!$I$56,CALCULOS!I41-CALCULOS!$I$56,0))</f>
        <v>-6.5158723325403827</v>
      </c>
      <c r="J41" s="44">
        <f>IF(CALCULOS!J41&lt;CALCULOS!$J$55,CALCULOS!J41-CALCULOS!$J$55,IF(CALCULOS!J41&gt;CALCULOS!$J$56,CALCULOS!J41-CALCULOS!$J$56,0))</f>
        <v>18.847165390936112</v>
      </c>
      <c r="K41" s="44">
        <f>IF(CALCULOS!K41&lt;CALCULOS!$K$55,CALCULOS!K41-CALCULOS!$K$55,IF(CALCULOS!K41&gt;CALCULOS!$K$56,CALCULOS!K41-CALCULOS!$K$56,0))</f>
        <v>-12.072298813508553</v>
      </c>
      <c r="L41" s="44">
        <f>IF(CALCULOS!L41&lt;CALCULOS!$L$55,CALCULOS!L41-CALCULOS!$L$55,IF(CALCULOS!L41&gt;CALCULOS!$L$56,CALCULOS!L41-CALCULOS!$L$56,0))</f>
        <v>-32.825805093854122</v>
      </c>
      <c r="M41" s="44">
        <f>IF(CALCULOS!M41&lt;CALCULOS!$M$55,CALCULOS!M41-CALCULOS!$M$55,IF(CALCULOS!M41&gt;CALCULOS!$M$56,CALCULOS!M41-CALCULOS!$M$56,0))</f>
        <v>-22.439345125928696</v>
      </c>
      <c r="N41" s="44">
        <f>IF(CALCULOS!N41&lt;CALCULOS!$N$55,CALCULOS!N41-CALCULOS!$N$55,IF(CALCULOS!N41&gt;CALCULOS!$N$56,CALCULOS!N41-CALCULOS!$N$56,0))</f>
        <v>43.575030385348327</v>
      </c>
      <c r="O41" s="44">
        <f>IF(CALCULOS!O41&lt;CALCULOS!$O$55,CALCULOS!O41-CALCULOS!$O$55,IF(CALCULOS!O41&gt;CALCULOS!$O$56,CALCULOS!O41-CALCULOS!$O$56,0))</f>
        <v>-17.599518385252082</v>
      </c>
      <c r="P41" s="44">
        <f>IF(CALCULOS!P41&lt;CALCULOS!$P$55,CALCULOS!P41-CALCULOS!$P$55,IF(CALCULOS!P41&gt;CALCULOS!$P$56,CALCULOS!P41-CALCULOS!$P$56,0))</f>
        <v>-104.26295677061421</v>
      </c>
      <c r="Q41" s="44">
        <f>IF(CALCULOS!Q41&lt;CALCULOS!$Q$55,CALCULOS!Q41-CALCULOS!$Q$55,IF(CALCULOS!Q41&gt;CALCULOS!$Q$56,CALCULOS!Q41-CALCULOS!$Q$56,0))</f>
        <v>-121.91429604096842</v>
      </c>
      <c r="R41" s="44">
        <f>IF(CALCULOS!R41&lt;CALCULOS!$R$55,CALCULOS!R41-CALCULOS!$R$55,IF(CALCULOS!R41&gt;CALCULOS!$R$56,CALCULOS!R41-CALCULOS!$R$56,0))</f>
        <v>-129.76756977776148</v>
      </c>
      <c r="S41" s="44">
        <f>IF(CALCULOS!S41&lt;CALCULOS!$S$55,CALCULOS!S41-CALCULOS!$S$55,IF(CALCULOS!S41&gt;CALCULOS!$S$56,CALCULOS!S41-CALCULOS!$S$56,0))</f>
        <v>-152.61258072620629</v>
      </c>
      <c r="T41" s="44">
        <f>IF(CALCULOS!T41&lt;CALCULOS!$T$55,CALCULOS!T41-CALCULOS!$T$55,IF(CALCULOS!T41&gt;CALCULOS!$T$56,CALCULOS!T41-CALCULOS!$T$56,0))</f>
        <v>-136.85876833387999</v>
      </c>
      <c r="U41" s="45"/>
    </row>
    <row r="42" spans="1:21" ht="18" customHeight="1" x14ac:dyDescent="0.25">
      <c r="A42" s="78">
        <f>+casos!AU42</f>
        <v>40</v>
      </c>
      <c r="B42" s="99" t="str">
        <f>+casos!AV42</f>
        <v>ESS002</v>
      </c>
      <c r="C42" s="99" t="str">
        <f>+casos!AW42</f>
        <v>S</v>
      </c>
      <c r="D42" s="44">
        <f>IF(CALCULOS!D42&lt;CALCULOS!$D$55,CALCULOS!D42-CALCULOS!$D$55,IF(CALCULOS!D42&gt;CALCULOS!$D$56,CALCULOS!D42-CALCULOS!$D$56,0))</f>
        <v>-0.76175739418030597</v>
      </c>
      <c r="E42" s="44">
        <f>IF(CALCULOS!E42&lt;CALCULOS!$E$55,CALCULOS!E42-CALCULOS!$E$55,IF(CALCULOS!E42&gt;CALCULOS!$E$56,CALCULOS!E42-CALCULOS!$E$56,0))</f>
        <v>-1.3047246917446098</v>
      </c>
      <c r="F42" s="44">
        <f>IF(CALCULOS!F42&lt;CALCULOS!$F$55,CALCULOS!F42-CALCULOS!$F$55,IF(CALCULOS!F42&gt;CALCULOS!$F$56,CALCULOS!F42-CALCULOS!$F$56,0))</f>
        <v>-2.1341265662886202</v>
      </c>
      <c r="G42" s="44">
        <f>IF(CALCULOS!G42&lt;CALCULOS!$G$55,CALCULOS!G42-CALCULOS!$G$55,IF(CALCULOS!G42&gt;CALCULOS!$G$56,CALCULOS!G42-CALCULOS!$G$56,0))</f>
        <v>-9.4255102416514269</v>
      </c>
      <c r="H42" s="44">
        <f>IF(CALCULOS!H42&lt;CALCULOS!$H$55,CALCULOS!H42-CALCULOS!$H$55,IF(CALCULOS!H42&gt;CALCULOS!$H$56,CALCULOS!H42-CALCULOS!$H$56,0))</f>
        <v>-9.6567834834177955</v>
      </c>
      <c r="I42" s="44">
        <f>IF(CALCULOS!I42&lt;CALCULOS!$I$55,CALCULOS!I42-CALCULOS!$I$55,IF(CALCULOS!I42&gt;CALCULOS!$I$56,CALCULOS!I42-CALCULOS!$I$56,0))</f>
        <v>-12.245850792928977</v>
      </c>
      <c r="J42" s="44">
        <f>IF(CALCULOS!J42&lt;CALCULOS!$J$55,CALCULOS!J42-CALCULOS!$J$55,IF(CALCULOS!J42&gt;CALCULOS!$J$56,CALCULOS!J42-CALCULOS!$J$56,0))</f>
        <v>-12.862667339852685</v>
      </c>
      <c r="K42" s="44">
        <f>IF(CALCULOS!K42&lt;CALCULOS!$K$55,CALCULOS!K42-CALCULOS!$K$55,IF(CALCULOS!K42&gt;CALCULOS!$K$56,CALCULOS!K42-CALCULOS!$K$56,0))</f>
        <v>-42.0831802630303</v>
      </c>
      <c r="L42" s="44">
        <f>IF(CALCULOS!L42&lt;CALCULOS!$L$55,CALCULOS!L42-CALCULOS!$L$55,IF(CALCULOS!L42&gt;CALCULOS!$L$56,CALCULOS!L42-CALCULOS!$L$56,0))</f>
        <v>-18.401093296880681</v>
      </c>
      <c r="M42" s="44">
        <f>IF(CALCULOS!M42&lt;CALCULOS!$M$55,CALCULOS!M42-CALCULOS!$M$55,IF(CALCULOS!M42&gt;CALCULOS!$M$56,CALCULOS!M42-CALCULOS!$M$56,0))</f>
        <v>-11.227696370119432</v>
      </c>
      <c r="N42" s="44">
        <f>IF(CALCULOS!N42&lt;CALCULOS!$N$55,CALCULOS!N42-CALCULOS!$N$55,IF(CALCULOS!N42&gt;CALCULOS!$N$56,CALCULOS!N42-CALCULOS!$N$56,0))</f>
        <v>-50.820314484715752</v>
      </c>
      <c r="O42" s="44">
        <f>IF(CALCULOS!O42&lt;CALCULOS!$O$55,CALCULOS!O42-CALCULOS!$O$55,IF(CALCULOS!O42&gt;CALCULOS!$O$56,CALCULOS!O42-CALCULOS!$O$56,0))</f>
        <v>-38.194293074486893</v>
      </c>
      <c r="P42" s="44">
        <f>IF(CALCULOS!P42&lt;CALCULOS!$P$55,CALCULOS!P42-CALCULOS!$P$55,IF(CALCULOS!P42&gt;CALCULOS!$P$56,CALCULOS!P42-CALCULOS!$P$56,0))</f>
        <v>-128.05373783663288</v>
      </c>
      <c r="Q42" s="44">
        <f>IF(CALCULOS!Q42&lt;CALCULOS!$Q$55,CALCULOS!Q42-CALCULOS!$Q$55,IF(CALCULOS!Q42&gt;CALCULOS!$Q$56,CALCULOS!Q42-CALCULOS!$Q$56,0))</f>
        <v>-144.55044812584543</v>
      </c>
      <c r="R42" s="44">
        <f>IF(CALCULOS!R42&lt;CALCULOS!$R$55,CALCULOS!R42-CALCULOS!$R$55,IF(CALCULOS!R42&gt;CALCULOS!$R$56,CALCULOS!R42-CALCULOS!$R$56,0))</f>
        <v>-191.25592763218262</v>
      </c>
      <c r="S42" s="44">
        <f>IF(CALCULOS!S42&lt;CALCULOS!$S$55,CALCULOS!S42-CALCULOS!$S$55,IF(CALCULOS!S42&gt;CALCULOS!$S$56,CALCULOS!S42-CALCULOS!$S$56,0))</f>
        <v>-208.64450174399374</v>
      </c>
      <c r="T42" s="44">
        <f>IF(CALCULOS!T42&lt;CALCULOS!$T$55,CALCULOS!T42-CALCULOS!$T$55,IF(CALCULOS!T42&gt;CALCULOS!$T$56,CALCULOS!T42-CALCULOS!$T$56,0))</f>
        <v>-200.77112616524721</v>
      </c>
      <c r="U42" s="45"/>
    </row>
    <row r="43" spans="1:21" ht="18" customHeight="1" x14ac:dyDescent="0.25">
      <c r="A43" s="78">
        <f>+casos!AU43</f>
        <v>41</v>
      </c>
      <c r="B43" s="99" t="str">
        <f>+casos!AV43</f>
        <v>ESS024</v>
      </c>
      <c r="C43" s="99" t="str">
        <f>+casos!AW43</f>
        <v>S</v>
      </c>
      <c r="D43" s="44">
        <f>IF(CALCULOS!D43&lt;CALCULOS!$D$55,CALCULOS!D43-CALCULOS!$D$55,IF(CALCULOS!D43&gt;CALCULOS!$D$56,CALCULOS!D43-CALCULOS!$D$56,0))</f>
        <v>-0.11233505535069488</v>
      </c>
      <c r="E43" s="44">
        <f>IF(CALCULOS!E43&lt;CALCULOS!$E$55,CALCULOS!E43-CALCULOS!$E$55,IF(CALCULOS!E43&gt;CALCULOS!$E$56,CALCULOS!E43-CALCULOS!$E$56,0))</f>
        <v>-0.78686098311544683</v>
      </c>
      <c r="F43" s="44">
        <f>IF(CALCULOS!F43&lt;CALCULOS!$F$55,CALCULOS!F43-CALCULOS!$F$55,IF(CALCULOS!F43&gt;CALCULOS!$F$56,CALCULOS!F43-CALCULOS!$F$56,0))</f>
        <v>-1.3871071356497078</v>
      </c>
      <c r="G43" s="44">
        <f>IF(CALCULOS!G43&lt;CALCULOS!$G$55,CALCULOS!G43-CALCULOS!$G$55,IF(CALCULOS!G43&gt;CALCULOS!$G$56,CALCULOS!G43-CALCULOS!$G$56,0))</f>
        <v>-3.6170162873255505</v>
      </c>
      <c r="H43" s="44">
        <f>IF(CALCULOS!H43&lt;CALCULOS!$H$55,CALCULOS!H43-CALCULOS!$H$55,IF(CALCULOS!H43&gt;CALCULOS!$H$56,CALCULOS!H43-CALCULOS!$H$56,0))</f>
        <v>-7.3084978312943925</v>
      </c>
      <c r="I43" s="44">
        <f>IF(CALCULOS!I43&lt;CALCULOS!$I$55,CALCULOS!I43-CALCULOS!$I$55,IF(CALCULOS!I43&gt;CALCULOS!$I$56,CALCULOS!I43-CALCULOS!$I$56,0))</f>
        <v>-0.89294080409095145</v>
      </c>
      <c r="J43" s="44">
        <f>IF(CALCULOS!J43&lt;CALCULOS!$J$55,CALCULOS!J43-CALCULOS!$J$55,IF(CALCULOS!J43&gt;CALCULOS!$J$56,CALCULOS!J43-CALCULOS!$J$56,0))</f>
        <v>-2.6026646169298218</v>
      </c>
      <c r="K43" s="44">
        <f>IF(CALCULOS!K43&lt;CALCULOS!$K$55,CALCULOS!K43-CALCULOS!$K$55,IF(CALCULOS!K43&gt;CALCULOS!$K$56,CALCULOS!K43-CALCULOS!$K$56,0))</f>
        <v>-7.6047823373936652</v>
      </c>
      <c r="L43" s="44">
        <f>IF(CALCULOS!L43&lt;CALCULOS!$L$55,CALCULOS!L43-CALCULOS!$L$55,IF(CALCULOS!L43&gt;CALCULOS!$L$56,CALCULOS!L43-CALCULOS!$L$56,0))</f>
        <v>-15.32094599711445</v>
      </c>
      <c r="M43" s="44">
        <f>IF(CALCULOS!M43&lt;CALCULOS!$M$55,CALCULOS!M43-CALCULOS!$M$55,IF(CALCULOS!M43&gt;CALCULOS!$M$56,CALCULOS!M43-CALCULOS!$M$56,0))</f>
        <v>-27.212387871472515</v>
      </c>
      <c r="N43" s="44">
        <f>IF(CALCULOS!N43&lt;CALCULOS!$N$55,CALCULOS!N43-CALCULOS!$N$55,IF(CALCULOS!N43&gt;CALCULOS!$N$56,CALCULOS!N43-CALCULOS!$N$56,0))</f>
        <v>-29.543858271662984</v>
      </c>
      <c r="O43" s="44">
        <f>IF(CALCULOS!O43&lt;CALCULOS!$O$55,CALCULOS!O43-CALCULOS!$O$55,IF(CALCULOS!O43&gt;CALCULOS!$O$56,CALCULOS!O43-CALCULOS!$O$56,0))</f>
        <v>-52.76578120604907</v>
      </c>
      <c r="P43" s="44">
        <f>IF(CALCULOS!P43&lt;CALCULOS!$P$55,CALCULOS!P43-CALCULOS!$P$55,IF(CALCULOS!P43&gt;CALCULOS!$P$56,CALCULOS!P43-CALCULOS!$P$56,0))</f>
        <v>-53.858933655066039</v>
      </c>
      <c r="Q43" s="44">
        <f>IF(CALCULOS!Q43&lt;CALCULOS!$Q$55,CALCULOS!Q43-CALCULOS!$Q$55,IF(CALCULOS!Q43&gt;CALCULOS!$Q$56,CALCULOS!Q43-CALCULOS!$Q$56,0))</f>
        <v>-101.35775805030951</v>
      </c>
      <c r="R43" s="44">
        <f>IF(CALCULOS!R43&lt;CALCULOS!$R$55,CALCULOS!R43-CALCULOS!$R$55,IF(CALCULOS!R43&gt;CALCULOS!$R$56,CALCULOS!R43-CALCULOS!$R$56,0))</f>
        <v>-104.59728135369767</v>
      </c>
      <c r="S43" s="44">
        <f>IF(CALCULOS!S43&lt;CALCULOS!$S$55,CALCULOS!S43-CALCULOS!$S$55,IF(CALCULOS!S43&gt;CALCULOS!$S$56,CALCULOS!S43-CALCULOS!$S$56,0))</f>
        <v>-112.41623723729109</v>
      </c>
      <c r="T43" s="44">
        <f>IF(CALCULOS!T43&lt;CALCULOS!$T$55,CALCULOS!T43-CALCULOS!$T$55,IF(CALCULOS!T43&gt;CALCULOS!$T$56,CALCULOS!T43-CALCULOS!$T$56,0))</f>
        <v>-130.16106872193222</v>
      </c>
      <c r="U43" s="45"/>
    </row>
    <row r="44" spans="1:21" ht="18" customHeight="1" x14ac:dyDescent="0.25">
      <c r="A44" s="78">
        <f>+casos!AU44</f>
        <v>42</v>
      </c>
      <c r="B44" s="99" t="str">
        <f>+casos!AV44</f>
        <v>ESS062</v>
      </c>
      <c r="C44" s="99" t="str">
        <f>+casos!AW44</f>
        <v>S</v>
      </c>
      <c r="D44" s="44">
        <f>IF(CALCULOS!D44&lt;CALCULOS!$D$55,CALCULOS!D44-CALCULOS!$D$55,IF(CALCULOS!D44&gt;CALCULOS!$D$56,CALCULOS!D44-CALCULOS!$D$56,0))</f>
        <v>-0.13713997235117636</v>
      </c>
      <c r="E44" s="44">
        <f>IF(CALCULOS!E44&lt;CALCULOS!$E$55,CALCULOS!E44-CALCULOS!$E$55,IF(CALCULOS!E44&gt;CALCULOS!$E$56,CALCULOS!E44-CALCULOS!$E$56,0))</f>
        <v>-0.26530468810663987</v>
      </c>
      <c r="F44" s="44">
        <f>IF(CALCULOS!F44&lt;CALCULOS!$F$55,CALCULOS!F44-CALCULOS!$F$55,IF(CALCULOS!F44&gt;CALCULOS!$F$56,CALCULOS!F44-CALCULOS!$F$56,0))</f>
        <v>-1.9999502935520754</v>
      </c>
      <c r="G44" s="44">
        <f>IF(CALCULOS!G44&lt;CALCULOS!$G$55,CALCULOS!G44-CALCULOS!$G$55,IF(CALCULOS!G44&gt;CALCULOS!$G$56,CALCULOS!G44-CALCULOS!$G$56,0))</f>
        <v>-1.7474815980880996</v>
      </c>
      <c r="H44" s="44">
        <f>IF(CALCULOS!H44&lt;CALCULOS!$H$55,CALCULOS!H44-CALCULOS!$H$55,IF(CALCULOS!H44&gt;CALCULOS!$H$56,CALCULOS!H44-CALCULOS!$H$56,0))</f>
        <v>1.9853112432164082</v>
      </c>
      <c r="I44" s="44">
        <f>IF(CALCULOS!I44&lt;CALCULOS!$I$55,CALCULOS!I44-CALCULOS!$I$55,IF(CALCULOS!I44&gt;CALCULOS!$I$56,CALCULOS!I44-CALCULOS!$I$56,0))</f>
        <v>-1.2901454140095119</v>
      </c>
      <c r="J44" s="44">
        <f>IF(CALCULOS!J44&lt;CALCULOS!$J$55,CALCULOS!J44-CALCULOS!$J$55,IF(CALCULOS!J44&gt;CALCULOS!$J$56,CALCULOS!J44-CALCULOS!$J$56,0))</f>
        <v>-3.3234436034715173</v>
      </c>
      <c r="K44" s="44">
        <f>IF(CALCULOS!K44&lt;CALCULOS!$K$55,CALCULOS!K44-CALCULOS!$K$55,IF(CALCULOS!K44&gt;CALCULOS!$K$56,CALCULOS!K44-CALCULOS!$K$56,0))</f>
        <v>3.774112921929742</v>
      </c>
      <c r="L44" s="44">
        <f>IF(CALCULOS!L44&lt;CALCULOS!$L$55,CALCULOS!L44-CALCULOS!$L$55,IF(CALCULOS!L44&gt;CALCULOS!$L$56,CALCULOS!L44-CALCULOS!$L$56,0))</f>
        <v>-11.486686666487145</v>
      </c>
      <c r="M44" s="44">
        <f>IF(CALCULOS!M44&lt;CALCULOS!$M$55,CALCULOS!M44-CALCULOS!$M$55,IF(CALCULOS!M44&gt;CALCULOS!$M$56,CALCULOS!M44-CALCULOS!$M$56,0))</f>
        <v>-8.0131004363949643</v>
      </c>
      <c r="N44" s="44">
        <f>IF(CALCULOS!N44&lt;CALCULOS!$N$55,CALCULOS!N44-CALCULOS!$N$55,IF(CALCULOS!N44&gt;CALCULOS!$N$56,CALCULOS!N44-CALCULOS!$N$56,0))</f>
        <v>-25.707520997461117</v>
      </c>
      <c r="O44" s="44">
        <f>IF(CALCULOS!O44&lt;CALCULOS!$O$55,CALCULOS!O44-CALCULOS!$O$55,IF(CALCULOS!O44&gt;CALCULOS!$O$56,CALCULOS!O44-CALCULOS!$O$56,0))</f>
        <v>-49.832910744800131</v>
      </c>
      <c r="P44" s="44">
        <f>IF(CALCULOS!P44&lt;CALCULOS!$P$55,CALCULOS!P44-CALCULOS!$P$55,IF(CALCULOS!P44&gt;CALCULOS!$P$56,CALCULOS!P44-CALCULOS!$P$56,0))</f>
        <v>-32.696608317139862</v>
      </c>
      <c r="Q44" s="44">
        <f>IF(CALCULOS!Q44&lt;CALCULOS!$Q$55,CALCULOS!Q44-CALCULOS!$Q$55,IF(CALCULOS!Q44&gt;CALCULOS!$Q$56,CALCULOS!Q44-CALCULOS!$Q$56,0))</f>
        <v>-91.738241813744679</v>
      </c>
      <c r="R44" s="44">
        <f>IF(CALCULOS!R44&lt;CALCULOS!$R$55,CALCULOS!R44-CALCULOS!$R$55,IF(CALCULOS!R44&gt;CALCULOS!$R$56,CALCULOS!R44-CALCULOS!$R$56,0))</f>
        <v>-128.49108604738103</v>
      </c>
      <c r="S44" s="44">
        <f>IF(CALCULOS!S44&lt;CALCULOS!$S$55,CALCULOS!S44-CALCULOS!$S$55,IF(CALCULOS!S44&gt;CALCULOS!$S$56,CALCULOS!S44-CALCULOS!$S$56,0))</f>
        <v>-121.97221125762655</v>
      </c>
      <c r="T44" s="44">
        <f>IF(CALCULOS!T44&lt;CALCULOS!$T$55,CALCULOS!T44-CALCULOS!$T$55,IF(CALCULOS!T44&gt;CALCULOS!$T$56,CALCULOS!T44-CALCULOS!$T$56,0))</f>
        <v>-107.87840579876891</v>
      </c>
      <c r="U44" s="45"/>
    </row>
    <row r="45" spans="1:21" ht="18" customHeight="1" x14ac:dyDescent="0.25">
      <c r="A45" s="78">
        <f>+casos!AU45</f>
        <v>43</v>
      </c>
      <c r="B45" s="99" t="str">
        <f>+casos!AV45</f>
        <v>ESS076</v>
      </c>
      <c r="C45" s="99" t="str">
        <f>+casos!AW45</f>
        <v>S</v>
      </c>
      <c r="D45" s="44">
        <f>IF(CALCULOS!D45&lt;CALCULOS!$D$55,CALCULOS!D45-CALCULOS!$D$55,IF(CALCULOS!D45&gt;CALCULOS!$D$56,CALCULOS!D45-CALCULOS!$D$56,0))</f>
        <v>-0.76175739418030597</v>
      </c>
      <c r="E45" s="44">
        <f>IF(CALCULOS!E45&lt;CALCULOS!$E$55,CALCULOS!E45-CALCULOS!$E$55,IF(CALCULOS!E45&gt;CALCULOS!$E$56,CALCULOS!E45-CALCULOS!$E$56,0))</f>
        <v>-0.33361519914931981</v>
      </c>
      <c r="F45" s="44">
        <f>IF(CALCULOS!F45&lt;CALCULOS!$F$55,CALCULOS!F45-CALCULOS!$F$55,IF(CALCULOS!F45&gt;CALCULOS!$F$56,CALCULOS!F45-CALCULOS!$F$56,0))</f>
        <v>-2.021117538294285</v>
      </c>
      <c r="G45" s="44">
        <f>IF(CALCULOS!G45&lt;CALCULOS!$G$55,CALCULOS!G45-CALCULOS!$G$55,IF(CALCULOS!G45&gt;CALCULOS!$G$56,CALCULOS!G45-CALCULOS!$G$56,0))</f>
        <v>-0.20320231717374426</v>
      </c>
      <c r="H45" s="44">
        <f>IF(CALCULOS!H45&lt;CALCULOS!$H$55,CALCULOS!H45-CALCULOS!$H$55,IF(CALCULOS!H45&gt;CALCULOS!$H$56,CALCULOS!H45-CALCULOS!$H$56,0))</f>
        <v>-11.20213475003956</v>
      </c>
      <c r="I45" s="44">
        <f>IF(CALCULOS!I45&lt;CALCULOS!$I$55,CALCULOS!I45-CALCULOS!$I$55,IF(CALCULOS!I45&gt;CALCULOS!$I$56,CALCULOS!I45-CALCULOS!$I$56,0))</f>
        <v>-4.7942703196455909</v>
      </c>
      <c r="J45" s="44">
        <f>IF(CALCULOS!J45&lt;CALCULOS!$J$55,CALCULOS!J45-CALCULOS!$J$55,IF(CALCULOS!J45&gt;CALCULOS!$J$56,CALCULOS!J45-CALCULOS!$J$56,0))</f>
        <v>-9.006068561008405</v>
      </c>
      <c r="K45" s="44">
        <f>IF(CALCULOS!K45&lt;CALCULOS!$K$55,CALCULOS!K45-CALCULOS!$K$55,IF(CALCULOS!K45&gt;CALCULOS!$K$56,CALCULOS!K45-CALCULOS!$K$56,0))</f>
        <v>-12.76442183065852</v>
      </c>
      <c r="L45" s="44">
        <f>IF(CALCULOS!L45&lt;CALCULOS!$L$55,CALCULOS!L45-CALCULOS!$L$55,IF(CALCULOS!L45&gt;CALCULOS!$L$56,CALCULOS!L45-CALCULOS!$L$56,0))</f>
        <v>-22.622821836461135</v>
      </c>
      <c r="M45" s="44">
        <f>IF(CALCULOS!M45&lt;CALCULOS!$M$55,CALCULOS!M45-CALCULOS!$M$55,IF(CALCULOS!M45&gt;CALCULOS!$M$56,CALCULOS!M45-CALCULOS!$M$56,0))</f>
        <v>-4.9735385357951998</v>
      </c>
      <c r="N45" s="44">
        <f>IF(CALCULOS!N45&lt;CALCULOS!$N$55,CALCULOS!N45-CALCULOS!$N$55,IF(CALCULOS!N45&gt;CALCULOS!$N$56,CALCULOS!N45-CALCULOS!$N$56,0))</f>
        <v>-27.491160323047609</v>
      </c>
      <c r="O45" s="44">
        <f>IF(CALCULOS!O45&lt;CALCULOS!$O$55,CALCULOS!O45-CALCULOS!$O$55,IF(CALCULOS!O45&gt;CALCULOS!$O$56,CALCULOS!O45-CALCULOS!$O$56,0))</f>
        <v>-60.734510971535698</v>
      </c>
      <c r="P45" s="44">
        <f>IF(CALCULOS!P45&lt;CALCULOS!$P$55,CALCULOS!P45-CALCULOS!$P$55,IF(CALCULOS!P45&gt;CALCULOS!$P$56,CALCULOS!P45-CALCULOS!$P$56,0))</f>
        <v>-64.555243840089815</v>
      </c>
      <c r="Q45" s="44">
        <f>IF(CALCULOS!Q45&lt;CALCULOS!$Q$55,CALCULOS!Q45-CALCULOS!$Q$55,IF(CALCULOS!Q45&gt;CALCULOS!$Q$56,CALCULOS!Q45-CALCULOS!$Q$56,0))</f>
        <v>-62.39199371268225</v>
      </c>
      <c r="R45" s="44">
        <f>IF(CALCULOS!R45&lt;CALCULOS!$R$55,CALCULOS!R45-CALCULOS!$R$55,IF(CALCULOS!R45&gt;CALCULOS!$R$56,CALCULOS!R45-CALCULOS!$R$56,0))</f>
        <v>-97.504435299236349</v>
      </c>
      <c r="S45" s="44">
        <f>IF(CALCULOS!S45&lt;CALCULOS!$S$55,CALCULOS!S45-CALCULOS!$S$55,IF(CALCULOS!S45&gt;CALCULOS!$S$56,CALCULOS!S45-CALCULOS!$S$56,0))</f>
        <v>-121.87302887757244</v>
      </c>
      <c r="T45" s="44">
        <f>IF(CALCULOS!T45&lt;CALCULOS!$T$55,CALCULOS!T45-CALCULOS!$T$55,IF(CALCULOS!T45&gt;CALCULOS!$T$56,CALCULOS!T45-CALCULOS!$T$56,0))</f>
        <v>-135.62342699794584</v>
      </c>
      <c r="U45" s="45"/>
    </row>
    <row r="46" spans="1:21" ht="18" customHeight="1" x14ac:dyDescent="0.25">
      <c r="A46" s="78">
        <f>+casos!AU46</f>
        <v>44</v>
      </c>
      <c r="B46" s="99" t="str">
        <f>+casos!AV46</f>
        <v>ESS091</v>
      </c>
      <c r="C46" s="99" t="str">
        <f>+casos!AW46</f>
        <v>S</v>
      </c>
      <c r="D46" s="44">
        <f>IF(CALCULOS!D46&lt;CALCULOS!$D$55,CALCULOS!D46-CALCULOS!$D$55,IF(CALCULOS!D46&gt;CALCULOS!$D$56,CALCULOS!D46-CALCULOS!$D$56,0))</f>
        <v>-0.76175739418030597</v>
      </c>
      <c r="E46" s="44">
        <f>IF(CALCULOS!E46&lt;CALCULOS!$E$55,CALCULOS!E46-CALCULOS!$E$55,IF(CALCULOS!E46&gt;CALCULOS!$E$56,CALCULOS!E46-CALCULOS!$E$56,0))</f>
        <v>-1.3047246917446098</v>
      </c>
      <c r="F46" s="44">
        <f>IF(CALCULOS!F46&lt;CALCULOS!$F$55,CALCULOS!F46-CALCULOS!$F$55,IF(CALCULOS!F46&gt;CALCULOS!$F$56,CALCULOS!F46-CALCULOS!$F$56,0))</f>
        <v>-0.82766279339624838</v>
      </c>
      <c r="G46" s="44">
        <f>IF(CALCULOS!G46&lt;CALCULOS!$G$55,CALCULOS!G46-CALCULOS!$G$55,IF(CALCULOS!G46&gt;CALCULOS!$G$56,CALCULOS!G46-CALCULOS!$G$56,0))</f>
        <v>-6.602087123462935</v>
      </c>
      <c r="H46" s="44">
        <f>IF(CALCULOS!H46&lt;CALCULOS!$H$55,CALCULOS!H46-CALCULOS!$H$55,IF(CALCULOS!H46&gt;CALCULOS!$H$56,CALCULOS!H46-CALCULOS!$H$56,0))</f>
        <v>-11.601356123620302</v>
      </c>
      <c r="I46" s="44">
        <f>IF(CALCULOS!I46&lt;CALCULOS!$I$55,CALCULOS!I46-CALCULOS!$I$55,IF(CALCULOS!I46&gt;CALCULOS!$I$56,CALCULOS!I46-CALCULOS!$I$56,0))</f>
        <v>31.101697030984731</v>
      </c>
      <c r="J46" s="44">
        <f>IF(CALCULOS!J46&lt;CALCULOS!$J$55,CALCULOS!J46-CALCULOS!$J$55,IF(CALCULOS!J46&gt;CALCULOS!$J$56,CALCULOS!J46-CALCULOS!$J$56,0))</f>
        <v>15.144447512976186</v>
      </c>
      <c r="K46" s="44">
        <f>IF(CALCULOS!K46&lt;CALCULOS!$K$55,CALCULOS!K46-CALCULOS!$K$55,IF(CALCULOS!K46&gt;CALCULOS!$K$56,CALCULOS!K46-CALCULOS!$K$56,0))</f>
        <v>42.712435552555739</v>
      </c>
      <c r="L46" s="44">
        <f>IF(CALCULOS!L46&lt;CALCULOS!$L$55,CALCULOS!L46-CALCULOS!$L$55,IF(CALCULOS!L46&gt;CALCULOS!$L$56,CALCULOS!L46-CALCULOS!$L$56,0))</f>
        <v>3.6625698198167953</v>
      </c>
      <c r="M46" s="44">
        <f>IF(CALCULOS!M46&lt;CALCULOS!$M$55,CALCULOS!M46-CALCULOS!$M$55,IF(CALCULOS!M46&gt;CALCULOS!$M$56,CALCULOS!M46-CALCULOS!$M$56,0))</f>
        <v>-12.719999682859097</v>
      </c>
      <c r="N46" s="44">
        <f>IF(CALCULOS!N46&lt;CALCULOS!$N$55,CALCULOS!N46-CALCULOS!$N$55,IF(CALCULOS!N46&gt;CALCULOS!$N$56,CALCULOS!N46-CALCULOS!$N$56,0))</f>
        <v>-36.320606764048563</v>
      </c>
      <c r="O46" s="44">
        <f>IF(CALCULOS!O46&lt;CALCULOS!$O$55,CALCULOS!O46-CALCULOS!$O$55,IF(CALCULOS!O46&gt;CALCULOS!$O$56,CALCULOS!O46-CALCULOS!$O$56,0))</f>
        <v>-107.63411538266169</v>
      </c>
      <c r="P46" s="44">
        <f>IF(CALCULOS!P46&lt;CALCULOS!$P$55,CALCULOS!P46-CALCULOS!$P$55,IF(CALCULOS!P46&gt;CALCULOS!$P$56,CALCULOS!P46-CALCULOS!$P$56,0))</f>
        <v>-98.264429910820269</v>
      </c>
      <c r="Q46" s="44">
        <f>IF(CALCULOS!Q46&lt;CALCULOS!$Q$55,CALCULOS!Q46-CALCULOS!$Q$55,IF(CALCULOS!Q46&gt;CALCULOS!$Q$56,CALCULOS!Q46-CALCULOS!$Q$56,0))</f>
        <v>-47.893919449976522</v>
      </c>
      <c r="R46" s="44">
        <f>IF(CALCULOS!R46&lt;CALCULOS!$R$55,CALCULOS!R46-CALCULOS!$R$55,IF(CALCULOS!R46&gt;CALCULOS!$R$56,CALCULOS!R46-CALCULOS!$R$56,0))</f>
        <v>-108.76777578839869</v>
      </c>
      <c r="S46" s="44">
        <f>IF(CALCULOS!S46&lt;CALCULOS!$S$55,CALCULOS!S46-CALCULOS!$S$55,IF(CALCULOS!S46&gt;CALCULOS!$S$56,CALCULOS!S46-CALCULOS!$S$56,0))</f>
        <v>-103.50632661642305</v>
      </c>
      <c r="T46" s="44">
        <f>IF(CALCULOS!T46&lt;CALCULOS!$T$55,CALCULOS!T46-CALCULOS!$T$55,IF(CALCULOS!T46&gt;CALCULOS!$T$56,CALCULOS!T46-CALCULOS!$T$56,0))</f>
        <v>-110.65551060479733</v>
      </c>
      <c r="U46" s="45"/>
    </row>
    <row r="47" spans="1:21" ht="18" customHeight="1" x14ac:dyDescent="0.25">
      <c r="A47" s="78">
        <f>+casos!AU47</f>
        <v>45</v>
      </c>
      <c r="B47" s="99" t="str">
        <f>+casos!AV47</f>
        <v>ESS118</v>
      </c>
      <c r="C47" s="99" t="str">
        <f>+casos!AW47</f>
        <v>S</v>
      </c>
      <c r="D47" s="44">
        <f>IF(CALCULOS!D47&lt;CALCULOS!$D$55,CALCULOS!D47-CALCULOS!$D$55,IF(CALCULOS!D47&gt;CALCULOS!$D$56,CALCULOS!D47-CALCULOS!$D$56,0))</f>
        <v>4.3473384960995842E-2</v>
      </c>
      <c r="E47" s="44">
        <f>IF(CALCULOS!E47&lt;CALCULOS!$E$55,CALCULOS!E47-CALCULOS!$E$55,IF(CALCULOS!E47&gt;CALCULOS!$E$56,CALCULOS!E47-CALCULOS!$E$56,0))</f>
        <v>0.64976183207080851</v>
      </c>
      <c r="F47" s="44">
        <f>IF(CALCULOS!F47&lt;CALCULOS!$F$55,CALCULOS!F47-CALCULOS!$F$55,IF(CALCULOS!F47&gt;CALCULOS!$F$56,CALCULOS!F47-CALCULOS!$F$56,0))</f>
        <v>3.0215157364353575</v>
      </c>
      <c r="G47" s="44">
        <f>IF(CALCULOS!G47&lt;CALCULOS!$G$55,CALCULOS!G47-CALCULOS!$G$55,IF(CALCULOS!G47&gt;CALCULOS!$G$56,CALCULOS!G47-CALCULOS!$G$56,0))</f>
        <v>-1.7713555664937521</v>
      </c>
      <c r="H47" s="44">
        <f>IF(CALCULOS!H47&lt;CALCULOS!$H$55,CALCULOS!H47-CALCULOS!$H$55,IF(CALCULOS!H47&gt;CALCULOS!$H$56,CALCULOS!H47-CALCULOS!$H$56,0))</f>
        <v>-1.9580882171800802</v>
      </c>
      <c r="I47" s="44">
        <f>IF(CALCULOS!I47&lt;CALCULOS!$I$55,CALCULOS!I47-CALCULOS!$I$55,IF(CALCULOS!I47&gt;CALCULOS!$I$56,CALCULOS!I47-CALCULOS!$I$56,0))</f>
        <v>0.72355509236595239</v>
      </c>
      <c r="J47" s="44">
        <f>IF(CALCULOS!J47&lt;CALCULOS!$J$55,CALCULOS!J47-CALCULOS!$J$55,IF(CALCULOS!J47&gt;CALCULOS!$J$56,CALCULOS!J47-CALCULOS!$J$56,0))</f>
        <v>9.3128730407291371</v>
      </c>
      <c r="K47" s="44">
        <f>IF(CALCULOS!K47&lt;CALCULOS!$K$55,CALCULOS!K47-CALCULOS!$K$55,IF(CALCULOS!K47&gt;CALCULOS!$K$56,CALCULOS!K47-CALCULOS!$K$56,0))</f>
        <v>3.8110421867769375</v>
      </c>
      <c r="L47" s="44">
        <f>IF(CALCULOS!L47&lt;CALCULOS!$L$55,CALCULOS!L47-CALCULOS!$L$55,IF(CALCULOS!L47&gt;CALCULOS!$L$56,CALCULOS!L47-CALCULOS!$L$56,0))</f>
        <v>7.9943580099064775</v>
      </c>
      <c r="M47" s="44">
        <f>IF(CALCULOS!M47&lt;CALCULOS!$M$55,CALCULOS!M47-CALCULOS!$M$55,IF(CALCULOS!M47&gt;CALCULOS!$M$56,CALCULOS!M47-CALCULOS!$M$56,0))</f>
        <v>21.98829455686257</v>
      </c>
      <c r="N47" s="44">
        <f>IF(CALCULOS!N47&lt;CALCULOS!$N$55,CALCULOS!N47-CALCULOS!$N$55,IF(CALCULOS!N47&gt;CALCULOS!$N$56,CALCULOS!N47-CALCULOS!$N$56,0))</f>
        <v>7.7981034047973878</v>
      </c>
      <c r="O47" s="44">
        <f>IF(CALCULOS!O47&lt;CALCULOS!$O$55,CALCULOS!O47-CALCULOS!$O$55,IF(CALCULOS!O47&gt;CALCULOS!$O$56,CALCULOS!O47-CALCULOS!$O$56,0))</f>
        <v>-25.75922837921712</v>
      </c>
      <c r="P47" s="44">
        <f>IF(CALCULOS!P47&lt;CALCULOS!$P$55,CALCULOS!P47-CALCULOS!$P$55,IF(CALCULOS!P47&gt;CALCULOS!$P$56,CALCULOS!P47-CALCULOS!$P$56,0))</f>
        <v>-32.301710690961244</v>
      </c>
      <c r="Q47" s="44">
        <f>IF(CALCULOS!Q47&lt;CALCULOS!$Q$55,CALCULOS!Q47-CALCULOS!$Q$55,IF(CALCULOS!Q47&gt;CALCULOS!$Q$56,CALCULOS!Q47-CALCULOS!$Q$56,0))</f>
        <v>-58.825204109615129</v>
      </c>
      <c r="R47" s="44">
        <f>IF(CALCULOS!R47&lt;CALCULOS!$R$55,CALCULOS!R47-CALCULOS!$R$55,IF(CALCULOS!R47&gt;CALCULOS!$R$56,CALCULOS!R47-CALCULOS!$R$56,0))</f>
        <v>-75.747874777223302</v>
      </c>
      <c r="S47" s="44">
        <f>IF(CALCULOS!S47&lt;CALCULOS!$S$55,CALCULOS!S47-CALCULOS!$S$55,IF(CALCULOS!S47&gt;CALCULOS!$S$56,CALCULOS!S47-CALCULOS!$S$56,0))</f>
        <v>-90.350916823695826</v>
      </c>
      <c r="T47" s="44">
        <f>IF(CALCULOS!T47&lt;CALCULOS!$T$55,CALCULOS!T47-CALCULOS!$T$55,IF(CALCULOS!T47&gt;CALCULOS!$T$56,CALCULOS!T47-CALCULOS!$T$56,0))</f>
        <v>-73.612981656209826</v>
      </c>
      <c r="U47" s="45"/>
    </row>
    <row r="48" spans="1:21" ht="18" customHeight="1" x14ac:dyDescent="0.25">
      <c r="A48" s="78">
        <f>+casos!AU48</f>
        <v>46</v>
      </c>
      <c r="B48" s="99" t="str">
        <f>+casos!AV48</f>
        <v>ESS133</v>
      </c>
      <c r="C48" s="99" t="str">
        <f>+casos!AW48</f>
        <v>S</v>
      </c>
      <c r="D48" s="44">
        <f>IF(CALCULOS!D48&lt;CALCULOS!$D$55,CALCULOS!D48-CALCULOS!$D$55,IF(CALCULOS!D48&gt;CALCULOS!$D$56,CALCULOS!D48-CALCULOS!$D$56,0))</f>
        <v>-0.11876154793347271</v>
      </c>
      <c r="E48" s="44">
        <f>IF(CALCULOS!E48&lt;CALCULOS!$E$55,CALCULOS!E48-CALCULOS!$E$55,IF(CALCULOS!E48&gt;CALCULOS!$E$56,CALCULOS!E48-CALCULOS!$E$56,0))</f>
        <v>-1.3047246917446098</v>
      </c>
      <c r="F48" s="44">
        <f>IF(CALCULOS!F48&lt;CALCULOS!$F$55,CALCULOS!F48-CALCULOS!$F$55,IF(CALCULOS!F48&gt;CALCULOS!$F$56,CALCULOS!F48-CALCULOS!$F$56,0))</f>
        <v>-8.9840231720476726E-2</v>
      </c>
      <c r="G48" s="44">
        <f>IF(CALCULOS!G48&lt;CALCULOS!$G$55,CALCULOS!G48-CALCULOS!$G$55,IF(CALCULOS!G48&gt;CALCULOS!$G$56,CALCULOS!G48-CALCULOS!$G$56,0))</f>
        <v>-1.3538699498167865</v>
      </c>
      <c r="H48" s="44">
        <f>IF(CALCULOS!H48&lt;CALCULOS!$H$55,CALCULOS!H48-CALCULOS!$H$55,IF(CALCULOS!H48&gt;CALCULOS!$H$56,CALCULOS!H48-CALCULOS!$H$56,0))</f>
        <v>-0.25459412642307555</v>
      </c>
      <c r="I48" s="44">
        <f>IF(CALCULOS!I48&lt;CALCULOS!$I$55,CALCULOS!I48-CALCULOS!$I$55,IF(CALCULOS!I48&gt;CALCULOS!$I$56,CALCULOS!I48-CALCULOS!$I$56,0))</f>
        <v>0.34534138067177267</v>
      </c>
      <c r="J48" s="44">
        <f>IF(CALCULOS!J48&lt;CALCULOS!$J$55,CALCULOS!J48-CALCULOS!$J$55,IF(CALCULOS!J48&gt;CALCULOS!$J$56,CALCULOS!J48-CALCULOS!$J$56,0))</f>
        <v>4.2799925534628471</v>
      </c>
      <c r="K48" s="44">
        <f>IF(CALCULOS!K48&lt;CALCULOS!$K$55,CALCULOS!K48-CALCULOS!$K$55,IF(CALCULOS!K48&gt;CALCULOS!$K$56,CALCULOS!K48-CALCULOS!$K$56,0))</f>
        <v>0.68802011623735382</v>
      </c>
      <c r="L48" s="44">
        <f>IF(CALCULOS!L48&lt;CALCULOS!$L$55,CALCULOS!L48-CALCULOS!$L$55,IF(CALCULOS!L48&gt;CALCULOS!$L$56,CALCULOS!L48-CALCULOS!$L$56,0))</f>
        <v>4.7307862873475415</v>
      </c>
      <c r="M48" s="44">
        <f>IF(CALCULOS!M48&lt;CALCULOS!$M$55,CALCULOS!M48-CALCULOS!$M$55,IF(CALCULOS!M48&gt;CALCULOS!$M$56,CALCULOS!M48-CALCULOS!$M$56,0))</f>
        <v>-10.876687301156096</v>
      </c>
      <c r="N48" s="44">
        <f>IF(CALCULOS!N48&lt;CALCULOS!$N$55,CALCULOS!N48-CALCULOS!$N$55,IF(CALCULOS!N48&gt;CALCULOS!$N$56,CALCULOS!N48-CALCULOS!$N$56,0))</f>
        <v>-24.966541215115271</v>
      </c>
      <c r="O48" s="44">
        <f>IF(CALCULOS!O48&lt;CALCULOS!$O$55,CALCULOS!O48-CALCULOS!$O$55,IF(CALCULOS!O48&gt;CALCULOS!$O$56,CALCULOS!O48-CALCULOS!$O$56,0))</f>
        <v>-44.142703633729667</v>
      </c>
      <c r="P48" s="44">
        <f>IF(CALCULOS!P48&lt;CALCULOS!$P$55,CALCULOS!P48-CALCULOS!$P$55,IF(CALCULOS!P48&gt;CALCULOS!$P$56,CALCULOS!P48-CALCULOS!$P$56,0))</f>
        <v>-41.560801202797677</v>
      </c>
      <c r="Q48" s="44">
        <f>IF(CALCULOS!Q48&lt;CALCULOS!$Q$55,CALCULOS!Q48-CALCULOS!$Q$55,IF(CALCULOS!Q48&gt;CALCULOS!$Q$56,CALCULOS!Q48-CALCULOS!$Q$56,0))</f>
        <v>-83.526019766862305</v>
      </c>
      <c r="R48" s="44">
        <f>IF(CALCULOS!R48&lt;CALCULOS!$R$55,CALCULOS!R48-CALCULOS!$R$55,IF(CALCULOS!R48&gt;CALCULOS!$R$56,CALCULOS!R48-CALCULOS!$R$56,0))</f>
        <v>-114.20016567407379</v>
      </c>
      <c r="S48" s="44">
        <f>IF(CALCULOS!S48&lt;CALCULOS!$S$55,CALCULOS!S48-CALCULOS!$S$55,IF(CALCULOS!S48&gt;CALCULOS!$S$56,CALCULOS!S48-CALCULOS!$S$56,0))</f>
        <v>-118.94523437942001</v>
      </c>
      <c r="T48" s="44">
        <f>IF(CALCULOS!T48&lt;CALCULOS!$T$55,CALCULOS!T48-CALCULOS!$T$55,IF(CALCULOS!T48&gt;CALCULOS!$T$56,CALCULOS!T48-CALCULOS!$T$56,0))</f>
        <v>-158.4635941987562</v>
      </c>
      <c r="U48" s="45"/>
    </row>
    <row r="49" spans="1:22" ht="18" customHeight="1" x14ac:dyDescent="0.25">
      <c r="A49" s="78">
        <f>+casos!AU49</f>
        <v>47</v>
      </c>
      <c r="B49" s="99" t="str">
        <f>+casos!AV49</f>
        <v>ESS207</v>
      </c>
      <c r="C49" s="99" t="str">
        <f>+casos!AW49</f>
        <v>S</v>
      </c>
      <c r="D49" s="44">
        <f>IF(CALCULOS!D49&lt;CALCULOS!$D$55,CALCULOS!D49-CALCULOS!$D$55,IF(CALCULOS!D49&gt;CALCULOS!$D$56,CALCULOS!D49-CALCULOS!$D$56,0))</f>
        <v>3.8319413193201979E-2</v>
      </c>
      <c r="E49" s="44">
        <f>IF(CALCULOS!E49&lt;CALCULOS!$E$55,CALCULOS!E49-CALCULOS!$E$55,IF(CALCULOS!E49&gt;CALCULOS!$E$56,CALCULOS!E49-CALCULOS!$E$56,0))</f>
        <v>-1.3047246917446098</v>
      </c>
      <c r="F49" s="44">
        <f>IF(CALCULOS!F49&lt;CALCULOS!$F$55,CALCULOS!F49-CALCULOS!$F$55,IF(CALCULOS!F49&gt;CALCULOS!$F$56,CALCULOS!F49-CALCULOS!$F$56,0))</f>
        <v>-1.5324053523996684</v>
      </c>
      <c r="G49" s="44">
        <f>IF(CALCULOS!G49&lt;CALCULOS!$G$55,CALCULOS!G49-CALCULOS!$G$55,IF(CALCULOS!G49&gt;CALCULOS!$G$56,CALCULOS!G49-CALCULOS!$G$56,0))</f>
        <v>-2.1637152711706227</v>
      </c>
      <c r="H49" s="44">
        <f>IF(CALCULOS!H49&lt;CALCULOS!$H$55,CALCULOS!H49-CALCULOS!$H$55,IF(CALCULOS!H49&gt;CALCULOS!$H$56,CALCULOS!H49-CALCULOS!$H$56,0))</f>
        <v>1.840111610167682</v>
      </c>
      <c r="I49" s="44">
        <f>IF(CALCULOS!I49&lt;CALCULOS!$I$55,CALCULOS!I49-CALCULOS!$I$55,IF(CALCULOS!I49&gt;CALCULOS!$I$56,CALCULOS!I49-CALCULOS!$I$56,0))</f>
        <v>-7.7972211508146998</v>
      </c>
      <c r="J49" s="44">
        <f>IF(CALCULOS!J49&lt;CALCULOS!$J$55,CALCULOS!J49-CALCULOS!$J$55,IF(CALCULOS!J49&gt;CALCULOS!$J$56,CALCULOS!J49-CALCULOS!$J$56,0))</f>
        <v>-6.0207811863567997</v>
      </c>
      <c r="K49" s="44">
        <f>IF(CALCULOS!K49&lt;CALCULOS!$K$55,CALCULOS!K49-CALCULOS!$K$55,IF(CALCULOS!K49&gt;CALCULOS!$K$56,CALCULOS!K49-CALCULOS!$K$56,0))</f>
        <v>-7.5347807642714031</v>
      </c>
      <c r="L49" s="44">
        <f>IF(CALCULOS!L49&lt;CALCULOS!$L$55,CALCULOS!L49-CALCULOS!$L$55,IF(CALCULOS!L49&gt;CALCULOS!$L$56,CALCULOS!L49-CALCULOS!$L$56,0))</f>
        <v>-12.005141974795691</v>
      </c>
      <c r="M49" s="44">
        <f>IF(CALCULOS!M49&lt;CALCULOS!$M$55,CALCULOS!M49-CALCULOS!$M$55,IF(CALCULOS!M49&gt;CALCULOS!$M$56,CALCULOS!M49-CALCULOS!$M$56,0))</f>
        <v>-22.160025957286109</v>
      </c>
      <c r="N49" s="44">
        <f>IF(CALCULOS!N49&lt;CALCULOS!$N$55,CALCULOS!N49-CALCULOS!$N$55,IF(CALCULOS!N49&gt;CALCULOS!$N$56,CALCULOS!N49-CALCULOS!$N$56,0))</f>
        <v>-29.035612850084576</v>
      </c>
      <c r="O49" s="44">
        <f>IF(CALCULOS!O49&lt;CALCULOS!$O$55,CALCULOS!O49-CALCULOS!$O$55,IF(CALCULOS!O49&gt;CALCULOS!$O$56,CALCULOS!O49-CALCULOS!$O$56,0))</f>
        <v>-0.83176674527049954</v>
      </c>
      <c r="P49" s="44">
        <f>IF(CALCULOS!P49&lt;CALCULOS!$P$55,CALCULOS!P49-CALCULOS!$P$55,IF(CALCULOS!P49&gt;CALCULOS!$P$56,CALCULOS!P49-CALCULOS!$P$56,0))</f>
        <v>-14.307267111456525</v>
      </c>
      <c r="Q49" s="44">
        <f>IF(CALCULOS!Q49&lt;CALCULOS!$Q$55,CALCULOS!Q49-CALCULOS!$Q$55,IF(CALCULOS!Q49&gt;CALCULOS!$Q$56,CALCULOS!Q49-CALCULOS!$Q$56,0))</f>
        <v>-28.754760435814688</v>
      </c>
      <c r="R49" s="44">
        <f>IF(CALCULOS!R49&lt;CALCULOS!$R$55,CALCULOS!R49-CALCULOS!$R$55,IF(CALCULOS!R49&gt;CALCULOS!$R$56,CALCULOS!R49-CALCULOS!$R$56,0))</f>
        <v>-61.835252432483287</v>
      </c>
      <c r="S49" s="44">
        <f>IF(CALCULOS!S49&lt;CALCULOS!$S$55,CALCULOS!S49-CALCULOS!$S$55,IF(CALCULOS!S49&gt;CALCULOS!$S$56,CALCULOS!S49-CALCULOS!$S$56,0))</f>
        <v>-39.894166835674923</v>
      </c>
      <c r="T49" s="44">
        <f>IF(CALCULOS!T49&lt;CALCULOS!$T$55,CALCULOS!T49-CALCULOS!$T$55,IF(CALCULOS!T49&gt;CALCULOS!$T$56,CALCULOS!T49-CALCULOS!$T$56,0))</f>
        <v>54.789466377019664</v>
      </c>
      <c r="U49" s="45"/>
    </row>
    <row r="50" spans="1:22" ht="18" customHeight="1" x14ac:dyDescent="0.25">
      <c r="D50" s="47"/>
    </row>
    <row r="51" spans="1:22" ht="18" customHeight="1" x14ac:dyDescent="0.3">
      <c r="B51" s="133" t="s">
        <v>107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  <c r="T51" s="133"/>
    </row>
    <row r="52" spans="1:22" ht="18" customHeight="1" x14ac:dyDescent="0.25">
      <c r="A52" s="79"/>
      <c r="B52" s="6"/>
      <c r="C52" s="6"/>
      <c r="D52" s="22" t="s">
        <v>87</v>
      </c>
      <c r="E52" s="22" t="s">
        <v>88</v>
      </c>
      <c r="F52" s="22" t="s">
        <v>3</v>
      </c>
      <c r="G52" s="22" t="s">
        <v>4</v>
      </c>
      <c r="H52" s="22" t="s">
        <v>89</v>
      </c>
      <c r="I52" s="22" t="s">
        <v>90</v>
      </c>
      <c r="J52" s="22" t="s">
        <v>91</v>
      </c>
      <c r="K52" s="22" t="s">
        <v>92</v>
      </c>
      <c r="L52" s="22" t="s">
        <v>9</v>
      </c>
      <c r="M52" s="22" t="s">
        <v>93</v>
      </c>
      <c r="N52" s="22" t="s">
        <v>94</v>
      </c>
      <c r="O52" s="22" t="s">
        <v>95</v>
      </c>
      <c r="P52" s="22" t="s">
        <v>13</v>
      </c>
      <c r="Q52" s="22" t="s">
        <v>14</v>
      </c>
      <c r="R52" s="22" t="s">
        <v>96</v>
      </c>
      <c r="S52" s="22" t="s">
        <v>97</v>
      </c>
      <c r="T52" s="22" t="s">
        <v>98</v>
      </c>
      <c r="U52" s="22" t="s">
        <v>108</v>
      </c>
      <c r="V52" s="48"/>
    </row>
    <row r="53" spans="1:22" ht="18" customHeight="1" x14ac:dyDescent="0.25">
      <c r="A53" s="78">
        <f>+casos!AU3</f>
        <v>1</v>
      </c>
      <c r="B53" s="43" t="str">
        <f>+B3</f>
        <v>CCF007</v>
      </c>
      <c r="C53" s="43" t="str">
        <f>+C3</f>
        <v>S</v>
      </c>
      <c r="D53" s="6">
        <f>BDUA!D3/100000*DESVIACION!D3</f>
        <v>-0.15165827960735712</v>
      </c>
      <c r="E53" s="6">
        <f>BDUA!E3/100000*DESVIACION!E3</f>
        <v>-0.3037268609912277</v>
      </c>
      <c r="F53" s="6">
        <f>BDUA!F3/100000*DESVIACION!F3</f>
        <v>6.8579507338511966E-2</v>
      </c>
      <c r="G53" s="6">
        <f>BDUA!G3/100000*DESVIACION!G3</f>
        <v>2.771809378873602</v>
      </c>
      <c r="H53" s="6">
        <f>BDUA!H3/100000*DESVIACION!H3</f>
        <v>-1.5042599919005635</v>
      </c>
      <c r="I53" s="6">
        <f>BDUA!I3/100000*DESVIACION!I3</f>
        <v>4.7566130677133405</v>
      </c>
      <c r="J53" s="6">
        <f>BDUA!J3/100000*DESVIACION!J3</f>
        <v>0.87121177777104042</v>
      </c>
      <c r="K53" s="6">
        <f>BDUA!K3/100000*DESVIACION!K3</f>
        <v>-1.9694099071788553</v>
      </c>
      <c r="L53" s="6">
        <f>BDUA!L3/100000*DESVIACION!L3</f>
        <v>0.54247837917955044</v>
      </c>
      <c r="M53" s="6">
        <f>BDUA!M3/100000*DESVIACION!M3</f>
        <v>1.9166988364065218</v>
      </c>
      <c r="N53" s="6">
        <f>BDUA!N3/100000*DESVIACION!N3</f>
        <v>2.0126800407377599</v>
      </c>
      <c r="O53" s="6">
        <f>BDUA!O3/100000*DESVIACION!O3</f>
        <v>-1.3608022701496967</v>
      </c>
      <c r="P53" s="6">
        <f>BDUA!P3/100000*DESVIACION!P3</f>
        <v>-6.3755128096918794</v>
      </c>
      <c r="Q53" s="6">
        <f>BDUA!Q3/100000*DESVIACION!Q3</f>
        <v>-6.9875656179639849</v>
      </c>
      <c r="R53" s="6">
        <f>BDUA!R3/100000*DESVIACION!R3</f>
        <v>-7.3714044866501531</v>
      </c>
      <c r="S53" s="6">
        <f>BDUA!S3/100000*DESVIACION!S3</f>
        <v>-5.0306727267533056</v>
      </c>
      <c r="T53" s="6">
        <f>BDUA!T3/100000*DESVIACION!T3</f>
        <v>-4.7930068897851443</v>
      </c>
      <c r="U53" s="46">
        <f>SUM(D53:T53)</f>
        <v>-22.907948852651838</v>
      </c>
      <c r="V53" s="49"/>
    </row>
    <row r="54" spans="1:22" ht="18" customHeight="1" x14ac:dyDescent="0.25">
      <c r="A54" s="78">
        <f>+casos!AU4</f>
        <v>2</v>
      </c>
      <c r="B54" s="43" t="str">
        <f t="shared" ref="B54:C54" si="0">+B4</f>
        <v>CCF009</v>
      </c>
      <c r="C54" s="43" t="str">
        <f t="shared" si="0"/>
        <v>S</v>
      </c>
      <c r="D54" s="6">
        <f>BDUA!D4/100000*DESVIACION!D4</f>
        <v>-4.8767708375423185E-2</v>
      </c>
      <c r="E54" s="6">
        <f>BDUA!E4/100000*DESVIACION!E4</f>
        <v>-0.11030142544008932</v>
      </c>
      <c r="F54" s="6">
        <f>BDUA!F4/100000*DESVIACION!F4</f>
        <v>-0.34596178080388207</v>
      </c>
      <c r="G54" s="6">
        <f>BDUA!G4/100000*DESVIACION!G4</f>
        <v>1.9452854039592058</v>
      </c>
      <c r="H54" s="6">
        <f>BDUA!H4/100000*DESVIACION!H4</f>
        <v>-1.5176225039718387</v>
      </c>
      <c r="I54" s="6">
        <f>BDUA!I4/100000*DESVIACION!I4</f>
        <v>-1.7483718359101572</v>
      </c>
      <c r="J54" s="6">
        <f>BDUA!J4/100000*DESVIACION!J4</f>
        <v>0.42497861635748824</v>
      </c>
      <c r="K54" s="6">
        <f>BDUA!K4/100000*DESVIACION!K4</f>
        <v>0.41772210681235061</v>
      </c>
      <c r="L54" s="6">
        <f>BDUA!L4/100000*DESVIACION!L4</f>
        <v>1.9299310957629185</v>
      </c>
      <c r="M54" s="6">
        <f>BDUA!M4/100000*DESVIACION!M4</f>
        <v>-1.8998307032472979</v>
      </c>
      <c r="N54" s="6">
        <f>BDUA!N4/100000*DESVIACION!N4</f>
        <v>-3.8480513758034842</v>
      </c>
      <c r="O54" s="6">
        <f>BDUA!O4/100000*DESVIACION!O4</f>
        <v>-3.4502096500185888</v>
      </c>
      <c r="P54" s="6">
        <f>BDUA!P4/100000*DESVIACION!P4</f>
        <v>-4.2442715695097109</v>
      </c>
      <c r="Q54" s="6">
        <f>BDUA!Q4/100000*DESVIACION!Q4</f>
        <v>-5.8370402879232044</v>
      </c>
      <c r="R54" s="6">
        <f>BDUA!R4/100000*DESVIACION!R4</f>
        <v>-5.0331359241673566</v>
      </c>
      <c r="S54" s="6">
        <f>BDUA!S4/100000*DESVIACION!S4</f>
        <v>-1.5575683290186275</v>
      </c>
      <c r="T54" s="6">
        <f>BDUA!T4/100000*DESVIACION!T4</f>
        <v>-3.8926786807385572</v>
      </c>
      <c r="U54" s="46">
        <f>SUM(D54:T54)</f>
        <v>-28.815894552036255</v>
      </c>
      <c r="V54" s="49"/>
    </row>
    <row r="55" spans="1:22" ht="18" customHeight="1" x14ac:dyDescent="0.25">
      <c r="A55" s="78">
        <f>+casos!AU5</f>
        <v>3</v>
      </c>
      <c r="B55" s="43" t="str">
        <f t="shared" ref="B55:C55" si="1">+B5</f>
        <v>CCF015</v>
      </c>
      <c r="C55" s="43" t="str">
        <f t="shared" si="1"/>
        <v>S</v>
      </c>
      <c r="D55" s="6">
        <f>BDUA!D5/100000*DESVIACION!D5</f>
        <v>-0.36031124744728471</v>
      </c>
      <c r="E55" s="6">
        <f>BDUA!E5/100000*DESVIACION!E5</f>
        <v>0.22402803683181086</v>
      </c>
      <c r="F55" s="6">
        <f>BDUA!F5/100000*DESVIACION!F5</f>
        <v>-1.6750224136525791</v>
      </c>
      <c r="G55" s="6">
        <f>BDUA!G5/100000*DESVIACION!G5</f>
        <v>-6.7111518022606491</v>
      </c>
      <c r="H55" s="6">
        <f>BDUA!H5/100000*DESVIACION!H5</f>
        <v>-1.1720912121117724</v>
      </c>
      <c r="I55" s="6">
        <f>BDUA!I5/100000*DESVIACION!I5</f>
        <v>-6.2575192465709435</v>
      </c>
      <c r="J55" s="6">
        <f>BDUA!J5/100000*DESVIACION!J5</f>
        <v>-7.9255765177132211</v>
      </c>
      <c r="K55" s="6">
        <f>BDUA!K5/100000*DESVIACION!K5</f>
        <v>-6.5951432163080472</v>
      </c>
      <c r="L55" s="6">
        <f>BDUA!L5/100000*DESVIACION!L5</f>
        <v>-5.6729225790188424</v>
      </c>
      <c r="M55" s="6">
        <f>BDUA!M5/100000*DESVIACION!M5</f>
        <v>-20.567562980890987</v>
      </c>
      <c r="N55" s="6">
        <f>BDUA!N5/100000*DESVIACION!N5</f>
        <v>-17.865441965789557</v>
      </c>
      <c r="O55" s="6">
        <f>BDUA!O5/100000*DESVIACION!O5</f>
        <v>-12.284130128895937</v>
      </c>
      <c r="P55" s="6">
        <f>BDUA!P5/100000*DESVIACION!P5</f>
        <v>-22.378652375953845</v>
      </c>
      <c r="Q55" s="6">
        <f>BDUA!Q5/100000*DESVIACION!Q5</f>
        <v>-20.232118766776335</v>
      </c>
      <c r="R55" s="6">
        <f>BDUA!R5/100000*DESVIACION!R5</f>
        <v>-10.77062044109552</v>
      </c>
      <c r="S55" s="6">
        <f>BDUA!S5/100000*DESVIACION!S5</f>
        <v>-20.808125068869774</v>
      </c>
      <c r="T55" s="6">
        <f>BDUA!T5/100000*DESVIACION!T5</f>
        <v>-30.559240430492181</v>
      </c>
      <c r="U55" s="46">
        <f t="shared" ref="U55:U99" si="2">SUM(D55:T55)</f>
        <v>-191.61160235701567</v>
      </c>
      <c r="V55" s="49"/>
    </row>
    <row r="56" spans="1:22" ht="18" customHeight="1" x14ac:dyDescent="0.25">
      <c r="A56" s="78">
        <f>+casos!AU6</f>
        <v>4</v>
      </c>
      <c r="B56" s="43" t="str">
        <f t="shared" ref="B56:C56" si="3">+B6</f>
        <v>CCF023</v>
      </c>
      <c r="C56" s="43" t="str">
        <f t="shared" si="3"/>
        <v>S</v>
      </c>
      <c r="D56" s="6">
        <f>BDUA!D6/100000*DESVIACION!D6</f>
        <v>-0.10188505147161593</v>
      </c>
      <c r="E56" s="6">
        <f>BDUA!E6/100000*DESVIACION!E6</f>
        <v>-0.20819491906168738</v>
      </c>
      <c r="F56" s="6">
        <f>BDUA!F6/100000*DESVIACION!F6</f>
        <v>-0.69819311477670987</v>
      </c>
      <c r="G56" s="6">
        <f>BDUA!G6/100000*DESVIACION!G6</f>
        <v>-0.59762398595991684</v>
      </c>
      <c r="H56" s="6">
        <f>BDUA!H6/100000*DESVIACION!H6</f>
        <v>-2.5571306189838321</v>
      </c>
      <c r="I56" s="6">
        <f>BDUA!I6/100000*DESVIACION!I6</f>
        <v>-3.0993674721558397</v>
      </c>
      <c r="J56" s="6">
        <f>BDUA!J6/100000*DESVIACION!J6</f>
        <v>-1.2809433841607034</v>
      </c>
      <c r="K56" s="6">
        <f>BDUA!K6/100000*DESVIACION!K6</f>
        <v>0.59450672103288893</v>
      </c>
      <c r="L56" s="6">
        <f>BDUA!L6/100000*DESVIACION!L6</f>
        <v>-3.1114447121302065</v>
      </c>
      <c r="M56" s="6">
        <f>BDUA!M6/100000*DESVIACION!M6</f>
        <v>-2.6470257816687308</v>
      </c>
      <c r="N56" s="6">
        <f>BDUA!N6/100000*DESVIACION!N6</f>
        <v>-0.31152241068175268</v>
      </c>
      <c r="O56" s="6">
        <f>BDUA!O6/100000*DESVIACION!O6</f>
        <v>-2.0269500275298005</v>
      </c>
      <c r="P56" s="6">
        <f>BDUA!P6/100000*DESVIACION!P6</f>
        <v>-4.3898625652194063</v>
      </c>
      <c r="Q56" s="6">
        <f>BDUA!Q6/100000*DESVIACION!Q6</f>
        <v>-4.1487173107799675</v>
      </c>
      <c r="R56" s="6">
        <f>BDUA!R6/100000*DESVIACION!R6</f>
        <v>-2.6380982486925415</v>
      </c>
      <c r="S56" s="6">
        <f>BDUA!S6/100000*DESVIACION!S6</f>
        <v>-3.5007897067405995</v>
      </c>
      <c r="T56" s="6">
        <f>BDUA!T6/100000*DESVIACION!T6</f>
        <v>-7.3409922679852917</v>
      </c>
      <c r="U56" s="46">
        <f t="shared" si="2"/>
        <v>-38.064234856965712</v>
      </c>
      <c r="V56" s="49"/>
    </row>
    <row r="57" spans="1:22" ht="18" customHeight="1" x14ac:dyDescent="0.25">
      <c r="A57" s="78">
        <f>+casos!AU7</f>
        <v>5</v>
      </c>
      <c r="B57" s="43" t="str">
        <f t="shared" ref="B57:C57" si="4">+B7</f>
        <v>CCF024</v>
      </c>
      <c r="C57" s="43" t="str">
        <f t="shared" si="4"/>
        <v>S</v>
      </c>
      <c r="D57" s="6">
        <f>BDUA!D7/100000*DESVIACION!D7</f>
        <v>-0.35382107444886851</v>
      </c>
      <c r="E57" s="6">
        <f>BDUA!E7/100000*DESVIACION!E7</f>
        <v>0.34433670065758126</v>
      </c>
      <c r="F57" s="6">
        <f>BDUA!F7/100000*DESVIACION!F7</f>
        <v>1.6326167234061226</v>
      </c>
      <c r="G57" s="6">
        <f>BDUA!G7/100000*DESVIACION!G7</f>
        <v>-1.0102708606914488</v>
      </c>
      <c r="H57" s="6">
        <f>BDUA!H7/100000*DESVIACION!H7</f>
        <v>0.27268153640073611</v>
      </c>
      <c r="I57" s="6">
        <f>BDUA!I7/100000*DESVIACION!I7</f>
        <v>0.37154691793045291</v>
      </c>
      <c r="J57" s="6">
        <f>BDUA!J7/100000*DESVIACION!J7</f>
        <v>0.62629168759496534</v>
      </c>
      <c r="K57" s="6">
        <f>BDUA!K7/100000*DESVIACION!K7</f>
        <v>-2.3575229682242731</v>
      </c>
      <c r="L57" s="6">
        <f>BDUA!L7/100000*DESVIACION!L7</f>
        <v>0.70456929492359077</v>
      </c>
      <c r="M57" s="6">
        <f>BDUA!M7/100000*DESVIACION!M7</f>
        <v>11.985059067372202</v>
      </c>
      <c r="N57" s="6">
        <f>BDUA!N7/100000*DESVIACION!N7</f>
        <v>-2.9835126845610431</v>
      </c>
      <c r="O57" s="6">
        <f>BDUA!O7/100000*DESVIACION!O7</f>
        <v>-1.5247114076904587</v>
      </c>
      <c r="P57" s="6">
        <f>BDUA!P7/100000*DESVIACION!P7</f>
        <v>1.2657658889275887</v>
      </c>
      <c r="Q57" s="6">
        <f>BDUA!Q7/100000*DESVIACION!Q7</f>
        <v>-4.9814763018125019</v>
      </c>
      <c r="R57" s="6">
        <f>BDUA!R7/100000*DESVIACION!R7</f>
        <v>2.2382500688136475</v>
      </c>
      <c r="S57" s="6">
        <f>BDUA!S7/100000*DESVIACION!S7</f>
        <v>8.8323468234199378</v>
      </c>
      <c r="T57" s="6">
        <f>BDUA!T7/100000*DESVIACION!T7</f>
        <v>-5.679377531572757</v>
      </c>
      <c r="U57" s="46">
        <f t="shared" si="2"/>
        <v>9.3827718804454747</v>
      </c>
      <c r="V57" s="49"/>
    </row>
    <row r="58" spans="1:22" ht="18" customHeight="1" x14ac:dyDescent="0.25">
      <c r="A58" s="78">
        <f>+casos!AU8</f>
        <v>6</v>
      </c>
      <c r="B58" s="43" t="str">
        <f t="shared" ref="B58:C58" si="5">+B8</f>
        <v>CCF027</v>
      </c>
      <c r="C58" s="43" t="str">
        <f t="shared" si="5"/>
        <v>S</v>
      </c>
      <c r="D58" s="6">
        <f>BDUA!D8/100000*DESVIACION!D8</f>
        <v>-9.4861648297273504E-2</v>
      </c>
      <c r="E58" s="6">
        <f>BDUA!E8/100000*DESVIACION!E8</f>
        <v>-0.186627819907149</v>
      </c>
      <c r="F58" s="6">
        <f>BDUA!F8/100000*DESVIACION!F8</f>
        <v>1.2569795800653289</v>
      </c>
      <c r="G58" s="6">
        <f>BDUA!G8/100000*DESVIACION!G8</f>
        <v>-1.9785088548250511</v>
      </c>
      <c r="H58" s="6">
        <f>BDUA!H8/100000*DESVIACION!H8</f>
        <v>-3.2387947415968346</v>
      </c>
      <c r="I58" s="6">
        <f>BDUA!I8/100000*DESVIACION!I8</f>
        <v>0.51495329562942471</v>
      </c>
      <c r="J58" s="6">
        <f>BDUA!J8/100000*DESVIACION!J8</f>
        <v>-2.4710168706356423</v>
      </c>
      <c r="K58" s="6">
        <f>BDUA!K8/100000*DESVIACION!K8</f>
        <v>4.4037214839562608</v>
      </c>
      <c r="L58" s="6">
        <f>BDUA!L8/100000*DESVIACION!L8</f>
        <v>-2.379367317022326</v>
      </c>
      <c r="M58" s="6">
        <f>BDUA!M8/100000*DESVIACION!M8</f>
        <v>-2.153736296157049</v>
      </c>
      <c r="N58" s="6">
        <f>BDUA!N8/100000*DESVIACION!N8</f>
        <v>-5.216911673663966</v>
      </c>
      <c r="O58" s="6">
        <f>BDUA!O8/100000*DESVIACION!O8</f>
        <v>-6.5784156952804036</v>
      </c>
      <c r="P58" s="6">
        <f>BDUA!P8/100000*DESVIACION!P8</f>
        <v>-5.4283171996162611</v>
      </c>
      <c r="Q58" s="6">
        <f>BDUA!Q8/100000*DESVIACION!Q8</f>
        <v>-2.8212742054373483</v>
      </c>
      <c r="R58" s="6">
        <f>BDUA!R8/100000*DESVIACION!R8</f>
        <v>-2.9633610308285188</v>
      </c>
      <c r="S58" s="6">
        <f>BDUA!S8/100000*DESVIACION!S8</f>
        <v>-6.3363334480596079</v>
      </c>
      <c r="T58" s="6">
        <f>BDUA!T8/100000*DESVIACION!T8</f>
        <v>-7.4763806703973694</v>
      </c>
      <c r="U58" s="46">
        <f t="shared" si="2"/>
        <v>-43.148253112073782</v>
      </c>
      <c r="V58" s="49"/>
    </row>
    <row r="59" spans="1:22" ht="18" customHeight="1" x14ac:dyDescent="0.25">
      <c r="A59" s="78">
        <f>+casos!AU9</f>
        <v>7</v>
      </c>
      <c r="B59" s="43" t="str">
        <f t="shared" ref="B59:C59" si="6">+B9</f>
        <v>CCF033</v>
      </c>
      <c r="C59" s="43" t="str">
        <f t="shared" si="6"/>
        <v>S</v>
      </c>
      <c r="D59" s="6">
        <f>BDUA!D9/100000*DESVIACION!D9</f>
        <v>-5.0359781329260028E-2</v>
      </c>
      <c r="E59" s="6">
        <f>BDUA!E9/100000*DESVIACION!E9</f>
        <v>-0.12808482298856833</v>
      </c>
      <c r="F59" s="6">
        <f>BDUA!F9/100000*DESVIACION!F9</f>
        <v>-0.42013843173397031</v>
      </c>
      <c r="G59" s="6">
        <f>BDUA!G9/100000*DESVIACION!G9</f>
        <v>-0.98402326922840899</v>
      </c>
      <c r="H59" s="6">
        <f>BDUA!H9/100000*DESVIACION!H9</f>
        <v>0.1403585558082304</v>
      </c>
      <c r="I59" s="6">
        <f>BDUA!I9/100000*DESVIACION!I9</f>
        <v>1.6068969792245438</v>
      </c>
      <c r="J59" s="6">
        <f>BDUA!J9/100000*DESVIACION!J9</f>
        <v>-2.0582235529601296</v>
      </c>
      <c r="K59" s="6">
        <f>BDUA!K9/100000*DESVIACION!K9</f>
        <v>1.5918522759414857</v>
      </c>
      <c r="L59" s="6">
        <f>BDUA!L9/100000*DESVIACION!L9</f>
        <v>1.773537845583838</v>
      </c>
      <c r="M59" s="6">
        <f>BDUA!M9/100000*DESVIACION!M9</f>
        <v>-3.8545912839213585</v>
      </c>
      <c r="N59" s="6">
        <f>BDUA!N9/100000*DESVIACION!N9</f>
        <v>-4.7678486146449179</v>
      </c>
      <c r="O59" s="6">
        <f>BDUA!O9/100000*DESVIACION!O9</f>
        <v>-6.6991063403247925E-2</v>
      </c>
      <c r="P59" s="6">
        <f>BDUA!P9/100000*DESVIACION!P9</f>
        <v>2.8054776574865161</v>
      </c>
      <c r="Q59" s="6">
        <f>BDUA!Q9/100000*DESVIACION!Q9</f>
        <v>-5.550709531661199</v>
      </c>
      <c r="R59" s="6">
        <f>BDUA!R9/100000*DESVIACION!R9</f>
        <v>-1.35424193159923</v>
      </c>
      <c r="S59" s="6">
        <f>BDUA!S9/100000*DESVIACION!S9</f>
        <v>-0.76715826648147256</v>
      </c>
      <c r="T59" s="6">
        <f>BDUA!T9/100000*DESVIACION!T9</f>
        <v>-2.8738023191702733</v>
      </c>
      <c r="U59" s="46">
        <f t="shared" si="2"/>
        <v>-14.958049555077421</v>
      </c>
      <c r="V59" s="49"/>
    </row>
    <row r="60" spans="1:22" ht="18" customHeight="1" x14ac:dyDescent="0.25">
      <c r="A60" s="78">
        <f>+casos!AU10</f>
        <v>8</v>
      </c>
      <c r="B60" s="43" t="str">
        <f t="shared" ref="B60:C60" si="7">+B10</f>
        <v>CCF049</v>
      </c>
      <c r="C60" s="43" t="str">
        <f t="shared" si="7"/>
        <v>S</v>
      </c>
      <c r="D60" s="6">
        <f>BDUA!D10/100000*DESVIACION!D10</f>
        <v>-4.5309329805844595E-2</v>
      </c>
      <c r="E60" s="6">
        <f>BDUA!E10/100000*DESVIACION!E10</f>
        <v>-0.10937507090895064</v>
      </c>
      <c r="F60" s="6">
        <f>BDUA!F10/100000*DESVIACION!F10</f>
        <v>0.57813744114456977</v>
      </c>
      <c r="G60" s="6">
        <f>BDUA!G10/100000*DESVIACION!G10</f>
        <v>-0.14972373927664093</v>
      </c>
      <c r="H60" s="6">
        <f>BDUA!H10/100000*DESVIACION!H10</f>
        <v>-0.80247344319491598</v>
      </c>
      <c r="I60" s="6">
        <f>BDUA!I10/100000*DESVIACION!I10</f>
        <v>2.8513028850821414</v>
      </c>
      <c r="J60" s="6">
        <f>BDUA!J10/100000*DESVIACION!J10</f>
        <v>-2.2523588056623942</v>
      </c>
      <c r="K60" s="6">
        <f>BDUA!K10/100000*DESVIACION!K10</f>
        <v>-3.1040679517159879</v>
      </c>
      <c r="L60" s="6">
        <f>BDUA!L10/100000*DESVIACION!L10</f>
        <v>2.0655517994126025</v>
      </c>
      <c r="M60" s="6">
        <f>BDUA!M10/100000*DESVIACION!M10</f>
        <v>-1.5882388923016786</v>
      </c>
      <c r="N60" s="6">
        <f>BDUA!N10/100000*DESVIACION!N10</f>
        <v>-2.9729693716031398</v>
      </c>
      <c r="O60" s="6">
        <f>BDUA!O10/100000*DESVIACION!O10</f>
        <v>-5.2604535593443673</v>
      </c>
      <c r="P60" s="6">
        <f>BDUA!P10/100000*DESVIACION!P10</f>
        <v>-5.8988657856226636</v>
      </c>
      <c r="Q60" s="6">
        <f>BDUA!Q10/100000*DESVIACION!Q10</f>
        <v>-5.1481146376930287</v>
      </c>
      <c r="R60" s="6">
        <f>BDUA!R10/100000*DESVIACION!R10</f>
        <v>-6.5724586257913584</v>
      </c>
      <c r="S60" s="6">
        <f>BDUA!S10/100000*DESVIACION!S10</f>
        <v>-6.2882694879353762</v>
      </c>
      <c r="T60" s="6">
        <f>BDUA!T10/100000*DESVIACION!T10</f>
        <v>-4.6468388172318438</v>
      </c>
      <c r="U60" s="46">
        <f t="shared" si="2"/>
        <v>-39.34452539244888</v>
      </c>
      <c r="V60" s="49"/>
    </row>
    <row r="61" spans="1:22" ht="18" customHeight="1" x14ac:dyDescent="0.25">
      <c r="A61" s="78">
        <f>+casos!AU11</f>
        <v>9</v>
      </c>
      <c r="B61" s="43" t="str">
        <f t="shared" ref="B61:C61" si="8">+B11</f>
        <v>CCF053</v>
      </c>
      <c r="C61" s="43" t="str">
        <f t="shared" si="8"/>
        <v>S</v>
      </c>
      <c r="D61" s="6">
        <f>BDUA!D11/100000*DESVIACION!D11</f>
        <v>-3.9001978582031666E-2</v>
      </c>
      <c r="E61" s="6">
        <f>BDUA!E11/100000*DESVIACION!E11</f>
        <v>-8.318924634563632E-2</v>
      </c>
      <c r="F61" s="6">
        <f>BDUA!F11/100000*DESVIACION!F11</f>
        <v>-0.3135952125692002</v>
      </c>
      <c r="G61" s="6">
        <f>BDUA!G11/100000*DESVIACION!G11</f>
        <v>-0.38705808716142404</v>
      </c>
      <c r="H61" s="6">
        <f>BDUA!H11/100000*DESVIACION!H11</f>
        <v>3.1225553721067874</v>
      </c>
      <c r="I61" s="6">
        <f>BDUA!I11/100000*DESVIACION!I11</f>
        <v>3.1815513702788607</v>
      </c>
      <c r="J61" s="6">
        <f>BDUA!J11/100000*DESVIACION!J11</f>
        <v>2.7799179600680559</v>
      </c>
      <c r="K61" s="6">
        <f>BDUA!K11/100000*DESVIACION!K11</f>
        <v>0.27241348291838302</v>
      </c>
      <c r="L61" s="6">
        <f>BDUA!L11/100000*DESVIACION!L11</f>
        <v>0.28843678825382657</v>
      </c>
      <c r="M61" s="6">
        <f>BDUA!M11/100000*DESVIACION!M11</f>
        <v>8.0561569898224263</v>
      </c>
      <c r="N61" s="6">
        <f>BDUA!N11/100000*DESVIACION!N11</f>
        <v>-2.5577268298090035</v>
      </c>
      <c r="O61" s="6">
        <f>BDUA!O11/100000*DESVIACION!O11</f>
        <v>7.3952451093427198</v>
      </c>
      <c r="P61" s="6">
        <f>BDUA!P11/100000*DESVIACION!P11</f>
        <v>1.4554225575637798E-2</v>
      </c>
      <c r="Q61" s="6">
        <f>BDUA!Q11/100000*DESVIACION!Q11</f>
        <v>1.597848611611193</v>
      </c>
      <c r="R61" s="6">
        <f>BDUA!R11/100000*DESVIACION!R11</f>
        <v>2.5546853495733548</v>
      </c>
      <c r="S61" s="6">
        <f>BDUA!S11/100000*DESVIACION!S11</f>
        <v>7.1687945442895549</v>
      </c>
      <c r="T61" s="6">
        <f>BDUA!T11/100000*DESVIACION!T11</f>
        <v>5.1186718821225927</v>
      </c>
      <c r="U61" s="46">
        <f t="shared" si="2"/>
        <v>38.170260331496095</v>
      </c>
      <c r="V61" s="49"/>
    </row>
    <row r="62" spans="1:22" ht="18" customHeight="1" x14ac:dyDescent="0.25">
      <c r="A62" s="78">
        <f>+casos!AU12</f>
        <v>10</v>
      </c>
      <c r="B62" s="43" t="str">
        <f t="shared" ref="B62:C62" si="9">+B12</f>
        <v>CCF055</v>
      </c>
      <c r="C62" s="43" t="str">
        <f t="shared" si="9"/>
        <v>S</v>
      </c>
      <c r="D62" s="6">
        <f>BDUA!D12/100000*DESVIACION!D12</f>
        <v>-0.39989216164889341</v>
      </c>
      <c r="E62" s="6">
        <f>BDUA!E12/100000*DESVIACION!E12</f>
        <v>-0.75603576987833154</v>
      </c>
      <c r="F62" s="6">
        <f>BDUA!F12/100000*DESVIACION!F12</f>
        <v>-1.8649898746716322</v>
      </c>
      <c r="G62" s="6">
        <f>BDUA!G12/100000*DESVIACION!G12</f>
        <v>-5.3977059682625397</v>
      </c>
      <c r="H62" s="6">
        <f>BDUA!H12/100000*DESVIACION!H12</f>
        <v>-7.1690149839568855</v>
      </c>
      <c r="I62" s="6">
        <f>BDUA!I12/100000*DESVIACION!I12</f>
        <v>-10.514433902156458</v>
      </c>
      <c r="J62" s="6">
        <f>BDUA!J12/100000*DESVIACION!J12</f>
        <v>-10.56240856222362</v>
      </c>
      <c r="K62" s="6">
        <f>BDUA!K12/100000*DESVIACION!K12</f>
        <v>-17.57611915191551</v>
      </c>
      <c r="L62" s="6">
        <f>BDUA!L12/100000*DESVIACION!L12</f>
        <v>-16.436588659963764</v>
      </c>
      <c r="M62" s="6">
        <f>BDUA!M12/100000*DESVIACION!M12</f>
        <v>-23.442567969531808</v>
      </c>
      <c r="N62" s="6">
        <f>BDUA!N12/100000*DESVIACION!N12</f>
        <v>-19.832159168138389</v>
      </c>
      <c r="O62" s="6">
        <f>BDUA!O12/100000*DESVIACION!O12</f>
        <v>-18.861540633514828</v>
      </c>
      <c r="P62" s="6">
        <f>BDUA!P12/100000*DESVIACION!P12</f>
        <v>-19.720497765689206</v>
      </c>
      <c r="Q62" s="6">
        <f>BDUA!Q12/100000*DESVIACION!Q12</f>
        <v>-25.827937606337031</v>
      </c>
      <c r="R62" s="6">
        <f>BDUA!R12/100000*DESVIACION!R12</f>
        <v>-14.550036127167635</v>
      </c>
      <c r="S62" s="6">
        <f>BDUA!S12/100000*DESVIACION!S12</f>
        <v>-15.384530726462183</v>
      </c>
      <c r="T62" s="6">
        <f>BDUA!T12/100000*DESVIACION!T12</f>
        <v>-13.284315427995885</v>
      </c>
      <c r="U62" s="46">
        <f t="shared" si="2"/>
        <v>-221.58077445951457</v>
      </c>
      <c r="V62" s="49"/>
    </row>
    <row r="63" spans="1:22" ht="18" customHeight="1" x14ac:dyDescent="0.25">
      <c r="A63" s="78">
        <f>+casos!AU13</f>
        <v>11</v>
      </c>
      <c r="B63" s="43" t="str">
        <f t="shared" ref="B63:C63" si="10">+B13</f>
        <v>CCF102</v>
      </c>
      <c r="C63" s="43" t="str">
        <f t="shared" si="10"/>
        <v>S</v>
      </c>
      <c r="D63" s="6">
        <f>BDUA!D13/100000*DESVIACION!D13</f>
        <v>-0.11981682053062033</v>
      </c>
      <c r="E63" s="6">
        <f>BDUA!E13/100000*DESVIACION!E13</f>
        <v>-0.24560137597400533</v>
      </c>
      <c r="F63" s="6">
        <f>BDUA!F13/100000*DESVIACION!F13</f>
        <v>-0.76778515495200661</v>
      </c>
      <c r="G63" s="6">
        <f>BDUA!G13/100000*DESVIACION!G13</f>
        <v>-0.70139885372049915</v>
      </c>
      <c r="H63" s="6">
        <f>BDUA!H13/100000*DESVIACION!H13</f>
        <v>-0.85385034734120402</v>
      </c>
      <c r="I63" s="6">
        <f>BDUA!I13/100000*DESVIACION!I13</f>
        <v>-3.8589282039713364</v>
      </c>
      <c r="J63" s="6">
        <f>BDUA!J13/100000*DESVIACION!J13</f>
        <v>-3.8106620687957338</v>
      </c>
      <c r="K63" s="6">
        <f>BDUA!K13/100000*DESVIACION!K13</f>
        <v>-4.7255325208492804</v>
      </c>
      <c r="L63" s="6">
        <f>BDUA!L13/100000*DESVIACION!L13</f>
        <v>-3.9191238272936473</v>
      </c>
      <c r="M63" s="6">
        <f>BDUA!M13/100000*DESVIACION!M13</f>
        <v>-1.7878960467958751</v>
      </c>
      <c r="N63" s="6">
        <f>BDUA!N13/100000*DESVIACION!N13</f>
        <v>-4.8322130187097319</v>
      </c>
      <c r="O63" s="6">
        <f>BDUA!O13/100000*DESVIACION!O13</f>
        <v>-6.3134670136519571</v>
      </c>
      <c r="P63" s="6">
        <f>BDUA!P13/100000*DESVIACION!P13</f>
        <v>-4.6573367300721937</v>
      </c>
      <c r="Q63" s="6">
        <f>BDUA!Q13/100000*DESVIACION!Q13</f>
        <v>-0.82549291704591288</v>
      </c>
      <c r="R63" s="6">
        <f>BDUA!R13/100000*DESVIACION!R13</f>
        <v>-2.8846941233140666</v>
      </c>
      <c r="S63" s="6">
        <f>BDUA!S13/100000*DESVIACION!S13</f>
        <v>-3.7278661049160431</v>
      </c>
      <c r="T63" s="6">
        <f>BDUA!T13/100000*DESVIACION!T13</f>
        <v>-7.0809951333023653</v>
      </c>
      <c r="U63" s="46">
        <f t="shared" si="2"/>
        <v>-51.112660261236492</v>
      </c>
      <c r="V63" s="49"/>
    </row>
    <row r="64" spans="1:22" ht="18" customHeight="1" x14ac:dyDescent="0.25">
      <c r="A64" s="78">
        <f>+casos!AU14</f>
        <v>12</v>
      </c>
      <c r="B64" s="43" t="str">
        <f t="shared" ref="B64:C64" si="11">+B14</f>
        <v>EAS016</v>
      </c>
      <c r="C64" s="43" t="str">
        <f t="shared" si="11"/>
        <v>C</v>
      </c>
      <c r="D64" s="6">
        <f>BDUA!D14/100000*DESVIACION!D14</f>
        <v>-6.7796408082047225E-4</v>
      </c>
      <c r="E64" s="6">
        <f>BDUA!E14/100000*DESVIACION!E14</f>
        <v>-2.2310792228832825E-3</v>
      </c>
      <c r="F64" s="6">
        <f>BDUA!F14/100000*DESVIACION!F14</f>
        <v>-1.661431589770597E-2</v>
      </c>
      <c r="G64" s="6">
        <f>BDUA!G14/100000*DESVIACION!G14</f>
        <v>-8.0588112566119696E-2</v>
      </c>
      <c r="H64" s="6">
        <f>BDUA!H14/100000*DESVIACION!H14</f>
        <v>-0.19563720756362729</v>
      </c>
      <c r="I64" s="6">
        <f>BDUA!I14/100000*DESVIACION!I14</f>
        <v>-3.2648479309317073E-2</v>
      </c>
      <c r="J64" s="6">
        <f>BDUA!J14/100000*DESVIACION!J14</f>
        <v>-3.4650057328277112E-2</v>
      </c>
      <c r="K64" s="6">
        <f>BDUA!K14/100000*DESVIACION!K14</f>
        <v>-4.6234562148080624E-2</v>
      </c>
      <c r="L64" s="6">
        <f>BDUA!L14/100000*DESVIACION!L14</f>
        <v>-0.13638692231437216</v>
      </c>
      <c r="M64" s="6">
        <f>BDUA!M14/100000*DESVIACION!M14</f>
        <v>-0.72426859065954863</v>
      </c>
      <c r="N64" s="6">
        <f>BDUA!N14/100000*DESVIACION!N14</f>
        <v>-1.1336115219783049</v>
      </c>
      <c r="O64" s="6">
        <f>BDUA!O14/100000*DESVIACION!O14</f>
        <v>1.7976658494002269</v>
      </c>
      <c r="P64" s="6">
        <f>BDUA!P14/100000*DESVIACION!P14</f>
        <v>-0.47461421138161114</v>
      </c>
      <c r="Q64" s="6">
        <f>BDUA!Q14/100000*DESVIACION!Q14</f>
        <v>3.2279286435065062</v>
      </c>
      <c r="R64" s="6">
        <f>BDUA!R14/100000*DESVIACION!R14</f>
        <v>1.3589556668042937</v>
      </c>
      <c r="S64" s="6">
        <f>BDUA!S14/100000*DESVIACION!S14</f>
        <v>-0.76856627074765704</v>
      </c>
      <c r="T64" s="6">
        <f>BDUA!T14/100000*DESVIACION!T14</f>
        <v>-0.67247038087010136</v>
      </c>
      <c r="U64" s="46">
        <f t="shared" si="2"/>
        <v>2.0653504836426002</v>
      </c>
      <c r="V64" s="49"/>
    </row>
    <row r="65" spans="1:22" ht="18" customHeight="1" x14ac:dyDescent="0.25">
      <c r="A65" s="78">
        <f>+casos!AU15</f>
        <v>13</v>
      </c>
      <c r="B65" s="43" t="str">
        <f t="shared" ref="B65:C65" si="12">+B15</f>
        <v>EAS027</v>
      </c>
      <c r="C65" s="43" t="str">
        <f t="shared" si="12"/>
        <v>C</v>
      </c>
      <c r="D65" s="6">
        <f>BDUA!D15/100000*DESVIACION!D15</f>
        <v>-1.2492821264557018E-3</v>
      </c>
      <c r="E65" s="6">
        <f>BDUA!E15/100000*DESVIACION!E15</f>
        <v>-6.1322060511996663E-3</v>
      </c>
      <c r="F65" s="6">
        <f>BDUA!F15/100000*DESVIACION!F15</f>
        <v>-4.2593776841524503E-2</v>
      </c>
      <c r="G65" s="6">
        <f>BDUA!G15/100000*DESVIACION!G15</f>
        <v>-0.15731176593316232</v>
      </c>
      <c r="H65" s="6">
        <f>BDUA!H15/100000*DESVIACION!H15</f>
        <v>-0.21680321485311982</v>
      </c>
      <c r="I65" s="6">
        <f>BDUA!I15/100000*DESVIACION!I15</f>
        <v>1.9365337972304864</v>
      </c>
      <c r="J65" s="6">
        <f>BDUA!J15/100000*DESVIACION!J15</f>
        <v>1.8988977779325613</v>
      </c>
      <c r="K65" s="6">
        <f>BDUA!K15/100000*DESVIACION!K15</f>
        <v>-0.19754767463270814</v>
      </c>
      <c r="L65" s="6">
        <f>BDUA!L15/100000*DESVIACION!L15</f>
        <v>1.5747486410984464</v>
      </c>
      <c r="M65" s="6">
        <f>BDUA!M15/100000*DESVIACION!M15</f>
        <v>-0.84932216026983032</v>
      </c>
      <c r="N65" s="6">
        <f>BDUA!N15/100000*DESVIACION!N15</f>
        <v>-0.95832123005710912</v>
      </c>
      <c r="O65" s="6">
        <f>BDUA!O15/100000*DESVIACION!O15</f>
        <v>-0.74863456895862035</v>
      </c>
      <c r="P65" s="6">
        <f>BDUA!P15/100000*DESVIACION!P15</f>
        <v>2.5570322836807957</v>
      </c>
      <c r="Q65" s="6">
        <f>BDUA!Q15/100000*DESVIACION!Q15</f>
        <v>9.1041766790240377</v>
      </c>
      <c r="R65" s="6">
        <f>BDUA!R15/100000*DESVIACION!R15</f>
        <v>1.562945138315438</v>
      </c>
      <c r="S65" s="6">
        <f>BDUA!S15/100000*DESVIACION!S15</f>
        <v>6.4176195069128275</v>
      </c>
      <c r="T65" s="6">
        <f>BDUA!T15/100000*DESVIACION!T15</f>
        <v>12.11891934132438</v>
      </c>
      <c r="U65" s="46">
        <f t="shared" si="2"/>
        <v>33.992957285795242</v>
      </c>
      <c r="V65" s="49"/>
    </row>
    <row r="66" spans="1:22" ht="18" customHeight="1" x14ac:dyDescent="0.25">
      <c r="A66" s="78">
        <f>+casos!AU16</f>
        <v>14</v>
      </c>
      <c r="B66" s="43" t="str">
        <f t="shared" ref="B66:C66" si="13">+B16</f>
        <v>EPS001</v>
      </c>
      <c r="C66" s="43" t="str">
        <f t="shared" si="13"/>
        <v>C</v>
      </c>
      <c r="D66" s="6">
        <f>BDUA!D16/100000*DESVIACION!D16</f>
        <v>-7.3098239545542162E-2</v>
      </c>
      <c r="E66" s="6">
        <f>BDUA!E16/100000*DESVIACION!E16</f>
        <v>-0.14948230793317996</v>
      </c>
      <c r="F66" s="6">
        <f>BDUA!F16/100000*DESVIACION!F16</f>
        <v>1.5425577269108033</v>
      </c>
      <c r="G66" s="6">
        <f>BDUA!G16/100000*DESVIACION!G16</f>
        <v>1.7540418011560976</v>
      </c>
      <c r="H66" s="6">
        <f>BDUA!H16/100000*DESVIACION!H16</f>
        <v>4.7653048191645127</v>
      </c>
      <c r="I66" s="6">
        <f>BDUA!I16/100000*DESVIACION!I16</f>
        <v>1.7440007223390419</v>
      </c>
      <c r="J66" s="6">
        <f>BDUA!J16/100000*DESVIACION!J16</f>
        <v>-2.5285556066274428</v>
      </c>
      <c r="K66" s="6">
        <f>BDUA!K16/100000*DESVIACION!K16</f>
        <v>-2.826092928959659</v>
      </c>
      <c r="L66" s="6">
        <f>BDUA!L16/100000*DESVIACION!L16</f>
        <v>-3.5429995409341153</v>
      </c>
      <c r="M66" s="6">
        <f>BDUA!M16/100000*DESVIACION!M16</f>
        <v>-5.8682558704646723</v>
      </c>
      <c r="N66" s="6">
        <f>BDUA!N16/100000*DESVIACION!N16</f>
        <v>-1.2101253224646906</v>
      </c>
      <c r="O66" s="6">
        <f>BDUA!O16/100000*DESVIACION!O16</f>
        <v>4.8476044367685232</v>
      </c>
      <c r="P66" s="6">
        <f>BDUA!P16/100000*DESVIACION!P16</f>
        <v>-2.4135585039925136</v>
      </c>
      <c r="Q66" s="6">
        <f>BDUA!Q16/100000*DESVIACION!Q16</f>
        <v>2.4080815370327122</v>
      </c>
      <c r="R66" s="6">
        <f>BDUA!R16/100000*DESVIACION!R16</f>
        <v>-8.2980835397742929</v>
      </c>
      <c r="S66" s="6">
        <f>BDUA!S16/100000*DESVIACION!S16</f>
        <v>-0.2053468791959544</v>
      </c>
      <c r="T66" s="6">
        <f>BDUA!T16/100000*DESVIACION!T16</f>
        <v>2.7402503245188643</v>
      </c>
      <c r="U66" s="46">
        <f t="shared" si="2"/>
        <v>-7.3137573720015077</v>
      </c>
      <c r="V66" s="49"/>
    </row>
    <row r="67" spans="1:22" ht="18" customHeight="1" x14ac:dyDescent="0.25">
      <c r="A67" s="78">
        <f>+casos!AU17</f>
        <v>15</v>
      </c>
      <c r="B67" s="43" t="str">
        <f t="shared" ref="B67:C67" si="14">+B17</f>
        <v>EPS002</v>
      </c>
      <c r="C67" s="43" t="str">
        <f t="shared" si="14"/>
        <v>C</v>
      </c>
      <c r="D67" s="6">
        <f>BDUA!D17/100000*DESVIACION!D17</f>
        <v>-0.29679293513072758</v>
      </c>
      <c r="E67" s="6">
        <f>BDUA!E17/100000*DESVIACION!E17</f>
        <v>0.63508211823755534</v>
      </c>
      <c r="F67" s="6">
        <f>BDUA!F17/100000*DESVIACION!F17</f>
        <v>7.0230844947680584</v>
      </c>
      <c r="G67" s="6">
        <f>BDUA!G17/100000*DESVIACION!G17</f>
        <v>-2.5659940354192972</v>
      </c>
      <c r="H67" s="6">
        <f>BDUA!H17/100000*DESVIACION!H17</f>
        <v>-6.7807981059780049</v>
      </c>
      <c r="I67" s="6">
        <f>BDUA!I17/100000*DESVIACION!I17</f>
        <v>-14.687619216369701</v>
      </c>
      <c r="J67" s="6">
        <f>BDUA!J17/100000*DESVIACION!J17</f>
        <v>-16.189294698567945</v>
      </c>
      <c r="K67" s="6">
        <f>BDUA!K17/100000*DESVIACION!K17</f>
        <v>-16.536725615005448</v>
      </c>
      <c r="L67" s="6">
        <f>BDUA!L17/100000*DESVIACION!L17</f>
        <v>-11.93211812704075</v>
      </c>
      <c r="M67" s="6">
        <f>BDUA!M17/100000*DESVIACION!M17</f>
        <v>-13.258856562496383</v>
      </c>
      <c r="N67" s="6">
        <f>BDUA!N17/100000*DESVIACION!N17</f>
        <v>-9.311070380338327</v>
      </c>
      <c r="O67" s="6">
        <f>BDUA!O17/100000*DESVIACION!O17</f>
        <v>14.872291844120157</v>
      </c>
      <c r="P67" s="6">
        <f>BDUA!P17/100000*DESVIACION!P17</f>
        <v>21.56442886879324</v>
      </c>
      <c r="Q67" s="6">
        <f>BDUA!Q17/100000*DESVIACION!Q17</f>
        <v>41.449791150595622</v>
      </c>
      <c r="R67" s="6">
        <f>BDUA!R17/100000*DESVIACION!R17</f>
        <v>26.577600295898694</v>
      </c>
      <c r="S67" s="6">
        <f>BDUA!S17/100000*DESVIACION!S17</f>
        <v>15.279002507199865</v>
      </c>
      <c r="T67" s="6">
        <f>BDUA!T17/100000*DESVIACION!T17</f>
        <v>0.99741253185493917</v>
      </c>
      <c r="U67" s="46">
        <f t="shared" si="2"/>
        <v>36.839424135121554</v>
      </c>
      <c r="V67" s="49"/>
    </row>
    <row r="68" spans="1:22" ht="18" customHeight="1" x14ac:dyDescent="0.25">
      <c r="A68" s="78">
        <f>+casos!AU18</f>
        <v>16</v>
      </c>
      <c r="B68" s="43" t="str">
        <f t="shared" ref="B68:C68" si="15">+B18</f>
        <v>EPS003</v>
      </c>
      <c r="C68" s="43" t="str">
        <f t="shared" si="15"/>
        <v>C</v>
      </c>
      <c r="D68" s="6">
        <f>BDUA!D18/100000*DESVIACION!D18</f>
        <v>2.5485199716228815</v>
      </c>
      <c r="E68" s="6">
        <f>BDUA!E18/100000*DESVIACION!E18</f>
        <v>3.9958197755419707</v>
      </c>
      <c r="F68" s="6">
        <f>BDUA!F18/100000*DESVIACION!F18</f>
        <v>4.3695729180381297</v>
      </c>
      <c r="G68" s="6">
        <f>BDUA!G18/100000*DESVIACION!G18</f>
        <v>9.2527165842343653</v>
      </c>
      <c r="H68" s="6">
        <f>BDUA!H18/100000*DESVIACION!H18</f>
        <v>-8.0938771377838545</v>
      </c>
      <c r="I68" s="6">
        <f>BDUA!I18/100000*DESVIACION!I18</f>
        <v>-31.940841224953431</v>
      </c>
      <c r="J68" s="6">
        <f>BDUA!J18/100000*DESVIACION!J18</f>
        <v>-49.396198890542458</v>
      </c>
      <c r="K68" s="6">
        <f>BDUA!K18/100000*DESVIACION!K18</f>
        <v>-5.8928177678305484</v>
      </c>
      <c r="L68" s="6">
        <f>BDUA!L18/100000*DESVIACION!L18</f>
        <v>-10.496562550129504</v>
      </c>
      <c r="M68" s="6">
        <f>BDUA!M18/100000*DESVIACION!M18</f>
        <v>-1.7389737983529576</v>
      </c>
      <c r="N68" s="6">
        <f>BDUA!N18/100000*DESVIACION!N18</f>
        <v>4.392912635899008</v>
      </c>
      <c r="O68" s="6">
        <f>BDUA!O18/100000*DESVIACION!O18</f>
        <v>56.373768100255596</v>
      </c>
      <c r="P68" s="6">
        <f>BDUA!P18/100000*DESVIACION!P18</f>
        <v>111.77037656963455</v>
      </c>
      <c r="Q68" s="6">
        <f>BDUA!Q18/100000*DESVIACION!Q18</f>
        <v>139.7441335956249</v>
      </c>
      <c r="R68" s="6">
        <f>BDUA!R18/100000*DESVIACION!R18</f>
        <v>109.10533004748136</v>
      </c>
      <c r="S68" s="6">
        <f>BDUA!S18/100000*DESVIACION!S18</f>
        <v>68.45833735782216</v>
      </c>
      <c r="T68" s="6">
        <f>BDUA!T18/100000*DESVIACION!T18</f>
        <v>62.641607442878161</v>
      </c>
      <c r="U68" s="46">
        <f t="shared" si="2"/>
        <v>465.09382362944035</v>
      </c>
      <c r="V68" s="49"/>
    </row>
    <row r="69" spans="1:22" ht="18" customHeight="1" x14ac:dyDescent="0.25">
      <c r="A69" s="78">
        <f>+casos!AU19</f>
        <v>17</v>
      </c>
      <c r="B69" s="43" t="str">
        <f t="shared" ref="B69:C69" si="16">+B19</f>
        <v>EPS005</v>
      </c>
      <c r="C69" s="43" t="str">
        <f t="shared" si="16"/>
        <v>C</v>
      </c>
      <c r="D69" s="6">
        <f>BDUA!D19/100000*DESVIACION!D19</f>
        <v>0.27820439871839292</v>
      </c>
      <c r="E69" s="6">
        <f>BDUA!E19/100000*DESVIACION!E19</f>
        <v>-0.26314311581870919</v>
      </c>
      <c r="F69" s="6">
        <f>BDUA!F19/100000*DESVIACION!F19</f>
        <v>-0.63289258374555646</v>
      </c>
      <c r="G69" s="6">
        <f>BDUA!G19/100000*DESVIACION!G19</f>
        <v>0.61209754421276186</v>
      </c>
      <c r="H69" s="6">
        <f>BDUA!H19/100000*DESVIACION!H19</f>
        <v>0.62645244696426972</v>
      </c>
      <c r="I69" s="6">
        <f>BDUA!I19/100000*DESVIACION!I19</f>
        <v>-9.1702404805932272</v>
      </c>
      <c r="J69" s="6">
        <f>BDUA!J19/100000*DESVIACION!J19</f>
        <v>-13.519881458513028</v>
      </c>
      <c r="K69" s="6">
        <f>BDUA!K19/100000*DESVIACION!K19</f>
        <v>-26.316987636728769</v>
      </c>
      <c r="L69" s="6">
        <f>BDUA!L19/100000*DESVIACION!L19</f>
        <v>-23.311040054052977</v>
      </c>
      <c r="M69" s="6">
        <f>BDUA!M19/100000*DESVIACION!M19</f>
        <v>-13.206097443167726</v>
      </c>
      <c r="N69" s="6">
        <f>BDUA!N19/100000*DESVIACION!N19</f>
        <v>-23.52874932637652</v>
      </c>
      <c r="O69" s="6">
        <f>BDUA!O19/100000*DESVIACION!O19</f>
        <v>-42.133445648644454</v>
      </c>
      <c r="P69" s="6">
        <f>BDUA!P19/100000*DESVIACION!P19</f>
        <v>-16.106439736614032</v>
      </c>
      <c r="Q69" s="6">
        <f>BDUA!Q19/100000*DESVIACION!Q19</f>
        <v>-13.412311065850538</v>
      </c>
      <c r="R69" s="6">
        <f>BDUA!R19/100000*DESVIACION!R19</f>
        <v>11.155875825763813</v>
      </c>
      <c r="S69" s="6">
        <f>BDUA!S19/100000*DESVIACION!S19</f>
        <v>30.240794576938921</v>
      </c>
      <c r="T69" s="6">
        <f>BDUA!T19/100000*DESVIACION!T19</f>
        <v>34.933676592530212</v>
      </c>
      <c r="U69" s="46">
        <f t="shared" si="2"/>
        <v>-103.75412716497712</v>
      </c>
      <c r="V69" s="49"/>
    </row>
    <row r="70" spans="1:22" ht="18" customHeight="1" x14ac:dyDescent="0.25">
      <c r="A70" s="78">
        <f>+casos!AU20</f>
        <v>18</v>
      </c>
      <c r="B70" s="43" t="str">
        <f t="shared" ref="B70:C70" si="17">+B20</f>
        <v>EPS008</v>
      </c>
      <c r="C70" s="43" t="str">
        <f t="shared" si="17"/>
        <v>C</v>
      </c>
      <c r="D70" s="6">
        <f>BDUA!D20/100000*DESVIACION!D20</f>
        <v>-0.56860618931194762</v>
      </c>
      <c r="E70" s="6">
        <f>BDUA!E20/100000*DESVIACION!E20</f>
        <v>-2.0646984611055987E-2</v>
      </c>
      <c r="F70" s="6">
        <f>BDUA!F20/100000*DESVIACION!F20</f>
        <v>-4.6650177741832353E-2</v>
      </c>
      <c r="G70" s="6">
        <f>BDUA!G20/100000*DESVIACION!G20</f>
        <v>-1.2616482370123085</v>
      </c>
      <c r="H70" s="6">
        <f>BDUA!H20/100000*DESVIACION!H20</f>
        <v>-5.6769041462882752</v>
      </c>
      <c r="I70" s="6">
        <f>BDUA!I20/100000*DESVIACION!I20</f>
        <v>-13.157022128992431</v>
      </c>
      <c r="J70" s="6">
        <f>BDUA!J20/100000*DESVIACION!J20</f>
        <v>-23.669880692935099</v>
      </c>
      <c r="K70" s="6">
        <f>BDUA!K20/100000*DESVIACION!K20</f>
        <v>-26.935351564593063</v>
      </c>
      <c r="L70" s="6">
        <f>BDUA!L20/100000*DESVIACION!L20</f>
        <v>-22.114112986389912</v>
      </c>
      <c r="M70" s="6">
        <f>BDUA!M20/100000*DESVIACION!M20</f>
        <v>-30.876740476171829</v>
      </c>
      <c r="N70" s="6">
        <f>BDUA!N20/100000*DESVIACION!N20</f>
        <v>-41.833775864488388</v>
      </c>
      <c r="O70" s="6">
        <f>BDUA!O20/100000*DESVIACION!O20</f>
        <v>-38.220291109992139</v>
      </c>
      <c r="P70" s="6">
        <f>BDUA!P20/100000*DESVIACION!P20</f>
        <v>-44.260702877678156</v>
      </c>
      <c r="Q70" s="6">
        <f>BDUA!Q20/100000*DESVIACION!Q20</f>
        <v>-22.753740822756942</v>
      </c>
      <c r="R70" s="6">
        <f>BDUA!R20/100000*DESVIACION!R20</f>
        <v>1.7828434661436783</v>
      </c>
      <c r="S70" s="6">
        <f>BDUA!S20/100000*DESVIACION!S20</f>
        <v>-3.2187045544516741</v>
      </c>
      <c r="T70" s="6">
        <f>BDUA!T20/100000*DESVIACION!T20</f>
        <v>11.947043730816477</v>
      </c>
      <c r="U70" s="46">
        <f t="shared" si="2"/>
        <v>-260.88489161645487</v>
      </c>
      <c r="V70" s="49"/>
    </row>
    <row r="71" spans="1:22" ht="18" customHeight="1" x14ac:dyDescent="0.25">
      <c r="A71" s="78">
        <f>+casos!AU21</f>
        <v>19</v>
      </c>
      <c r="B71" s="43" t="str">
        <f t="shared" ref="B71:C71" si="18">+B21</f>
        <v>EPS010</v>
      </c>
      <c r="C71" s="43" t="str">
        <f t="shared" si="18"/>
        <v>C</v>
      </c>
      <c r="D71" s="6">
        <f>BDUA!D21/100000*DESVIACION!D21</f>
        <v>0.92210566966092544</v>
      </c>
      <c r="E71" s="6">
        <f>BDUA!E21/100000*DESVIACION!E21</f>
        <v>3.0645844395129629</v>
      </c>
      <c r="F71" s="6">
        <f>BDUA!F21/100000*DESVIACION!F21</f>
        <v>-1.8262173904865804</v>
      </c>
      <c r="G71" s="6">
        <f>BDUA!G21/100000*DESVIACION!G21</f>
        <v>1.0898796038340248</v>
      </c>
      <c r="H71" s="6">
        <f>BDUA!H21/100000*DESVIACION!H21</f>
        <v>-12.030349521821748</v>
      </c>
      <c r="I71" s="6">
        <f>BDUA!I21/100000*DESVIACION!I21</f>
        <v>-25.857572969121993</v>
      </c>
      <c r="J71" s="6">
        <f>BDUA!J21/100000*DESVIACION!J21</f>
        <v>-32.946320377252782</v>
      </c>
      <c r="K71" s="6">
        <f>BDUA!K21/100000*DESVIACION!K21</f>
        <v>-34.450641577495091</v>
      </c>
      <c r="L71" s="6">
        <f>BDUA!L21/100000*DESVIACION!L21</f>
        <v>-29.112353233827175</v>
      </c>
      <c r="M71" s="6">
        <f>BDUA!M21/100000*DESVIACION!M21</f>
        <v>-43.768440534096008</v>
      </c>
      <c r="N71" s="6">
        <f>BDUA!N21/100000*DESVIACION!N21</f>
        <v>-51.475469492472143</v>
      </c>
      <c r="O71" s="6">
        <f>BDUA!O21/100000*DESVIACION!O21</f>
        <v>-47.880087718885427</v>
      </c>
      <c r="P71" s="6">
        <f>BDUA!P21/100000*DESVIACION!P21</f>
        <v>-64.123520118307312</v>
      </c>
      <c r="Q71" s="6">
        <f>BDUA!Q21/100000*DESVIACION!Q21</f>
        <v>-10.809544487318377</v>
      </c>
      <c r="R71" s="6">
        <f>BDUA!R21/100000*DESVIACION!R21</f>
        <v>2.0861439409578697</v>
      </c>
      <c r="S71" s="6">
        <f>BDUA!S21/100000*DESVIACION!S21</f>
        <v>-2.6672443792061524</v>
      </c>
      <c r="T71" s="6">
        <f>BDUA!T21/100000*DESVIACION!T21</f>
        <v>44.708777421301455</v>
      </c>
      <c r="U71" s="46">
        <f t="shared" si="2"/>
        <v>-305.07627072502351</v>
      </c>
      <c r="V71" s="49"/>
    </row>
    <row r="72" spans="1:22" ht="18" customHeight="1" x14ac:dyDescent="0.25">
      <c r="A72" s="78">
        <f>+casos!AU22</f>
        <v>20</v>
      </c>
      <c r="B72" s="43" t="str">
        <f t="shared" ref="B72:C72" si="19">+B22</f>
        <v>EPS012</v>
      </c>
      <c r="C72" s="43" t="str">
        <f t="shared" si="19"/>
        <v>C</v>
      </c>
      <c r="D72" s="6">
        <f>BDUA!D22/100000*DESVIACION!D22</f>
        <v>0.89199803665311617</v>
      </c>
      <c r="E72" s="6">
        <f>BDUA!E22/100000*DESVIACION!E22</f>
        <v>-0.21248746329752716</v>
      </c>
      <c r="F72" s="6">
        <f>BDUA!F22/100000*DESVIACION!F22</f>
        <v>-0.70054419721506445</v>
      </c>
      <c r="G72" s="6">
        <f>BDUA!G22/100000*DESVIACION!G22</f>
        <v>-1.8092266908849914</v>
      </c>
      <c r="H72" s="6">
        <f>BDUA!H22/100000*DESVIACION!H22</f>
        <v>-0.98692408336188908</v>
      </c>
      <c r="I72" s="6">
        <f>BDUA!I22/100000*DESVIACION!I22</f>
        <v>0.74278163368069849</v>
      </c>
      <c r="J72" s="6">
        <f>BDUA!J22/100000*DESVIACION!J22</f>
        <v>0.17446770567101177</v>
      </c>
      <c r="K72" s="6">
        <f>BDUA!K22/100000*DESVIACION!K22</f>
        <v>2.1656582871197703</v>
      </c>
      <c r="L72" s="6">
        <f>BDUA!L22/100000*DESVIACION!L22</f>
        <v>6.4986301947075082</v>
      </c>
      <c r="M72" s="6">
        <f>BDUA!M22/100000*DESVIACION!M22</f>
        <v>1.4635060876337282</v>
      </c>
      <c r="N72" s="6">
        <f>BDUA!N22/100000*DESVIACION!N22</f>
        <v>-3.152013087654185</v>
      </c>
      <c r="O72" s="6">
        <f>BDUA!O22/100000*DESVIACION!O22</f>
        <v>-4.5845861353336739</v>
      </c>
      <c r="P72" s="6">
        <f>BDUA!P22/100000*DESVIACION!P22</f>
        <v>14.600887542662324</v>
      </c>
      <c r="Q72" s="6">
        <f>BDUA!Q22/100000*DESVIACION!Q22</f>
        <v>2.803285186450053</v>
      </c>
      <c r="R72" s="6">
        <f>BDUA!R22/100000*DESVIACION!R22</f>
        <v>16.581875344068262</v>
      </c>
      <c r="S72" s="6">
        <f>BDUA!S22/100000*DESVIACION!S22</f>
        <v>2.7553800047069523</v>
      </c>
      <c r="T72" s="6">
        <f>BDUA!T22/100000*DESVIACION!T22</f>
        <v>10.255972666611676</v>
      </c>
      <c r="U72" s="46">
        <f t="shared" si="2"/>
        <v>47.48866103221777</v>
      </c>
      <c r="V72" s="49"/>
    </row>
    <row r="73" spans="1:22" ht="18" customHeight="1" x14ac:dyDescent="0.25">
      <c r="A73" s="78">
        <f>+casos!AU23</f>
        <v>21</v>
      </c>
      <c r="B73" s="43" t="str">
        <f t="shared" ref="B73:C73" si="20">+B23</f>
        <v>EPS016</v>
      </c>
      <c r="C73" s="43" t="str">
        <f t="shared" si="20"/>
        <v>C</v>
      </c>
      <c r="D73" s="6">
        <f>BDUA!D23/100000*DESVIACION!D23</f>
        <v>1.5889663084640517</v>
      </c>
      <c r="E73" s="6">
        <f>BDUA!E23/100000*DESVIACION!E23</f>
        <v>0.23286159026652664</v>
      </c>
      <c r="F73" s="6">
        <f>BDUA!F23/100000*DESVIACION!F23</f>
        <v>3.5454291822621813</v>
      </c>
      <c r="G73" s="6">
        <f>BDUA!G23/100000*DESVIACION!G23</f>
        <v>7.2146286864422384</v>
      </c>
      <c r="H73" s="6">
        <f>BDUA!H23/100000*DESVIACION!H23</f>
        <v>-2.2925952462540087</v>
      </c>
      <c r="I73" s="6">
        <f>BDUA!I23/100000*DESVIACION!I23</f>
        <v>-8.4041543552487337</v>
      </c>
      <c r="J73" s="6">
        <f>BDUA!J23/100000*DESVIACION!J23</f>
        <v>17.065872126868594</v>
      </c>
      <c r="K73" s="6">
        <f>BDUA!K23/100000*DESVIACION!K23</f>
        <v>-9.3199077211748182</v>
      </c>
      <c r="L73" s="6">
        <f>BDUA!L23/100000*DESVIACION!L23</f>
        <v>16.854169330998332</v>
      </c>
      <c r="M73" s="6">
        <f>BDUA!M23/100000*DESVIACION!M23</f>
        <v>-21.421943902687378</v>
      </c>
      <c r="N73" s="6">
        <f>BDUA!N23/100000*DESVIACION!N23</f>
        <v>-0.98568832625744685</v>
      </c>
      <c r="O73" s="6">
        <f>BDUA!O23/100000*DESVIACION!O23</f>
        <v>33.828547226549077</v>
      </c>
      <c r="P73" s="6">
        <f>BDUA!P23/100000*DESVIACION!P23</f>
        <v>26.874278262337487</v>
      </c>
      <c r="Q73" s="6">
        <f>BDUA!Q23/100000*DESVIACION!Q23</f>
        <v>23.155904573670618</v>
      </c>
      <c r="R73" s="6">
        <f>BDUA!R23/100000*DESVIACION!R23</f>
        <v>37.732972921827674</v>
      </c>
      <c r="S73" s="6">
        <f>BDUA!S23/100000*DESVIACION!S23</f>
        <v>36.843248993651059</v>
      </c>
      <c r="T73" s="6">
        <f>BDUA!T23/100000*DESVIACION!T23</f>
        <v>58.236069566425407</v>
      </c>
      <c r="U73" s="46">
        <f t="shared" si="2"/>
        <v>220.74865921814086</v>
      </c>
      <c r="V73" s="49"/>
    </row>
    <row r="74" spans="1:22" ht="18" customHeight="1" x14ac:dyDescent="0.25">
      <c r="A74" s="78">
        <f>+casos!AU24</f>
        <v>22</v>
      </c>
      <c r="B74" s="43" t="str">
        <f t="shared" ref="B74:C74" si="21">+B24</f>
        <v>EPS017</v>
      </c>
      <c r="C74" s="43" t="str">
        <f t="shared" si="21"/>
        <v>C</v>
      </c>
      <c r="D74" s="6">
        <f>BDUA!D24/100000*DESVIACION!D24</f>
        <v>7.3680155954922527E-2</v>
      </c>
      <c r="E74" s="6">
        <f>BDUA!E24/100000*DESVIACION!E24</f>
        <v>2.1892378365622429</v>
      </c>
      <c r="F74" s="6">
        <f>BDUA!F24/100000*DESVIACION!F24</f>
        <v>2.7084579407025657</v>
      </c>
      <c r="G74" s="6">
        <f>BDUA!G24/100000*DESVIACION!G24</f>
        <v>9.3573279660288922</v>
      </c>
      <c r="H74" s="6">
        <f>BDUA!H24/100000*DESVIACION!H24</f>
        <v>-1.9208015326625292</v>
      </c>
      <c r="I74" s="6">
        <f>BDUA!I24/100000*DESVIACION!I24</f>
        <v>-3.3674483797895682</v>
      </c>
      <c r="J74" s="6">
        <f>BDUA!J24/100000*DESVIACION!J24</f>
        <v>-7.3040677407374837</v>
      </c>
      <c r="K74" s="6">
        <f>BDUA!K24/100000*DESVIACION!K24</f>
        <v>-16.401398276201938</v>
      </c>
      <c r="L74" s="6">
        <f>BDUA!L24/100000*DESVIACION!L24</f>
        <v>-26.256046030780333</v>
      </c>
      <c r="M74" s="6">
        <f>BDUA!M24/100000*DESVIACION!M24</f>
        <v>-10.403602488688373</v>
      </c>
      <c r="N74" s="6">
        <f>BDUA!N24/100000*DESVIACION!N24</f>
        <v>-32.197520358070932</v>
      </c>
      <c r="O74" s="6">
        <f>BDUA!O24/100000*DESVIACION!O24</f>
        <v>-10.25705868788735</v>
      </c>
      <c r="P74" s="6">
        <f>BDUA!P24/100000*DESVIACION!P24</f>
        <v>8.2559382500454905</v>
      </c>
      <c r="Q74" s="6">
        <f>BDUA!Q24/100000*DESVIACION!Q24</f>
        <v>-4.182222071124702</v>
      </c>
      <c r="R74" s="6">
        <f>BDUA!R24/100000*DESVIACION!R24</f>
        <v>25.698862854390303</v>
      </c>
      <c r="S74" s="6">
        <f>BDUA!S24/100000*DESVIACION!S24</f>
        <v>14.973398922298566</v>
      </c>
      <c r="T74" s="6">
        <f>BDUA!T24/100000*DESVIACION!T24</f>
        <v>53.606498625950223</v>
      </c>
      <c r="U74" s="46">
        <f t="shared" si="2"/>
        <v>4.5732369859900004</v>
      </c>
      <c r="V74" s="49"/>
    </row>
    <row r="75" spans="1:22" ht="18" customHeight="1" x14ac:dyDescent="0.25">
      <c r="A75" s="78">
        <f>+casos!AU25</f>
        <v>23</v>
      </c>
      <c r="B75" s="43" t="str">
        <f t="shared" ref="B75:C75" si="22">+B25</f>
        <v>EPS018</v>
      </c>
      <c r="C75" s="43" t="str">
        <f t="shared" si="22"/>
        <v>C</v>
      </c>
      <c r="D75" s="6">
        <f>BDUA!D25/100000*DESVIACION!D25</f>
        <v>-0.40762399919982351</v>
      </c>
      <c r="E75" s="6">
        <f>BDUA!E25/100000*DESVIACION!E25</f>
        <v>1.1480278235376873</v>
      </c>
      <c r="F75" s="6">
        <f>BDUA!F25/100000*DESVIACION!F25</f>
        <v>1.194923542799105</v>
      </c>
      <c r="G75" s="6">
        <f>BDUA!G25/100000*DESVIACION!G25</f>
        <v>3.14444938083725</v>
      </c>
      <c r="H75" s="6">
        <f>BDUA!H25/100000*DESVIACION!H25</f>
        <v>4.1612987134357171</v>
      </c>
      <c r="I75" s="6">
        <f>BDUA!I25/100000*DESVIACION!I25</f>
        <v>3.7658789340517478</v>
      </c>
      <c r="J75" s="6">
        <f>BDUA!J25/100000*DESVIACION!J25</f>
        <v>-6.4149927780481493</v>
      </c>
      <c r="K75" s="6">
        <f>BDUA!K25/100000*DESVIACION!K25</f>
        <v>-0.93898380931381775</v>
      </c>
      <c r="L75" s="6">
        <f>BDUA!L25/100000*DESVIACION!L25</f>
        <v>4.5224498742189043</v>
      </c>
      <c r="M75" s="6">
        <f>BDUA!M25/100000*DESVIACION!M25</f>
        <v>2.76660396830991</v>
      </c>
      <c r="N75" s="6">
        <f>BDUA!N25/100000*DESVIACION!N25</f>
        <v>4.7855190703740487</v>
      </c>
      <c r="O75" s="6">
        <f>BDUA!O25/100000*DESVIACION!O25</f>
        <v>1.1692550953660472</v>
      </c>
      <c r="P75" s="6">
        <f>BDUA!P25/100000*DESVIACION!P25</f>
        <v>16.52959525629489</v>
      </c>
      <c r="Q75" s="6">
        <f>BDUA!Q25/100000*DESVIACION!Q25</f>
        <v>19.167366179531676</v>
      </c>
      <c r="R75" s="6">
        <f>BDUA!R25/100000*DESVIACION!R25</f>
        <v>38.69595977842004</v>
      </c>
      <c r="S75" s="6">
        <f>BDUA!S25/100000*DESVIACION!S25</f>
        <v>21.957568056940509</v>
      </c>
      <c r="T75" s="6">
        <f>BDUA!T25/100000*DESVIACION!T25</f>
        <v>58.365777260670043</v>
      </c>
      <c r="U75" s="46">
        <f t="shared" si="2"/>
        <v>173.61307234822578</v>
      </c>
      <c r="V75" s="49"/>
    </row>
    <row r="76" spans="1:22" ht="18" customHeight="1" x14ac:dyDescent="0.25">
      <c r="A76" s="78">
        <f>+casos!AU26</f>
        <v>24</v>
      </c>
      <c r="B76" s="43" t="str">
        <f t="shared" ref="B76:C76" si="23">+B26</f>
        <v>EPS022</v>
      </c>
      <c r="C76" s="43" t="str">
        <f t="shared" si="23"/>
        <v>S</v>
      </c>
      <c r="D76" s="6">
        <f>BDUA!D26/100000*DESVIACION!D26</f>
        <v>1.698237425869414</v>
      </c>
      <c r="E76" s="6">
        <f>BDUA!E26/100000*DESVIACION!E26</f>
        <v>-0.6103110690573762</v>
      </c>
      <c r="F76" s="6">
        <f>BDUA!F26/100000*DESVIACION!F26</f>
        <v>-2.0847047980890405</v>
      </c>
      <c r="G76" s="6">
        <f>BDUA!G26/100000*DESVIACION!G26</f>
        <v>3.2256496606570861</v>
      </c>
      <c r="H76" s="6">
        <f>BDUA!H26/100000*DESVIACION!H26</f>
        <v>-0.59933335410111799</v>
      </c>
      <c r="I76" s="6">
        <f>BDUA!I26/100000*DESVIACION!I26</f>
        <v>10.986070631285262</v>
      </c>
      <c r="J76" s="6">
        <f>BDUA!J26/100000*DESVIACION!J26</f>
        <v>8.7526558799237542</v>
      </c>
      <c r="K76" s="6">
        <f>BDUA!K26/100000*DESVIACION!K26</f>
        <v>3.277404125463613</v>
      </c>
      <c r="L76" s="6">
        <f>BDUA!L26/100000*DESVIACION!L26</f>
        <v>-5.2928781213338487</v>
      </c>
      <c r="M76" s="6">
        <f>BDUA!M26/100000*DESVIACION!M26</f>
        <v>-14.304521927827142</v>
      </c>
      <c r="N76" s="6">
        <f>BDUA!N26/100000*DESVIACION!N26</f>
        <v>-5.5359409326054205</v>
      </c>
      <c r="O76" s="6">
        <f>BDUA!O26/100000*DESVIACION!O26</f>
        <v>-26.634936963815957</v>
      </c>
      <c r="P76" s="6">
        <f>BDUA!P26/100000*DESVIACION!P26</f>
        <v>-8.4303262367168728</v>
      </c>
      <c r="Q76" s="6">
        <f>BDUA!Q26/100000*DESVIACION!Q26</f>
        <v>-18.901218790419662</v>
      </c>
      <c r="R76" s="6">
        <f>BDUA!R26/100000*DESVIACION!R26</f>
        <v>-10.062801059730262</v>
      </c>
      <c r="S76" s="6">
        <f>BDUA!S26/100000*DESVIACION!S26</f>
        <v>-21.073199897154471</v>
      </c>
      <c r="T76" s="6">
        <f>BDUA!T26/100000*DESVIACION!T26</f>
        <v>-31.770010549576497</v>
      </c>
      <c r="U76" s="46">
        <f>SUM(D76:T76)</f>
        <v>-117.36016597722853</v>
      </c>
      <c r="V76" s="49"/>
    </row>
    <row r="77" spans="1:22" ht="18" customHeight="1" x14ac:dyDescent="0.25">
      <c r="A77" s="78">
        <f>+casos!AU27</f>
        <v>25</v>
      </c>
      <c r="B77" s="43" t="str">
        <f t="shared" ref="B77:C77" si="24">+B27</f>
        <v>EPS023</v>
      </c>
      <c r="C77" s="43" t="str">
        <f t="shared" si="24"/>
        <v>C</v>
      </c>
      <c r="D77" s="6">
        <f>BDUA!D27/100000*DESVIACION!D27</f>
        <v>-0.23117813398583928</v>
      </c>
      <c r="E77" s="6">
        <f>BDUA!E27/100000*DESVIACION!E27</f>
        <v>-0.58565177238340305</v>
      </c>
      <c r="F77" s="6">
        <f>BDUA!F27/100000*DESVIACION!F27</f>
        <v>-0.90214324675080415</v>
      </c>
      <c r="G77" s="6">
        <f>BDUA!G27/100000*DESVIACION!G27</f>
        <v>0.30534185883825776</v>
      </c>
      <c r="H77" s="6">
        <f>BDUA!H27/100000*DESVIACION!H27</f>
        <v>-0.3675508551135479</v>
      </c>
      <c r="I77" s="6">
        <f>BDUA!I27/100000*DESVIACION!I27</f>
        <v>-3.3432610607458271</v>
      </c>
      <c r="J77" s="6">
        <f>BDUA!J27/100000*DESVIACION!J27</f>
        <v>5.2965128375410613</v>
      </c>
      <c r="K77" s="6">
        <f>BDUA!K27/100000*DESVIACION!K27</f>
        <v>-10.770854881350463</v>
      </c>
      <c r="L77" s="6">
        <f>BDUA!L27/100000*DESVIACION!L27</f>
        <v>-6.8355346565174422</v>
      </c>
      <c r="M77" s="6">
        <f>BDUA!M27/100000*DESVIACION!M27</f>
        <v>-19.780397606795145</v>
      </c>
      <c r="N77" s="6">
        <f>BDUA!N27/100000*DESVIACION!N27</f>
        <v>-11.712898233819185</v>
      </c>
      <c r="O77" s="6">
        <f>BDUA!O27/100000*DESVIACION!O27</f>
        <v>1.4490679868421701</v>
      </c>
      <c r="P77" s="6">
        <f>BDUA!P27/100000*DESVIACION!P27</f>
        <v>-1.9793235607745547</v>
      </c>
      <c r="Q77" s="6">
        <f>BDUA!Q27/100000*DESVIACION!Q27</f>
        <v>2.6553923015467049</v>
      </c>
      <c r="R77" s="6">
        <f>BDUA!R27/100000*DESVIACION!R27</f>
        <v>0.41509255436278369</v>
      </c>
      <c r="S77" s="6">
        <f>BDUA!S27/100000*DESVIACION!S27</f>
        <v>0.603957648319984</v>
      </c>
      <c r="T77" s="6">
        <f>BDUA!T27/100000*DESVIACION!T27</f>
        <v>-2.2994147806947098</v>
      </c>
      <c r="U77" s="46">
        <f t="shared" si="2"/>
        <v>-48.082843601479965</v>
      </c>
      <c r="V77" s="49"/>
    </row>
    <row r="78" spans="1:22" ht="18" customHeight="1" x14ac:dyDescent="0.25">
      <c r="A78" s="78">
        <f>+casos!AU28</f>
        <v>26</v>
      </c>
      <c r="B78" s="43" t="str">
        <f t="shared" ref="B78:C78" si="25">+B28</f>
        <v>EPS025</v>
      </c>
      <c r="C78" s="43" t="str">
        <f t="shared" si="25"/>
        <v>S</v>
      </c>
      <c r="D78" s="6">
        <f>BDUA!D28/100000*DESVIACION!D28</f>
        <v>-0.10800196334688378</v>
      </c>
      <c r="E78" s="6">
        <f>BDUA!E28/100000*DESVIACION!E28</f>
        <v>-0.23807311450263893</v>
      </c>
      <c r="F78" s="6">
        <f>BDUA!F28/100000*DESVIACION!F28</f>
        <v>-0.84611538485652138</v>
      </c>
      <c r="G78" s="6">
        <f>BDUA!G28/100000*DESVIACION!G28</f>
        <v>0.99915268590223472</v>
      </c>
      <c r="H78" s="6">
        <f>BDUA!H28/100000*DESVIACION!H28</f>
        <v>-2.9832201489050183</v>
      </c>
      <c r="I78" s="6">
        <f>BDUA!I28/100000*DESVIACION!I28</f>
        <v>-1.5684482759108707</v>
      </c>
      <c r="J78" s="6">
        <f>BDUA!J28/100000*DESVIACION!J28</f>
        <v>-0.3744510731150944</v>
      </c>
      <c r="K78" s="6">
        <f>BDUA!K28/100000*DESVIACION!K28</f>
        <v>-3.9492472956257521</v>
      </c>
      <c r="L78" s="6">
        <f>BDUA!L28/100000*DESVIACION!L28</f>
        <v>-3.0813082564588945</v>
      </c>
      <c r="M78" s="6">
        <f>BDUA!M28/100000*DESVIACION!M28</f>
        <v>-2.5513949358675263</v>
      </c>
      <c r="N78" s="6">
        <f>BDUA!N28/100000*DESVIACION!N28</f>
        <v>-0.48455058553652353</v>
      </c>
      <c r="O78" s="6">
        <f>BDUA!O28/100000*DESVIACION!O28</f>
        <v>-3.217041181757859</v>
      </c>
      <c r="P78" s="6">
        <f>BDUA!P28/100000*DESVIACION!P28</f>
        <v>-3.4136666829133167</v>
      </c>
      <c r="Q78" s="6">
        <f>BDUA!Q28/100000*DESVIACION!Q28</f>
        <v>-1.8659400077574837</v>
      </c>
      <c r="R78" s="6">
        <f>BDUA!R28/100000*DESVIACION!R28</f>
        <v>-2.1738856489127469</v>
      </c>
      <c r="S78" s="6">
        <f>BDUA!S28/100000*DESVIACION!S28</f>
        <v>-2.4600514499723154</v>
      </c>
      <c r="T78" s="6">
        <f>BDUA!T28/100000*DESVIACION!T28</f>
        <v>-3.6354882543706948</v>
      </c>
      <c r="U78" s="46">
        <f t="shared" si="2"/>
        <v>-31.951731573907907</v>
      </c>
      <c r="V78" s="49"/>
    </row>
    <row r="79" spans="1:22" ht="18" customHeight="1" x14ac:dyDescent="0.25">
      <c r="A79" s="78">
        <f>+casos!AU29</f>
        <v>27</v>
      </c>
      <c r="B79" s="43" t="str">
        <f t="shared" ref="B79:C79" si="26">+B29</f>
        <v>EPS033</v>
      </c>
      <c r="C79" s="43" t="str">
        <f t="shared" si="26"/>
        <v>C</v>
      </c>
      <c r="D79" s="6">
        <f>BDUA!D29/100000*DESVIACION!D29</f>
        <v>-2.9121985179513098E-2</v>
      </c>
      <c r="E79" s="6">
        <f>BDUA!E29/100000*DESVIACION!E29</f>
        <v>-5.1040829941049137E-2</v>
      </c>
      <c r="F79" s="6">
        <f>BDUA!F29/100000*DESVIACION!F29</f>
        <v>-0.15489714798026347</v>
      </c>
      <c r="G79" s="6">
        <f>BDUA!G29/100000*DESVIACION!G29</f>
        <v>0.53909254918324523</v>
      </c>
      <c r="H79" s="6">
        <f>BDUA!H29/100000*DESVIACION!H29</f>
        <v>-1.375142518924644</v>
      </c>
      <c r="I79" s="6">
        <f>BDUA!I29/100000*DESVIACION!I29</f>
        <v>-2.5022359393676759</v>
      </c>
      <c r="J79" s="6">
        <f>BDUA!J29/100000*DESVIACION!J29</f>
        <v>-0.88993000816316237</v>
      </c>
      <c r="K79" s="6">
        <f>BDUA!K29/100000*DESVIACION!K29</f>
        <v>-3.4454707028693927</v>
      </c>
      <c r="L79" s="6">
        <f>BDUA!L29/100000*DESVIACION!L29</f>
        <v>-1.6332396227823829</v>
      </c>
      <c r="M79" s="6">
        <f>BDUA!M29/100000*DESVIACION!M29</f>
        <v>-3.7216293665526456</v>
      </c>
      <c r="N79" s="6">
        <f>BDUA!N29/100000*DESVIACION!N29</f>
        <v>-3.1376015741661907</v>
      </c>
      <c r="O79" s="6">
        <f>BDUA!O29/100000*DESVIACION!O29</f>
        <v>2.8577570506877743</v>
      </c>
      <c r="P79" s="6">
        <f>BDUA!P29/100000*DESVIACION!P29</f>
        <v>4.756438131761926</v>
      </c>
      <c r="Q79" s="6">
        <f>BDUA!Q29/100000*DESVIACION!Q29</f>
        <v>3.2095927011653229</v>
      </c>
      <c r="R79" s="6">
        <f>BDUA!R29/100000*DESVIACION!R29</f>
        <v>0.70017031379025518</v>
      </c>
      <c r="S79" s="6">
        <f>BDUA!S29/100000*DESVIACION!S29</f>
        <v>-0.51821903104819445</v>
      </c>
      <c r="T79" s="6">
        <f>BDUA!T29/100000*DESVIACION!T29</f>
        <v>2.2346130302464609</v>
      </c>
      <c r="U79" s="46">
        <f t="shared" si="2"/>
        <v>-3.1608649501401329</v>
      </c>
      <c r="V79" s="49"/>
    </row>
    <row r="80" spans="1:22" ht="18" customHeight="1" x14ac:dyDescent="0.25">
      <c r="A80" s="78">
        <f>+casos!AU30</f>
        <v>28</v>
      </c>
      <c r="B80" s="43" t="str">
        <f t="shared" ref="B80:C80" si="27">+B30</f>
        <v>EPS037</v>
      </c>
      <c r="C80" s="43" t="str">
        <f t="shared" si="27"/>
        <v>C</v>
      </c>
      <c r="D80" s="6">
        <f>BDUA!D30/100000*DESVIACION!D30</f>
        <v>-0.84704375203273308</v>
      </c>
      <c r="E80" s="6">
        <f>BDUA!E30/100000*DESVIACION!E30</f>
        <v>1.5481545520142679</v>
      </c>
      <c r="F80" s="6">
        <f>BDUA!F30/100000*DESVIACION!F30</f>
        <v>0.51657042902552408</v>
      </c>
      <c r="G80" s="6">
        <f>BDUA!G30/100000*DESVIACION!G30</f>
        <v>9.1544463126373028</v>
      </c>
      <c r="H80" s="6">
        <f>BDUA!H30/100000*DESVIACION!H30</f>
        <v>36.474387090744841</v>
      </c>
      <c r="I80" s="6">
        <f>BDUA!I30/100000*DESVIACION!I30</f>
        <v>42.990265688867183</v>
      </c>
      <c r="J80" s="6">
        <f>BDUA!J30/100000*DESVIACION!J30</f>
        <v>89.866544754635257</v>
      </c>
      <c r="K80" s="6">
        <f>BDUA!K30/100000*DESVIACION!K30</f>
        <v>141.62037538283079</v>
      </c>
      <c r="L80" s="6">
        <f>BDUA!L30/100000*DESVIACION!L30</f>
        <v>152.35427393296752</v>
      </c>
      <c r="M80" s="6">
        <f>BDUA!M30/100000*DESVIACION!M30</f>
        <v>210.39998120168246</v>
      </c>
      <c r="N80" s="6">
        <f>BDUA!N30/100000*DESVIACION!N30</f>
        <v>335.89450240696334</v>
      </c>
      <c r="O80" s="6">
        <f>BDUA!O30/100000*DESVIACION!O30</f>
        <v>346.34979505593031</v>
      </c>
      <c r="P80" s="6">
        <f>BDUA!P30/100000*DESVIACION!P30</f>
        <v>289.86230844306755</v>
      </c>
      <c r="Q80" s="6">
        <f>BDUA!Q30/100000*DESVIACION!Q30</f>
        <v>269.23535002171161</v>
      </c>
      <c r="R80" s="6">
        <f>BDUA!R30/100000*DESVIACION!R30</f>
        <v>134.08948355353689</v>
      </c>
      <c r="S80" s="6">
        <f>BDUA!S30/100000*DESVIACION!S30</f>
        <v>168.92656883644432</v>
      </c>
      <c r="T80" s="6">
        <f>BDUA!T30/100000*DESVIACION!T30</f>
        <v>151.81400836151613</v>
      </c>
      <c r="U80" s="46">
        <f t="shared" si="2"/>
        <v>2380.2499722725429</v>
      </c>
      <c r="V80" s="49"/>
    </row>
    <row r="81" spans="1:22" ht="18" customHeight="1" x14ac:dyDescent="0.25">
      <c r="A81" s="78">
        <f>+casos!AU31</f>
        <v>29</v>
      </c>
      <c r="B81" s="43" t="str">
        <f t="shared" ref="B81:C81" si="28">+B31</f>
        <v>EPSI01</v>
      </c>
      <c r="C81" s="43" t="str">
        <f t="shared" si="28"/>
        <v>S</v>
      </c>
      <c r="D81" s="6">
        <f>BDUA!D31/100000*DESVIACION!D31</f>
        <v>-0.20172097555288682</v>
      </c>
      <c r="E81" s="6">
        <f>BDUA!E31/100000*DESVIACION!E31</f>
        <v>-0.36121303090949519</v>
      </c>
      <c r="F81" s="6">
        <f>BDUA!F31/100000*DESVIACION!F31</f>
        <v>-1.0625325233070639</v>
      </c>
      <c r="G81" s="6">
        <f>BDUA!G31/100000*DESVIACION!G31</f>
        <v>-1.43470355052098</v>
      </c>
      <c r="H81" s="6">
        <f>BDUA!H31/100000*DESVIACION!H31</f>
        <v>-2.3950671318650509</v>
      </c>
      <c r="I81" s="6">
        <f>BDUA!I31/100000*DESVIACION!I31</f>
        <v>-3.4118164704057525</v>
      </c>
      <c r="J81" s="6">
        <f>BDUA!J31/100000*DESVIACION!J31</f>
        <v>-4.9066481286723338</v>
      </c>
      <c r="K81" s="6">
        <f>BDUA!K31/100000*DESVIACION!K31</f>
        <v>-4.6781922105318534</v>
      </c>
      <c r="L81" s="6">
        <f>BDUA!L31/100000*DESVIACION!L31</f>
        <v>-5.2056049653039338</v>
      </c>
      <c r="M81" s="6">
        <f>BDUA!M31/100000*DESVIACION!M31</f>
        <v>-7.0019577850956942</v>
      </c>
      <c r="N81" s="6">
        <f>BDUA!N31/100000*DESVIACION!N31</f>
        <v>-6.9702304607918713</v>
      </c>
      <c r="O81" s="6">
        <f>BDUA!O31/100000*DESVIACION!O31</f>
        <v>-8.0065647985618611</v>
      </c>
      <c r="P81" s="6">
        <f>BDUA!P31/100000*DESVIACION!P31</f>
        <v>-5.8844197389678294</v>
      </c>
      <c r="Q81" s="6">
        <f>BDUA!Q31/100000*DESVIACION!Q31</f>
        <v>-2.7349559662317637</v>
      </c>
      <c r="R81" s="6">
        <f>BDUA!R31/100000*DESVIACION!R31</f>
        <v>-4.6623421586842841</v>
      </c>
      <c r="S81" s="6">
        <f>BDUA!S31/100000*DESVIACION!S31</f>
        <v>-5.3217391777527165</v>
      </c>
      <c r="T81" s="6">
        <f>BDUA!T31/100000*DESVIACION!T31</f>
        <v>-4.6039198405841777</v>
      </c>
      <c r="U81" s="46">
        <f t="shared" si="2"/>
        <v>-68.843628913739551</v>
      </c>
      <c r="V81" s="49"/>
    </row>
    <row r="82" spans="1:22" ht="18" customHeight="1" x14ac:dyDescent="0.25">
      <c r="A82" s="78">
        <f>+casos!AU32</f>
        <v>30</v>
      </c>
      <c r="B82" s="43" t="str">
        <f t="shared" ref="B82:C82" si="29">+B32</f>
        <v>EPSI02</v>
      </c>
      <c r="C82" s="43" t="str">
        <f t="shared" si="29"/>
        <v>S</v>
      </c>
      <c r="D82" s="6">
        <f>BDUA!D32/100000*DESVIACION!D32</f>
        <v>-0.15043185020272681</v>
      </c>
      <c r="E82" s="6">
        <f>BDUA!E32/100000*DESVIACION!E32</f>
        <v>-0.31503882406865352</v>
      </c>
      <c r="F82" s="6">
        <f>BDUA!F32/100000*DESVIACION!F32</f>
        <v>6.2309954169566341E-2</v>
      </c>
      <c r="G82" s="6">
        <f>BDUA!G32/100000*DESVIACION!G32</f>
        <v>-0.2874770805463846</v>
      </c>
      <c r="H82" s="6">
        <f>BDUA!H32/100000*DESVIACION!H32</f>
        <v>-1.0624887075168996</v>
      </c>
      <c r="I82" s="6">
        <f>BDUA!I32/100000*DESVIACION!I32</f>
        <v>1.045974672279701</v>
      </c>
      <c r="J82" s="6">
        <f>BDUA!J32/100000*DESVIACION!J32</f>
        <v>-1.5839855506922178</v>
      </c>
      <c r="K82" s="6">
        <f>BDUA!K32/100000*DESVIACION!K32</f>
        <v>1.7081490555027123</v>
      </c>
      <c r="L82" s="6">
        <f>BDUA!L32/100000*DESVIACION!L32</f>
        <v>-6.2399155200492036</v>
      </c>
      <c r="M82" s="6">
        <f>BDUA!M32/100000*DESVIACION!M32</f>
        <v>-0.10267275523285017</v>
      </c>
      <c r="N82" s="6">
        <f>BDUA!N32/100000*DESVIACION!N32</f>
        <v>-5.6482901264387824</v>
      </c>
      <c r="O82" s="6">
        <f>BDUA!O32/100000*DESVIACION!O32</f>
        <v>-1.871221711365336</v>
      </c>
      <c r="P82" s="6">
        <f>BDUA!P32/100000*DESVIACION!P32</f>
        <v>-8.1890254268015052</v>
      </c>
      <c r="Q82" s="6">
        <f>BDUA!Q32/100000*DESVIACION!Q32</f>
        <v>-10.79894130427728</v>
      </c>
      <c r="R82" s="6">
        <f>BDUA!R32/100000*DESVIACION!R32</f>
        <v>-6.8220220891824956</v>
      </c>
      <c r="S82" s="6">
        <f>BDUA!S32/100000*DESVIACION!S32</f>
        <v>-0.74681770629983313</v>
      </c>
      <c r="T82" s="6">
        <f>BDUA!T32/100000*DESVIACION!T32</f>
        <v>-0.20975206324536241</v>
      </c>
      <c r="U82" s="46">
        <f t="shared" si="2"/>
        <v>-41.211647033967552</v>
      </c>
      <c r="V82" s="49"/>
    </row>
    <row r="83" spans="1:22" ht="18" customHeight="1" x14ac:dyDescent="0.25">
      <c r="A83" s="78">
        <f>+casos!AU33</f>
        <v>31</v>
      </c>
      <c r="B83" s="43" t="str">
        <f t="shared" ref="B83:C83" si="30">+B33</f>
        <v>EPSI03</v>
      </c>
      <c r="C83" s="43" t="str">
        <f t="shared" si="30"/>
        <v>S</v>
      </c>
      <c r="D83" s="6">
        <f>BDUA!D33/100000*DESVIACION!D33</f>
        <v>0.65935732847045081</v>
      </c>
      <c r="E83" s="6">
        <f>BDUA!E33/100000*DESVIACION!E33</f>
        <v>-0.65348440910720518</v>
      </c>
      <c r="F83" s="6">
        <f>BDUA!F33/100000*DESVIACION!F33</f>
        <v>2.0010313414962919</v>
      </c>
      <c r="G83" s="6">
        <f>BDUA!G33/100000*DESVIACION!G33</f>
        <v>-3.9645104993802236</v>
      </c>
      <c r="H83" s="6">
        <f>BDUA!H33/100000*DESVIACION!H33</f>
        <v>3.9753138531509915</v>
      </c>
      <c r="I83" s="6">
        <f>BDUA!I33/100000*DESVIACION!I33</f>
        <v>4.1020185017295665</v>
      </c>
      <c r="J83" s="6">
        <f>BDUA!J33/100000*DESVIACION!J33</f>
        <v>0.33980822122620341</v>
      </c>
      <c r="K83" s="6">
        <f>BDUA!K33/100000*DESVIACION!K33</f>
        <v>-3.5131967228287158</v>
      </c>
      <c r="L83" s="6">
        <f>BDUA!L33/100000*DESVIACION!L33</f>
        <v>-2.4920905387334074</v>
      </c>
      <c r="M83" s="6">
        <f>BDUA!M33/100000*DESVIACION!M33</f>
        <v>-5.0585925654891986</v>
      </c>
      <c r="N83" s="6">
        <f>BDUA!N33/100000*DESVIACION!N33</f>
        <v>-12.638169756654378</v>
      </c>
      <c r="O83" s="6">
        <f>BDUA!O33/100000*DESVIACION!O33</f>
        <v>-13.744296625364122</v>
      </c>
      <c r="P83" s="6">
        <f>BDUA!P33/100000*DESVIACION!P33</f>
        <v>-16.81624324327537</v>
      </c>
      <c r="Q83" s="6">
        <f>BDUA!Q33/100000*DESVIACION!Q33</f>
        <v>-16.496781880247312</v>
      </c>
      <c r="R83" s="6">
        <f>BDUA!R33/100000*DESVIACION!R33</f>
        <v>-11.042627907376827</v>
      </c>
      <c r="S83" s="6">
        <f>BDUA!S33/100000*DESVIACION!S33</f>
        <v>-10.856074756183995</v>
      </c>
      <c r="T83" s="6">
        <f>BDUA!T33/100000*DESVIACION!T33</f>
        <v>-9.3945671851732868</v>
      </c>
      <c r="U83" s="46">
        <f t="shared" si="2"/>
        <v>-95.593106843740543</v>
      </c>
      <c r="V83" s="49"/>
    </row>
    <row r="84" spans="1:22" ht="18" customHeight="1" x14ac:dyDescent="0.25">
      <c r="A84" s="78">
        <f>+casos!AU34</f>
        <v>32</v>
      </c>
      <c r="B84" s="43" t="str">
        <f t="shared" ref="B84:C84" si="31">+B34</f>
        <v>EPSI04</v>
      </c>
      <c r="C84" s="43" t="str">
        <f t="shared" si="31"/>
        <v>S</v>
      </c>
      <c r="D84" s="6">
        <f>BDUA!D34/100000*DESVIACION!D34</f>
        <v>-0.12550714826514719</v>
      </c>
      <c r="E84" s="6">
        <f>BDUA!E34/100000*DESVIACION!E34</f>
        <v>-0.20848195849387119</v>
      </c>
      <c r="F84" s="6">
        <f>BDUA!F34/100000*DESVIACION!F34</f>
        <v>-0.62115598021329022</v>
      </c>
      <c r="G84" s="6">
        <f>BDUA!G34/100000*DESVIACION!G34</f>
        <v>-0.58961230225451311</v>
      </c>
      <c r="H84" s="6">
        <f>BDUA!H34/100000*DESVIACION!H34</f>
        <v>-2.586406965515093</v>
      </c>
      <c r="I84" s="6">
        <f>BDUA!I34/100000*DESVIACION!I34</f>
        <v>-3.0054908523062913</v>
      </c>
      <c r="J84" s="6">
        <f>BDUA!J34/100000*DESVIACION!J34</f>
        <v>-0.59791006230603494</v>
      </c>
      <c r="K84" s="6">
        <f>BDUA!K34/100000*DESVIACION!K34</f>
        <v>-3.0722441621854917</v>
      </c>
      <c r="L84" s="6">
        <f>BDUA!L34/100000*DESVIACION!L34</f>
        <v>-4.0793481707961652</v>
      </c>
      <c r="M84" s="6">
        <f>BDUA!M34/100000*DESVIACION!M34</f>
        <v>-1.0625853430562406</v>
      </c>
      <c r="N84" s="6">
        <f>BDUA!N34/100000*DESVIACION!N34</f>
        <v>-2.9089025214252557</v>
      </c>
      <c r="O84" s="6">
        <f>BDUA!O34/100000*DESVIACION!O34</f>
        <v>-4.959505310663209</v>
      </c>
      <c r="P84" s="6">
        <f>BDUA!P34/100000*DESVIACION!P34</f>
        <v>-4.2460036210218979</v>
      </c>
      <c r="Q84" s="6">
        <f>BDUA!Q34/100000*DESVIACION!Q34</f>
        <v>-4.1877998878100868</v>
      </c>
      <c r="R84" s="6">
        <f>BDUA!R34/100000*DESVIACION!R34</f>
        <v>-2.2868239058629238</v>
      </c>
      <c r="S84" s="6">
        <f>BDUA!S34/100000*DESVIACION!S34</f>
        <v>-5.3275616495008045</v>
      </c>
      <c r="T84" s="6">
        <f>BDUA!T34/100000*DESVIACION!T34</f>
        <v>-6.302345218610669</v>
      </c>
      <c r="U84" s="46">
        <f t="shared" si="2"/>
        <v>-46.167685060286985</v>
      </c>
      <c r="V84" s="49"/>
    </row>
    <row r="85" spans="1:22" ht="18" customHeight="1" x14ac:dyDescent="0.25">
      <c r="A85" s="78">
        <f>+casos!AU35</f>
        <v>33</v>
      </c>
      <c r="B85" s="43" t="str">
        <f t="shared" ref="B85:C85" si="32">+B35</f>
        <v>EPSI05</v>
      </c>
      <c r="C85" s="43" t="str">
        <f t="shared" si="32"/>
        <v>S</v>
      </c>
      <c r="D85" s="6">
        <f>BDUA!D35/100000*DESVIACION!D35</f>
        <v>-0.15348649735338984</v>
      </c>
      <c r="E85" s="6">
        <f>BDUA!E35/100000*DESVIACION!E35</f>
        <v>-0.33487063938317158</v>
      </c>
      <c r="F85" s="6">
        <f>BDUA!F35/100000*DESVIACION!F35</f>
        <v>-1.1661368894238906</v>
      </c>
      <c r="G85" s="6">
        <f>BDUA!G35/100000*DESVIACION!G35</f>
        <v>-2.9867556853745043</v>
      </c>
      <c r="H85" s="6">
        <f>BDUA!H35/100000*DESVIACION!H35</f>
        <v>-2.9421637955203885</v>
      </c>
      <c r="I85" s="6">
        <f>BDUA!I35/100000*DESVIACION!I35</f>
        <v>-1.5254240982154663</v>
      </c>
      <c r="J85" s="6">
        <f>BDUA!J35/100000*DESVIACION!J35</f>
        <v>-5.5211712321631596</v>
      </c>
      <c r="K85" s="6">
        <f>BDUA!K35/100000*DESVIACION!K35</f>
        <v>-2.8495104344632325</v>
      </c>
      <c r="L85" s="6">
        <f>BDUA!L35/100000*DESVIACION!L35</f>
        <v>-8.8664284600150669</v>
      </c>
      <c r="M85" s="6">
        <f>BDUA!M35/100000*DESVIACION!M35</f>
        <v>-8.629183418242798</v>
      </c>
      <c r="N85" s="6">
        <f>BDUA!N35/100000*DESVIACION!N35</f>
        <v>-12.448528877074082</v>
      </c>
      <c r="O85" s="6">
        <f>BDUA!O35/100000*DESVIACION!O35</f>
        <v>-13.144706984098598</v>
      </c>
      <c r="P85" s="6">
        <f>BDUA!P35/100000*DESVIACION!P35</f>
        <v>-6.4363521592393695</v>
      </c>
      <c r="Q85" s="6">
        <f>BDUA!Q35/100000*DESVIACION!Q35</f>
        <v>-15.530122064479839</v>
      </c>
      <c r="R85" s="6">
        <f>BDUA!R35/100000*DESVIACION!R35</f>
        <v>-7.5470470341315741</v>
      </c>
      <c r="S85" s="6">
        <f>BDUA!S35/100000*DESVIACION!S35</f>
        <v>1.1643610313393189</v>
      </c>
      <c r="T85" s="6">
        <f>BDUA!T35/100000*DESVIACION!T35</f>
        <v>-9.152104922701561</v>
      </c>
      <c r="U85" s="46">
        <f t="shared" si="2"/>
        <v>-98.069632160540777</v>
      </c>
      <c r="V85" s="49"/>
    </row>
    <row r="86" spans="1:22" ht="18" customHeight="1" x14ac:dyDescent="0.25">
      <c r="A86" s="78">
        <f>+casos!AU36</f>
        <v>34</v>
      </c>
      <c r="B86" s="43" t="str">
        <f t="shared" ref="B86:C86" si="33">+B36</f>
        <v>EPSI06</v>
      </c>
      <c r="C86" s="43" t="str">
        <f t="shared" si="33"/>
        <v>S</v>
      </c>
      <c r="D86" s="6">
        <f>BDUA!D36/100000*DESVIACION!D36</f>
        <v>-6.6013895779665321E-2</v>
      </c>
      <c r="E86" s="6">
        <f>BDUA!E36/100000*DESVIACION!E36</f>
        <v>-0.11452873344134185</v>
      </c>
      <c r="F86" s="6">
        <f>BDUA!F36/100000*DESVIACION!F36</f>
        <v>-0.3584225177271616</v>
      </c>
      <c r="G86" s="6">
        <f>BDUA!G36/100000*DESVIACION!G36</f>
        <v>8.7045077993642792E-2</v>
      </c>
      <c r="H86" s="6">
        <f>BDUA!H36/100000*DESVIACION!H36</f>
        <v>-1.4386950562287779</v>
      </c>
      <c r="I86" s="6">
        <f>BDUA!I36/100000*DESVIACION!I36</f>
        <v>-0.71480797867627976</v>
      </c>
      <c r="J86" s="6">
        <f>BDUA!J36/100000*DESVIACION!J36</f>
        <v>0.86973346179030553</v>
      </c>
      <c r="K86" s="6">
        <f>BDUA!K36/100000*DESVIACION!K36</f>
        <v>0.67506201769651708</v>
      </c>
      <c r="L86" s="6">
        <f>BDUA!L36/100000*DESVIACION!L36</f>
        <v>-1.5905853053083838</v>
      </c>
      <c r="M86" s="6">
        <f>BDUA!M36/100000*DESVIACION!M36</f>
        <v>-2.7005435473842549</v>
      </c>
      <c r="N86" s="6">
        <f>BDUA!N36/100000*DESVIACION!N36</f>
        <v>-0.54796140211165023</v>
      </c>
      <c r="O86" s="6">
        <f>BDUA!O36/100000*DESVIACION!O36</f>
        <v>-1.0610963919490619</v>
      </c>
      <c r="P86" s="6">
        <f>BDUA!P36/100000*DESVIACION!P36</f>
        <v>-1.7552113114732661</v>
      </c>
      <c r="Q86" s="6">
        <f>BDUA!Q36/100000*DESVIACION!Q36</f>
        <v>1.5647301801683466</v>
      </c>
      <c r="R86" s="6">
        <f>BDUA!R36/100000*DESVIACION!R36</f>
        <v>-4.32585199903661</v>
      </c>
      <c r="S86" s="6">
        <f>BDUA!S36/100000*DESVIACION!S36</f>
        <v>-2.6390448425551947</v>
      </c>
      <c r="T86" s="6">
        <f>BDUA!T36/100000*DESVIACION!T36</f>
        <v>-3.4166214438593219</v>
      </c>
      <c r="U86" s="46">
        <f t="shared" si="2"/>
        <v>-17.532813687882161</v>
      </c>
      <c r="V86" s="49"/>
    </row>
    <row r="87" spans="1:22" ht="18" customHeight="1" x14ac:dyDescent="0.25">
      <c r="A87" s="78">
        <f>+casos!AU37</f>
        <v>35</v>
      </c>
      <c r="B87" s="43" t="str">
        <f t="shared" ref="B87:C87" si="34">+B37</f>
        <v>EPSS03</v>
      </c>
      <c r="C87" s="43" t="str">
        <f t="shared" si="34"/>
        <v>S</v>
      </c>
      <c r="D87" s="6">
        <f>BDUA!D37/100000*DESVIACION!D37</f>
        <v>-0.57875279780242928</v>
      </c>
      <c r="E87" s="6">
        <f>BDUA!E37/100000*DESVIACION!E37</f>
        <v>-0.19262274622991296</v>
      </c>
      <c r="F87" s="6">
        <f>BDUA!F37/100000*DESVIACION!F37</f>
        <v>-3.0716829361571398</v>
      </c>
      <c r="G87" s="6">
        <f>BDUA!G37/100000*DESVIACION!G37</f>
        <v>5.8795002515923969</v>
      </c>
      <c r="H87" s="6">
        <f>BDUA!H37/100000*DESVIACION!H37</f>
        <v>0.75065885797950405</v>
      </c>
      <c r="I87" s="6">
        <f>BDUA!I37/100000*DESVIACION!I37</f>
        <v>7.7415696212277085</v>
      </c>
      <c r="J87" s="6">
        <f>BDUA!J37/100000*DESVIACION!J37</f>
        <v>3.7767655803366016</v>
      </c>
      <c r="K87" s="6">
        <f>BDUA!K37/100000*DESVIACION!K37</f>
        <v>-2.9650229609175685</v>
      </c>
      <c r="L87" s="6">
        <f>BDUA!L37/100000*DESVIACION!L37</f>
        <v>12.579746988904798</v>
      </c>
      <c r="M87" s="6">
        <f>BDUA!M37/100000*DESVIACION!M37</f>
        <v>6.5779229425633075</v>
      </c>
      <c r="N87" s="6">
        <f>BDUA!N37/100000*DESVIACION!N37</f>
        <v>-10.048124329570211</v>
      </c>
      <c r="O87" s="6">
        <f>BDUA!O37/100000*DESVIACION!O37</f>
        <v>-26.440092801310133</v>
      </c>
      <c r="P87" s="6">
        <f>BDUA!P37/100000*DESVIACION!P37</f>
        <v>-35.000854732352266</v>
      </c>
      <c r="Q87" s="6">
        <f>BDUA!Q37/100000*DESVIACION!Q37</f>
        <v>-20.833810578303456</v>
      </c>
      <c r="R87" s="6">
        <f>BDUA!R37/100000*DESVIACION!R37</f>
        <v>-27.339040565648233</v>
      </c>
      <c r="S87" s="6">
        <f>BDUA!S37/100000*DESVIACION!S37</f>
        <v>-26.03122504533502</v>
      </c>
      <c r="T87" s="6">
        <f>BDUA!T37/100000*DESVIACION!T37</f>
        <v>-42.035126182485975</v>
      </c>
      <c r="U87" s="46">
        <f t="shared" si="2"/>
        <v>-157.23019143350803</v>
      </c>
      <c r="V87" s="49"/>
    </row>
    <row r="88" spans="1:22" ht="18" customHeight="1" x14ac:dyDescent="0.25">
      <c r="A88" s="78">
        <f>+casos!AU38</f>
        <v>36</v>
      </c>
      <c r="B88" s="43" t="str">
        <f t="shared" ref="B88:C88" si="35">+B38</f>
        <v>EPSS33</v>
      </c>
      <c r="C88" s="43" t="str">
        <f t="shared" si="35"/>
        <v>S</v>
      </c>
      <c r="D88" s="6">
        <f>BDUA!D38/100000*DESVIACION!D38</f>
        <v>0.19853981043501651</v>
      </c>
      <c r="E88" s="6">
        <f>BDUA!E38/100000*DESVIACION!E38</f>
        <v>-0.5432022709016896</v>
      </c>
      <c r="F88" s="6">
        <f>BDUA!F38/100000*DESVIACION!F38</f>
        <v>2.6231136481902939</v>
      </c>
      <c r="G88" s="6">
        <f>BDUA!G38/100000*DESVIACION!G38</f>
        <v>-4.9510747290779431</v>
      </c>
      <c r="H88" s="6">
        <f>BDUA!H38/100000*DESVIACION!H38</f>
        <v>-3.6100978162674022</v>
      </c>
      <c r="I88" s="6">
        <f>BDUA!I38/100000*DESVIACION!I38</f>
        <v>-6.8782419988638459</v>
      </c>
      <c r="J88" s="6">
        <f>BDUA!J38/100000*DESVIACION!J38</f>
        <v>-11.733068193179029</v>
      </c>
      <c r="K88" s="6">
        <f>BDUA!K38/100000*DESVIACION!K38</f>
        <v>-8.7247810667336125</v>
      </c>
      <c r="L88" s="6">
        <f>BDUA!L38/100000*DESVIACION!L38</f>
        <v>0.40385526635800872</v>
      </c>
      <c r="M88" s="6">
        <f>BDUA!M38/100000*DESVIACION!M38</f>
        <v>-16.835182394032884</v>
      </c>
      <c r="N88" s="6">
        <f>BDUA!N38/100000*DESVIACION!N38</f>
        <v>-11.212577292275357</v>
      </c>
      <c r="O88" s="6">
        <f>BDUA!O38/100000*DESVIACION!O38</f>
        <v>-14.604752067088009</v>
      </c>
      <c r="P88" s="6">
        <f>BDUA!P38/100000*DESVIACION!P38</f>
        <v>-35.602752737461643</v>
      </c>
      <c r="Q88" s="6">
        <f>BDUA!Q38/100000*DESVIACION!Q38</f>
        <v>-29.061358301512712</v>
      </c>
      <c r="R88" s="6">
        <f>BDUA!R38/100000*DESVIACION!R38</f>
        <v>-29.277525461051489</v>
      </c>
      <c r="S88" s="6">
        <f>BDUA!S38/100000*DESVIACION!S38</f>
        <v>-20.079231869054237</v>
      </c>
      <c r="T88" s="6">
        <f>BDUA!T38/100000*DESVIACION!T38</f>
        <v>-43.313999678737183</v>
      </c>
      <c r="U88" s="46">
        <f t="shared" si="2"/>
        <v>-233.20233715125372</v>
      </c>
      <c r="V88" s="49"/>
    </row>
    <row r="89" spans="1:22" ht="18" customHeight="1" x14ac:dyDescent="0.25">
      <c r="A89" s="78">
        <f>+casos!AU39</f>
        <v>37</v>
      </c>
      <c r="B89" s="43" t="str">
        <f t="shared" ref="B89:C89" si="36">+B39</f>
        <v>EPSS34</v>
      </c>
      <c r="C89" s="43" t="str">
        <f t="shared" si="36"/>
        <v>S</v>
      </c>
      <c r="D89" s="6">
        <f>BDUA!D39/100000*DESVIACION!D39</f>
        <v>-0.66056554193739414</v>
      </c>
      <c r="E89" s="6">
        <f>BDUA!E39/100000*DESVIACION!E39</f>
        <v>0.7269931655117019</v>
      </c>
      <c r="F89" s="6">
        <f>BDUA!F39/100000*DESVIACION!F39</f>
        <v>-0.49272261615914664</v>
      </c>
      <c r="G89" s="6">
        <f>BDUA!G39/100000*DESVIACION!G39</f>
        <v>5.7877434003019124</v>
      </c>
      <c r="H89" s="6">
        <f>BDUA!H39/100000*DESVIACION!H39</f>
        <v>15.134109529298151</v>
      </c>
      <c r="I89" s="6">
        <f>BDUA!I39/100000*DESVIACION!I39</f>
        <v>36.098870722540006</v>
      </c>
      <c r="J89" s="6">
        <f>BDUA!J39/100000*DESVIACION!J39</f>
        <v>34.235865254680768</v>
      </c>
      <c r="K89" s="6">
        <f>BDUA!K39/100000*DESVIACION!K39</f>
        <v>20.839831159885993</v>
      </c>
      <c r="L89" s="6">
        <f>BDUA!L39/100000*DESVIACION!L39</f>
        <v>19.581702639148336</v>
      </c>
      <c r="M89" s="6">
        <f>BDUA!M39/100000*DESVIACION!M39</f>
        <v>47.78107643492892</v>
      </c>
      <c r="N89" s="6">
        <f>BDUA!N39/100000*DESVIACION!N39</f>
        <v>41.725972916700243</v>
      </c>
      <c r="O89" s="6">
        <f>BDUA!O39/100000*DESVIACION!O39</f>
        <v>18.150527301561915</v>
      </c>
      <c r="P89" s="6">
        <f>BDUA!P39/100000*DESVIACION!P39</f>
        <v>8.743988045634854</v>
      </c>
      <c r="Q89" s="6">
        <f>BDUA!Q39/100000*DESVIACION!Q39</f>
        <v>8.1251396578980355</v>
      </c>
      <c r="R89" s="6">
        <f>BDUA!R39/100000*DESVIACION!R39</f>
        <v>26.252316009496266</v>
      </c>
      <c r="S89" s="6">
        <f>BDUA!S39/100000*DESVIACION!S39</f>
        <v>12.246769412433702</v>
      </c>
      <c r="T89" s="6">
        <f>BDUA!T39/100000*DESVIACION!T39</f>
        <v>-6.2055843293204411</v>
      </c>
      <c r="U89" s="46">
        <f t="shared" si="2"/>
        <v>288.07203316260382</v>
      </c>
      <c r="V89" s="49"/>
    </row>
    <row r="90" spans="1:22" ht="18" customHeight="1" x14ac:dyDescent="0.25">
      <c r="A90" s="78">
        <f>+casos!AU40</f>
        <v>38</v>
      </c>
      <c r="B90" s="43" t="str">
        <f t="shared" ref="B90:C90" si="37">+B40</f>
        <v>EPSS40</v>
      </c>
      <c r="C90" s="43" t="str">
        <f t="shared" si="37"/>
        <v>S</v>
      </c>
      <c r="D90" s="6">
        <f>BDUA!D40/100000*DESVIACION!D40</f>
        <v>-0.81247520148483077</v>
      </c>
      <c r="E90" s="6">
        <f>BDUA!E40/100000*DESVIACION!E40</f>
        <v>0.15904650719527288</v>
      </c>
      <c r="F90" s="6">
        <f>BDUA!F40/100000*DESVIACION!F40</f>
        <v>1.4168516184851507</v>
      </c>
      <c r="G90" s="6">
        <f>BDUA!G40/100000*DESVIACION!G40</f>
        <v>5.8930759318123282</v>
      </c>
      <c r="H90" s="6">
        <f>BDUA!H40/100000*DESVIACION!H40</f>
        <v>35.199680695305439</v>
      </c>
      <c r="I90" s="6">
        <f>BDUA!I40/100000*DESVIACION!I40</f>
        <v>46.727232946132808</v>
      </c>
      <c r="J90" s="6">
        <f>BDUA!J40/100000*DESVIACION!J40</f>
        <v>38.489655240741229</v>
      </c>
      <c r="K90" s="6">
        <f>BDUA!K40/100000*DESVIACION!K40</f>
        <v>64.812049764837724</v>
      </c>
      <c r="L90" s="6">
        <f>BDUA!L40/100000*DESVIACION!L40</f>
        <v>42.062455876819534</v>
      </c>
      <c r="M90" s="6">
        <f>BDUA!M40/100000*DESVIACION!M40</f>
        <v>51.238271285831033</v>
      </c>
      <c r="N90" s="6">
        <f>BDUA!N40/100000*DESVIACION!N40</f>
        <v>43.602657466735451</v>
      </c>
      <c r="O90" s="6">
        <f>BDUA!O40/100000*DESVIACION!O40</f>
        <v>32.515018094373104</v>
      </c>
      <c r="P90" s="6">
        <f>BDUA!P40/100000*DESVIACION!P40</f>
        <v>19.344683006042601</v>
      </c>
      <c r="Q90" s="6">
        <f>BDUA!Q40/100000*DESVIACION!Q40</f>
        <v>-11.440164607018501</v>
      </c>
      <c r="R90" s="6">
        <f>BDUA!R40/100000*DESVIACION!R40</f>
        <v>-15.110271727910845</v>
      </c>
      <c r="S90" s="6">
        <f>BDUA!S40/100000*DESVIACION!S40</f>
        <v>-3.0766253606735505</v>
      </c>
      <c r="T90" s="6">
        <f>BDUA!T40/100000*DESVIACION!T40</f>
        <v>27.268656036050896</v>
      </c>
      <c r="U90" s="46">
        <f t="shared" si="2"/>
        <v>378.28979757327483</v>
      </c>
      <c r="V90" s="49"/>
    </row>
    <row r="91" spans="1:22" ht="18" customHeight="1" x14ac:dyDescent="0.25">
      <c r="A91" s="78">
        <f>+casos!AU41</f>
        <v>39</v>
      </c>
      <c r="B91" s="43" t="str">
        <f t="shared" ref="B91:C91" si="38">+B41</f>
        <v>EPSS41</v>
      </c>
      <c r="C91" s="43" t="str">
        <f t="shared" si="38"/>
        <v>S</v>
      </c>
      <c r="D91" s="6">
        <f>BDUA!D41/100000*DESVIACION!D41</f>
        <v>-0.28073045247726819</v>
      </c>
      <c r="E91" s="6">
        <f>BDUA!E41/100000*DESVIACION!E41</f>
        <v>-0.92818114570711541</v>
      </c>
      <c r="F91" s="6">
        <f>BDUA!F41/100000*DESVIACION!F41</f>
        <v>-3.0581971272907382</v>
      </c>
      <c r="G91" s="6">
        <f>BDUA!G41/100000*DESVIACION!G41</f>
        <v>-2.3765928253212394</v>
      </c>
      <c r="H91" s="6">
        <f>BDUA!H41/100000*DESVIACION!H41</f>
        <v>1.7911700570075715</v>
      </c>
      <c r="I91" s="6">
        <f>BDUA!I41/100000*DESVIACION!I41</f>
        <v>-4.6160394365415831</v>
      </c>
      <c r="J91" s="6">
        <f>BDUA!J41/100000*DESVIACION!J41</f>
        <v>5.4000898278110148</v>
      </c>
      <c r="K91" s="6">
        <f>BDUA!K41/100000*DESVIACION!K41</f>
        <v>-5.2846488056133687</v>
      </c>
      <c r="L91" s="6">
        <f>BDUA!L41/100000*DESVIACION!L41</f>
        <v>-21.735935100946445</v>
      </c>
      <c r="M91" s="6">
        <f>BDUA!M41/100000*DESVIACION!M41</f>
        <v>-12.623029207139929</v>
      </c>
      <c r="N91" s="6">
        <f>BDUA!N41/100000*DESVIACION!N41</f>
        <v>10.379572237789972</v>
      </c>
      <c r="O91" s="6">
        <f>BDUA!O41/100000*DESVIACION!O41</f>
        <v>-5.0368061666752935</v>
      </c>
      <c r="P91" s="6">
        <f>BDUA!P41/100000*DESVIACION!P41</f>
        <v>-33.534094786132648</v>
      </c>
      <c r="Q91" s="6">
        <f>BDUA!Q41/100000*DESVIACION!Q41</f>
        <v>-40.315838557787849</v>
      </c>
      <c r="R91" s="6">
        <f>BDUA!R41/100000*DESVIACION!R41</f>
        <v>-32.849362613542539</v>
      </c>
      <c r="S91" s="6">
        <f>BDUA!S41/100000*DESVIACION!S41</f>
        <v>-30.850633193802601</v>
      </c>
      <c r="T91" s="6">
        <f>BDUA!T41/100000*DESVIACION!T41</f>
        <v>-33.145825102782396</v>
      </c>
      <c r="U91" s="46">
        <f t="shared" si="2"/>
        <v>-209.06508239915246</v>
      </c>
      <c r="V91" s="49"/>
    </row>
    <row r="92" spans="1:22" ht="18" customHeight="1" x14ac:dyDescent="0.25">
      <c r="A92" s="78">
        <f>+casos!AU42</f>
        <v>40</v>
      </c>
      <c r="B92" s="43" t="str">
        <f t="shared" ref="B92:C92" si="39">+B42</f>
        <v>ESS002</v>
      </c>
      <c r="C92" s="43" t="str">
        <f t="shared" si="39"/>
        <v>S</v>
      </c>
      <c r="D92" s="6">
        <f>BDUA!D42/100000*DESVIACION!D42</f>
        <v>-0.26520583678387355</v>
      </c>
      <c r="E92" s="6">
        <f>BDUA!E42/100000*DESVIACION!E42</f>
        <v>-0.59558072728757949</v>
      </c>
      <c r="F92" s="6">
        <f>BDUA!F42/100000*DESVIACION!F42</f>
        <v>-1.1960285515451314</v>
      </c>
      <c r="G92" s="6">
        <f>BDUA!G42/100000*DESVIACION!G42</f>
        <v>-5.2378502963881148</v>
      </c>
      <c r="H92" s="6">
        <f>BDUA!H42/100000*DESVIACION!H42</f>
        <v>-4.7690025232858781</v>
      </c>
      <c r="I92" s="6">
        <f>BDUA!I42/100000*DESVIACION!I42</f>
        <v>-4.6927324823583128</v>
      </c>
      <c r="J92" s="6">
        <f>BDUA!J42/100000*DESVIACION!J42</f>
        <v>-4.0889133206657702</v>
      </c>
      <c r="K92" s="6">
        <f>BDUA!K42/100000*DESVIACION!K42</f>
        <v>-11.714694889819745</v>
      </c>
      <c r="L92" s="6">
        <f>BDUA!L42/100000*DESVIACION!L42</f>
        <v>-4.7408576770083384</v>
      </c>
      <c r="M92" s="6">
        <f>BDUA!M42/100000*DESVIACION!M42</f>
        <v>-2.8979807100915265</v>
      </c>
      <c r="N92" s="6">
        <f>BDUA!N42/100000*DESVIACION!N42</f>
        <v>-11.801493429640692</v>
      </c>
      <c r="O92" s="6">
        <f>BDUA!O42/100000*DESVIACION!O42</f>
        <v>-7.5284771079121118</v>
      </c>
      <c r="P92" s="6">
        <f>BDUA!P42/100000*DESVIACION!P42</f>
        <v>-19.849609902056464</v>
      </c>
      <c r="Q92" s="6">
        <f>BDUA!Q42/100000*DESVIACION!Q42</f>
        <v>-18.255276093813023</v>
      </c>
      <c r="R92" s="6">
        <f>BDUA!R42/100000*DESVIACION!R42</f>
        <v>-18.314667630057809</v>
      </c>
      <c r="S92" s="6">
        <f>BDUA!S42/100000*DESVIACION!S42</f>
        <v>-17.70765886301275</v>
      </c>
      <c r="T92" s="6">
        <f>BDUA!T42/100000*DESVIACION!T42</f>
        <v>-22.825669333726957</v>
      </c>
      <c r="U92" s="46">
        <f t="shared" si="2"/>
        <v>-156.48169937545407</v>
      </c>
      <c r="V92" s="49"/>
    </row>
    <row r="93" spans="1:22" ht="18" customHeight="1" x14ac:dyDescent="0.25">
      <c r="A93" s="78">
        <f>+casos!AU43</f>
        <v>41</v>
      </c>
      <c r="B93" s="43" t="str">
        <f t="shared" ref="B93:C93" si="40">+B43</f>
        <v>ESS024</v>
      </c>
      <c r="C93" s="43" t="str">
        <f t="shared" si="40"/>
        <v>S</v>
      </c>
      <c r="D93" s="6">
        <f>BDUA!D43/100000*DESVIACION!D43</f>
        <v>-0.17297688828066049</v>
      </c>
      <c r="E93" s="6">
        <f>BDUA!E43/100000*DESVIACION!E43</f>
        <v>-1.519436427005759</v>
      </c>
      <c r="F93" s="6">
        <f>BDUA!F43/100000*DESVIACION!F43</f>
        <v>-2.739841756478016</v>
      </c>
      <c r="G93" s="6">
        <f>BDUA!G43/100000*DESVIACION!G43</f>
        <v>-7.4725386286373476</v>
      </c>
      <c r="H93" s="6">
        <f>BDUA!H43/100000*DESVIACION!H43</f>
        <v>-13.476943085885171</v>
      </c>
      <c r="I93" s="6">
        <f>BDUA!I43/100000*DESVIACION!I43</f>
        <v>-1.3264635644771083</v>
      </c>
      <c r="J93" s="6">
        <f>BDUA!J43/100000*DESVIACION!J43</f>
        <v>-3.3647768700592122</v>
      </c>
      <c r="K93" s="6">
        <f>BDUA!K43/100000*DESVIACION!K43</f>
        <v>-9.2811805558487244</v>
      </c>
      <c r="L93" s="6">
        <f>BDUA!L43/100000*DESVIACION!L43</f>
        <v>-15.995527249367399</v>
      </c>
      <c r="M93" s="6">
        <f>BDUA!M43/100000*DESVIACION!M43</f>
        <v>-28.979832463724655</v>
      </c>
      <c r="N93" s="6">
        <f>BDUA!N43/100000*DESVIACION!N43</f>
        <v>-29.433364241726967</v>
      </c>
      <c r="O93" s="6">
        <f>BDUA!O43/100000*DESVIACION!O43</f>
        <v>-46.972098429624879</v>
      </c>
      <c r="P93" s="6">
        <f>BDUA!P43/100000*DESVIACION!P43</f>
        <v>-35.940605017362117</v>
      </c>
      <c r="Q93" s="6">
        <f>BDUA!Q43/100000*DESVIACION!Q43</f>
        <v>-49.024720413773707</v>
      </c>
      <c r="R93" s="6">
        <f>BDUA!R43/100000*DESVIACION!R43</f>
        <v>-37.221988542526852</v>
      </c>
      <c r="S93" s="6">
        <f>BDUA!S43/100000*DESVIACION!S43</f>
        <v>-33.968814405992248</v>
      </c>
      <c r="T93" s="6">
        <f>BDUA!T43/100000*DESVIACION!T43</f>
        <v>-51.673944282607096</v>
      </c>
      <c r="U93" s="46">
        <f t="shared" si="2"/>
        <v>-368.56505282337787</v>
      </c>
      <c r="V93" s="49"/>
    </row>
    <row r="94" spans="1:22" ht="18" customHeight="1" x14ac:dyDescent="0.25">
      <c r="A94" s="78">
        <f>+casos!AU44</f>
        <v>42</v>
      </c>
      <c r="B94" s="43" t="str">
        <f t="shared" ref="B94:C94" si="41">+B44</f>
        <v>ESS062</v>
      </c>
      <c r="C94" s="43" t="str">
        <f t="shared" si="41"/>
        <v>S</v>
      </c>
      <c r="D94" s="6">
        <f>BDUA!D44/100000*DESVIACION!D44</f>
        <v>-0.21955835293478634</v>
      </c>
      <c r="E94" s="6">
        <f>BDUA!E44/100000*DESVIACION!E44</f>
        <v>-0.51048601562039109</v>
      </c>
      <c r="F94" s="6">
        <f>BDUA!F44/100000*DESVIACION!F44</f>
        <v>-4.169776365038464</v>
      </c>
      <c r="G94" s="6">
        <f>BDUA!G44/100000*DESVIACION!G44</f>
        <v>-3.8691164811428416</v>
      </c>
      <c r="H94" s="6">
        <f>BDUA!H44/100000*DESVIACION!H44</f>
        <v>3.3747313167814115</v>
      </c>
      <c r="I94" s="6">
        <f>BDUA!I44/100000*DESVIACION!I44</f>
        <v>-1.677666392015549</v>
      </c>
      <c r="J94" s="6">
        <f>BDUA!J44/100000*DESVIACION!J44</f>
        <v>-3.9903257969441124</v>
      </c>
      <c r="K94" s="6">
        <f>BDUA!K44/100000*DESVIACION!K44</f>
        <v>4.3170568068785551</v>
      </c>
      <c r="L94" s="6">
        <f>BDUA!L44/100000*DESVIACION!L44</f>
        <v>-11.815550505748671</v>
      </c>
      <c r="M94" s="6">
        <f>BDUA!M44/100000*DESVIACION!M44</f>
        <v>-8.1631858075686416</v>
      </c>
      <c r="N94" s="6">
        <f>BDUA!N44/100000*DESVIACION!N44</f>
        <v>-25.883617516293725</v>
      </c>
      <c r="O94" s="6">
        <f>BDUA!O44/100000*DESVIACION!O44</f>
        <v>-43.400976954968776</v>
      </c>
      <c r="P94" s="6">
        <f>BDUA!P44/100000*DESVIACION!P44</f>
        <v>-23.346032270604205</v>
      </c>
      <c r="Q94" s="6">
        <f>BDUA!Q44/100000*DESVIACION!Q44</f>
        <v>-51.394515211314179</v>
      </c>
      <c r="R94" s="6">
        <f>BDUA!R44/100000*DESVIACION!R44</f>
        <v>-54.565024600880825</v>
      </c>
      <c r="S94" s="6">
        <f>BDUA!S44/100000*DESVIACION!S44</f>
        <v>-42.543907286660144</v>
      </c>
      <c r="T94" s="6">
        <f>BDUA!T44/100000*DESVIACION!T44</f>
        <v>-47.168754151453719</v>
      </c>
      <c r="U94" s="46">
        <f t="shared" si="2"/>
        <v>-315.02670558552904</v>
      </c>
      <c r="V94" s="49"/>
    </row>
    <row r="95" spans="1:22" ht="18" customHeight="1" x14ac:dyDescent="0.25">
      <c r="A95" s="78">
        <f>+casos!AU45</f>
        <v>43</v>
      </c>
      <c r="B95" s="43" t="str">
        <f t="shared" ref="B95:C95" si="42">+B45</f>
        <v>ESS076</v>
      </c>
      <c r="C95" s="43" t="str">
        <f t="shared" si="42"/>
        <v>S</v>
      </c>
      <c r="D95" s="6">
        <f>BDUA!D45/100000*DESVIACION!D45</f>
        <v>-0.61017529031236684</v>
      </c>
      <c r="E95" s="6">
        <f>BDUA!E45/100000*DESVIACION!E45</f>
        <v>-0.34354025132401206</v>
      </c>
      <c r="F95" s="6">
        <f>BDUA!F45/100000*DESVIACION!F45</f>
        <v>-2.1304599971160059</v>
      </c>
      <c r="G95" s="6">
        <f>BDUA!G45/100000*DESVIACION!G45</f>
        <v>-0.24237159583215523</v>
      </c>
      <c r="H95" s="6">
        <f>BDUA!H45/100000*DESVIACION!H45</f>
        <v>-10.445878633064391</v>
      </c>
      <c r="I95" s="6">
        <f>BDUA!I45/100000*DESVIACION!I45</f>
        <v>-3.3554618540167529</v>
      </c>
      <c r="J95" s="6">
        <f>BDUA!J45/100000*DESVIACION!J45</f>
        <v>-5.8542147467122936</v>
      </c>
      <c r="K95" s="6">
        <f>BDUA!K45/100000*DESVIACION!K45</f>
        <v>-7.0192832088974271</v>
      </c>
      <c r="L95" s="6">
        <f>BDUA!L45/100000*DESVIACION!L45</f>
        <v>-10.892662486037672</v>
      </c>
      <c r="M95" s="6">
        <f>BDUA!M45/100000*DESVIACION!M45</f>
        <v>-2.3555175859379642</v>
      </c>
      <c r="N95" s="6">
        <f>BDUA!N45/100000*DESVIACION!N45</f>
        <v>-13.311769651626113</v>
      </c>
      <c r="O95" s="6">
        <f>BDUA!O45/100000*DESVIACION!O45</f>
        <v>-24.374581288206421</v>
      </c>
      <c r="P95" s="6">
        <f>BDUA!P45/100000*DESVIACION!P45</f>
        <v>-18.688743091706002</v>
      </c>
      <c r="Q95" s="6">
        <f>BDUA!Q45/100000*DESVIACION!Q45</f>
        <v>-14.391337269767288</v>
      </c>
      <c r="R95" s="6">
        <f>BDUA!R45/100000*DESVIACION!R45</f>
        <v>-15.744041167767694</v>
      </c>
      <c r="S95" s="6">
        <f>BDUA!S45/100000*DESVIACION!S45</f>
        <v>-18.001865095506226</v>
      </c>
      <c r="T95" s="6">
        <f>BDUA!T45/100000*DESVIACION!T45</f>
        <v>-27.035173937770523</v>
      </c>
      <c r="U95" s="46">
        <f t="shared" si="2"/>
        <v>-174.79707715160129</v>
      </c>
      <c r="V95" s="49"/>
    </row>
    <row r="96" spans="1:22" ht="18" customHeight="1" x14ac:dyDescent="0.25">
      <c r="A96" s="78">
        <f>+casos!AU46</f>
        <v>44</v>
      </c>
      <c r="B96" s="43" t="str">
        <f t="shared" ref="B96:C96" si="43">+B46</f>
        <v>ESS091</v>
      </c>
      <c r="C96" s="43" t="str">
        <f t="shared" si="43"/>
        <v>S</v>
      </c>
      <c r="D96" s="6">
        <f>BDUA!D46/100000*DESVIACION!D46</f>
        <v>-0.15011191209717109</v>
      </c>
      <c r="E96" s="6">
        <f>BDUA!E46/100000*DESVIACION!E46</f>
        <v>-0.33500111185234599</v>
      </c>
      <c r="F96" s="6">
        <f>BDUA!F46/100000*DESVIACION!F46</f>
        <v>-0.26778202017542219</v>
      </c>
      <c r="G96" s="6">
        <f>BDUA!G46/100000*DESVIACION!G46</f>
        <v>-2.3383272173881022</v>
      </c>
      <c r="H96" s="6">
        <f>BDUA!H46/100000*DESVIACION!H46</f>
        <v>-2.8365315722251641</v>
      </c>
      <c r="I96" s="6">
        <f>BDUA!I46/100000*DESVIACION!I46</f>
        <v>6.0573665137545856</v>
      </c>
      <c r="J96" s="6">
        <f>BDUA!J46/100000*DESVIACION!J46</f>
        <v>2.6607279835547861</v>
      </c>
      <c r="K96" s="6">
        <f>BDUA!K46/100000*DESVIACION!K46</f>
        <v>7.4819373357411889</v>
      </c>
      <c r="L96" s="6">
        <f>BDUA!L46/100000*DESVIACION!L46</f>
        <v>0.63867892517965275</v>
      </c>
      <c r="M96" s="6">
        <f>BDUA!M46/100000*DESVIACION!M46</f>
        <v>-2.3635031410720488</v>
      </c>
      <c r="N96" s="6">
        <f>BDUA!N46/100000*DESVIACION!N46</f>
        <v>-6.8580569691876496</v>
      </c>
      <c r="O96" s="6">
        <f>BDUA!O46/100000*DESVIACION!O46</f>
        <v>-18.011492868134606</v>
      </c>
      <c r="P96" s="6">
        <f>BDUA!P46/100000*DESVIACION!P46</f>
        <v>-13.469105407876134</v>
      </c>
      <c r="Q96" s="6">
        <f>BDUA!Q46/100000*DESVIACION!Q46</f>
        <v>-5.1773326925424623</v>
      </c>
      <c r="R96" s="6">
        <f>BDUA!R46/100000*DESVIACION!R46</f>
        <v>-9.3105216074869279</v>
      </c>
      <c r="S96" s="6">
        <f>BDUA!S46/100000*DESVIACION!S46</f>
        <v>-7.1719533712519539</v>
      </c>
      <c r="T96" s="6">
        <f>BDUA!T46/100000*DESVIACION!T46</f>
        <v>-9.714447275995159</v>
      </c>
      <c r="U96" s="46">
        <f t="shared" si="2"/>
        <v>-61.16545640905494</v>
      </c>
      <c r="V96" s="49"/>
    </row>
    <row r="97" spans="1:22" ht="18" customHeight="1" x14ac:dyDescent="0.25">
      <c r="A97" s="78">
        <f>+casos!AU47</f>
        <v>45</v>
      </c>
      <c r="B97" s="43" t="str">
        <f t="shared" ref="B97:C97" si="44">+B47</f>
        <v>ESS118</v>
      </c>
      <c r="C97" s="43" t="str">
        <f t="shared" si="44"/>
        <v>S</v>
      </c>
      <c r="D97" s="6">
        <f>BDUA!D47/100000*DESVIACION!D47</f>
        <v>5.3988727315361522E-2</v>
      </c>
      <c r="E97" s="6">
        <f>BDUA!E47/100000*DESVIACION!E47</f>
        <v>0.99733892890044606</v>
      </c>
      <c r="F97" s="6">
        <f>BDUA!F47/100000*DESVIACION!F47</f>
        <v>5.2245330750277406</v>
      </c>
      <c r="G97" s="6">
        <f>BDUA!G47/100000*DESVIACION!G47</f>
        <v>-3.4713609307691358</v>
      </c>
      <c r="H97" s="6">
        <f>BDUA!H47/100000*DESVIACION!H47</f>
        <v>-3.5155711660072875</v>
      </c>
      <c r="I97" s="6">
        <f>BDUA!I47/100000*DESVIACION!I47</f>
        <v>0.99605317570189367</v>
      </c>
      <c r="J97" s="6">
        <f>BDUA!J47/100000*DESVIACION!J47</f>
        <v>12.465559951207172</v>
      </c>
      <c r="K97" s="6">
        <f>BDUA!K47/100000*DESVIACION!K47</f>
        <v>4.7148689517929565</v>
      </c>
      <c r="L97" s="6">
        <f>BDUA!L47/100000*DESVIACION!L47</f>
        <v>8.7864390015280112</v>
      </c>
      <c r="M97" s="6">
        <f>BDUA!M47/100000*DESVIACION!M47</f>
        <v>23.347391043422245</v>
      </c>
      <c r="N97" s="6">
        <f>BDUA!N47/100000*DESVIACION!N47</f>
        <v>8.2967921175341797</v>
      </c>
      <c r="O97" s="6">
        <f>BDUA!O47/100000*DESVIACION!O47</f>
        <v>-22.439894210271202</v>
      </c>
      <c r="P97" s="6">
        <f>BDUA!P47/100000*DESVIACION!P47</f>
        <v>-22.411249894495821</v>
      </c>
      <c r="Q97" s="6">
        <f>BDUA!Q47/100000*DESVIACION!Q47</f>
        <v>-30.702638780931423</v>
      </c>
      <c r="R97" s="6">
        <f>BDUA!R47/100000*DESVIACION!R47</f>
        <v>-29.963586825626219</v>
      </c>
      <c r="S97" s="6">
        <f>BDUA!S47/100000*DESVIACION!S47</f>
        <v>-29.701056887453532</v>
      </c>
      <c r="T97" s="6">
        <f>BDUA!T47/100000*DESVIACION!T47</f>
        <v>-30.83426962633661</v>
      </c>
      <c r="U97" s="46">
        <f t="shared" si="2"/>
        <v>-108.15666334946121</v>
      </c>
      <c r="V97" s="49"/>
    </row>
    <row r="98" spans="1:22" ht="18" customHeight="1" x14ac:dyDescent="0.25">
      <c r="A98" s="78">
        <f>+casos!AU48</f>
        <v>46</v>
      </c>
      <c r="B98" s="43" t="str">
        <f t="shared" ref="B98:C98" si="45">+B48</f>
        <v>ESS133</v>
      </c>
      <c r="C98" s="43" t="str">
        <f t="shared" si="45"/>
        <v>S</v>
      </c>
      <c r="D98" s="6">
        <f>BDUA!D48/100000*DESVIACION!D48</f>
        <v>-0.18470033457709545</v>
      </c>
      <c r="E98" s="6">
        <f>BDUA!E48/100000*DESVIACION!E48</f>
        <v>-2.3996887947974388</v>
      </c>
      <c r="F98" s="6">
        <f>BDUA!F48/100000*DESVIACION!F48</f>
        <v>-0.16425759086149921</v>
      </c>
      <c r="G98" s="6">
        <f>BDUA!G48/100000*DESVIACION!G48</f>
        <v>-3.0191706041899287</v>
      </c>
      <c r="H98" s="6">
        <f>BDUA!H48/100000*DESVIACION!H48</f>
        <v>-0.41722376249960774</v>
      </c>
      <c r="I98" s="6">
        <f>BDUA!I48/100000*DESVIACION!I48</f>
        <v>0.39169655419934474</v>
      </c>
      <c r="J98" s="6">
        <f>BDUA!J48/100000*DESVIACION!J48</f>
        <v>5.3762698461068208</v>
      </c>
      <c r="K98" s="6">
        <f>BDUA!K48/100000*DESVIACION!K48</f>
        <v>0.73636040960419025</v>
      </c>
      <c r="L98" s="6">
        <f>BDUA!L48/100000*DESVIACION!L48</f>
        <v>4.3032178226970705</v>
      </c>
      <c r="M98" s="6">
        <f>BDUA!M48/100000*DESVIACION!M48</f>
        <v>-10.138486534026631</v>
      </c>
      <c r="N98" s="6">
        <f>BDUA!N48/100000*DESVIACION!N48</f>
        <v>-27.200796988455938</v>
      </c>
      <c r="O98" s="6">
        <f>BDUA!O48/100000*DESVIACION!O48</f>
        <v>-38.146358772123833</v>
      </c>
      <c r="P98" s="6">
        <f>BDUA!P48/100000*DESVIACION!P48</f>
        <v>-27.691546233412065</v>
      </c>
      <c r="Q98" s="6">
        <f>BDUA!Q48/100000*DESVIACION!Q48</f>
        <v>-43.975614147055339</v>
      </c>
      <c r="R98" s="6">
        <f>BDUA!R48/100000*DESVIACION!R48</f>
        <v>-44.048145902146999</v>
      </c>
      <c r="S98" s="6">
        <f>BDUA!S48/100000*DESVIACION!S48</f>
        <v>-40.067891653051426</v>
      </c>
      <c r="T98" s="6">
        <f>BDUA!T48/100000*DESVIACION!T48</f>
        <v>-77.707377323186066</v>
      </c>
      <c r="U98" s="46">
        <f t="shared" si="2"/>
        <v>-304.35371400777643</v>
      </c>
      <c r="V98" s="49"/>
    </row>
    <row r="99" spans="1:22" ht="18" customHeight="1" x14ac:dyDescent="0.25">
      <c r="A99" s="78">
        <f>+casos!AU49</f>
        <v>47</v>
      </c>
      <c r="B99" s="43" t="str">
        <f t="shared" ref="B99:C99" si="46">+B49</f>
        <v>ESS207</v>
      </c>
      <c r="C99" s="43" t="str">
        <f t="shared" si="46"/>
        <v>S</v>
      </c>
      <c r="D99" s="6">
        <f>BDUA!D49/100000*DESVIACION!D49</f>
        <v>4.7894668161919292E-2</v>
      </c>
      <c r="E99" s="6">
        <f>BDUA!E49/100000*DESVIACION!E49</f>
        <v>-1.6398171343253778</v>
      </c>
      <c r="F99" s="6">
        <f>BDUA!F49/100000*DESVIACION!F49</f>
        <v>-1.9266932495721032</v>
      </c>
      <c r="G99" s="6">
        <f>BDUA!G49/100000*DESVIACION!G49</f>
        <v>-2.9795873884709292</v>
      </c>
      <c r="H99" s="6">
        <f>BDUA!H49/100000*DESVIACION!H49</f>
        <v>2.0425422884022284</v>
      </c>
      <c r="I99" s="6">
        <f>BDUA!I49/100000*DESVIACION!I49</f>
        <v>-7.894920331834407</v>
      </c>
      <c r="J99" s="6">
        <f>BDUA!J49/100000*DESVIACION!J49</f>
        <v>-6.1013994464421177</v>
      </c>
      <c r="K99" s="6">
        <f>BDUA!K49/100000*DESVIACION!K49</f>
        <v>-6.1701566200542093</v>
      </c>
      <c r="L99" s="6">
        <f>BDUA!L49/100000*DESVIACION!L49</f>
        <v>-8.5463405204373046</v>
      </c>
      <c r="M99" s="6">
        <f>BDUA!M49/100000*DESVIACION!M49</f>
        <v>-16.204518981265466</v>
      </c>
      <c r="N99" s="6">
        <f>BDUA!N49/100000*DESVIACION!N49</f>
        <v>-22.33303197977105</v>
      </c>
      <c r="O99" s="6">
        <f>BDUA!O49/100000*DESVIACION!O49</f>
        <v>-0.45986719812515381</v>
      </c>
      <c r="P99" s="6">
        <f>BDUA!P49/100000*DESVIACION!P49</f>
        <v>-5.7884341279530807</v>
      </c>
      <c r="Q99" s="6">
        <f>BDUA!Q49/100000*DESVIACION!Q49</f>
        <v>-8.8420888340130173</v>
      </c>
      <c r="R99" s="6">
        <f>BDUA!R49/100000*DESVIACION!R49</f>
        <v>-13.485650203000281</v>
      </c>
      <c r="S99" s="6">
        <f>BDUA!S49/100000*DESVIACION!S49</f>
        <v>-7.4634007316180648</v>
      </c>
      <c r="T99" s="6">
        <f>BDUA!T49/100000*DESVIACION!T49</f>
        <v>13.756539217942098</v>
      </c>
      <c r="U99" s="46">
        <f t="shared" si="2"/>
        <v>-93.98893057237629</v>
      </c>
      <c r="V99" s="49"/>
    </row>
    <row r="102" spans="1:22" ht="18" customHeight="1" x14ac:dyDescent="0.3">
      <c r="B102" s="133" t="s">
        <v>109</v>
      </c>
      <c r="C102" s="133"/>
      <c r="D102" s="133"/>
      <c r="E102" s="133"/>
      <c r="F102" s="133"/>
      <c r="G102" s="133"/>
      <c r="H102" s="133"/>
      <c r="I102" s="133"/>
      <c r="J102" s="133"/>
      <c r="K102" s="133"/>
      <c r="L102" s="133"/>
      <c r="M102" s="133"/>
      <c r="N102" s="133"/>
      <c r="O102" s="133"/>
      <c r="P102" s="133"/>
      <c r="Q102" s="133"/>
      <c r="R102" s="133"/>
      <c r="S102" s="133"/>
      <c r="T102" s="133"/>
      <c r="U102" s="133"/>
      <c r="V102" s="42"/>
    </row>
    <row r="103" spans="1:22" ht="18" customHeight="1" x14ac:dyDescent="0.25">
      <c r="A103" s="79"/>
      <c r="B103" s="6"/>
      <c r="C103" s="6"/>
      <c r="D103" s="22" t="s">
        <v>87</v>
      </c>
      <c r="E103" s="22" t="s">
        <v>88</v>
      </c>
      <c r="F103" s="22" t="s">
        <v>3</v>
      </c>
      <c r="G103" s="22" t="s">
        <v>4</v>
      </c>
      <c r="H103" s="22" t="s">
        <v>89</v>
      </c>
      <c r="I103" s="22" t="s">
        <v>90</v>
      </c>
      <c r="J103" s="22" t="s">
        <v>91</v>
      </c>
      <c r="K103" s="22" t="s">
        <v>92</v>
      </c>
      <c r="L103" s="22" t="s">
        <v>9</v>
      </c>
      <c r="M103" s="22" t="s">
        <v>93</v>
      </c>
      <c r="N103" s="22" t="s">
        <v>94</v>
      </c>
      <c r="O103" s="22" t="s">
        <v>95</v>
      </c>
      <c r="P103" s="22" t="s">
        <v>13</v>
      </c>
      <c r="Q103" s="22" t="s">
        <v>14</v>
      </c>
      <c r="R103" s="22" t="s">
        <v>96</v>
      </c>
      <c r="S103" s="22" t="s">
        <v>97</v>
      </c>
      <c r="T103" s="22" t="s">
        <v>98</v>
      </c>
      <c r="U103" s="23" t="s">
        <v>99</v>
      </c>
      <c r="V103" s="50"/>
    </row>
    <row r="104" spans="1:22" ht="18" customHeight="1" x14ac:dyDescent="0.25">
      <c r="A104" s="78">
        <f>+casos!AU3</f>
        <v>1</v>
      </c>
      <c r="B104" s="43" t="str">
        <f>+B3</f>
        <v>CCF007</v>
      </c>
      <c r="C104" s="43" t="str">
        <f>+C3</f>
        <v>S</v>
      </c>
      <c r="D104" s="51">
        <f>D53*CALCULOS!$C$63</f>
        <v>-4410389.5950895129</v>
      </c>
      <c r="E104" s="51">
        <f>E53*CALCULOS!$C$63</f>
        <v>-8832711.2171719912</v>
      </c>
      <c r="F104" s="51">
        <f>F53*CALCULOS!$C$63</f>
        <v>1994367.5108620003</v>
      </c>
      <c r="G104" s="51">
        <f>G53*CALCULOS!$C$63</f>
        <v>80607265.727961108</v>
      </c>
      <c r="H104" s="51">
        <f>H53*CALCULOS!$C$63</f>
        <v>-43745535.250459477</v>
      </c>
      <c r="I104" s="51">
        <f>I53*CALCULOS!$C$63</f>
        <v>138327540.28347844</v>
      </c>
      <c r="J104" s="51">
        <f>J53*CALCULOS!$C$63</f>
        <v>25335796.830537405</v>
      </c>
      <c r="K104" s="51">
        <f>K53*CALCULOS!$C$63</f>
        <v>-57272606.451659009</v>
      </c>
      <c r="L104" s="51">
        <f>L53*CALCULOS!$C$63</f>
        <v>15775867.992758425</v>
      </c>
      <c r="M104" s="51">
        <f>M53*CALCULOS!$C$63</f>
        <v>55739710.531421699</v>
      </c>
      <c r="N104" s="51">
        <f>N53*CALCULOS!$C$63</f>
        <v>58530949.53269887</v>
      </c>
      <c r="O104" s="51">
        <f>O53*CALCULOS!$C$63</f>
        <v>-39573626.898450345</v>
      </c>
      <c r="P104" s="51">
        <f>P53*CALCULOS!$C$63</f>
        <v>-185406925.56993052</v>
      </c>
      <c r="Q104" s="51">
        <f>Q53*CALCULOS!$C$63</f>
        <v>-203206094.49257243</v>
      </c>
      <c r="R104" s="51">
        <f>R53*CALCULOS!$C$63</f>
        <v>-214368551.01672176</v>
      </c>
      <c r="S104" s="51">
        <f>S53*CALCULOS!$C$63</f>
        <v>-146297496.63398555</v>
      </c>
      <c r="T104" s="51">
        <f>T53*CALCULOS!$C$63</f>
        <v>-139385912.66253075</v>
      </c>
      <c r="U104" s="51">
        <f>U53*CALCULOS!$C$63</f>
        <v>-666188351.37885332</v>
      </c>
      <c r="V104" s="52"/>
    </row>
    <row r="105" spans="1:22" ht="18" customHeight="1" x14ac:dyDescent="0.25">
      <c r="A105" s="78">
        <f>+casos!AU4</f>
        <v>2</v>
      </c>
      <c r="B105" s="43" t="str">
        <f t="shared" ref="B105:C105" si="47">+B4</f>
        <v>CCF009</v>
      </c>
      <c r="C105" s="43" t="str">
        <f t="shared" si="47"/>
        <v>S</v>
      </c>
      <c r="D105" s="51">
        <f>D54*CALCULOS!$C$63</f>
        <v>-1418218.6040365193</v>
      </c>
      <c r="E105" s="51">
        <f>E54*CALCULOS!$C$63</f>
        <v>-3207686.7833657814</v>
      </c>
      <c r="F105" s="51">
        <f>F54*CALCULOS!$C$63</f>
        <v>-10060949.143735776</v>
      </c>
      <c r="G105" s="51">
        <f>G54*CALCULOS!$C$63</f>
        <v>56571039.361078061</v>
      </c>
      <c r="H105" s="51">
        <f>H54*CALCULOS!$C$63</f>
        <v>-44134131.80025544</v>
      </c>
      <c r="I105" s="51">
        <f>I54*CALCULOS!$C$63</f>
        <v>-50844576.197286874</v>
      </c>
      <c r="J105" s="51">
        <f>J54*CALCULOS!$C$63</f>
        <v>12358845.640153751</v>
      </c>
      <c r="K105" s="51">
        <f>K54*CALCULOS!$C$63</f>
        <v>12147818.36042065</v>
      </c>
      <c r="L105" s="51">
        <f>L54*CALCULOS!$C$63</f>
        <v>56124519.18899101</v>
      </c>
      <c r="M105" s="51">
        <f>M54*CALCULOS!$C$63</f>
        <v>-55249166.664204992</v>
      </c>
      <c r="N105" s="51">
        <f>N54*CALCULOS!$C$63</f>
        <v>-111905566.8648787</v>
      </c>
      <c r="O105" s="51">
        <f>O54*CALCULOS!$C$63</f>
        <v>-100335891.85315558</v>
      </c>
      <c r="P105" s="51">
        <f>P54*CALCULOS!$C$63</f>
        <v>-123428085.94006886</v>
      </c>
      <c r="Q105" s="51">
        <f>Q54*CALCULOS!$C$63</f>
        <v>-169747552.3171235</v>
      </c>
      <c r="R105" s="51">
        <f>R54*CALCULOS!$C$63</f>
        <v>-146369129.12430331</v>
      </c>
      <c r="S105" s="51">
        <f>S54*CALCULOS!$C$63</f>
        <v>-45295800.333023608</v>
      </c>
      <c r="T105" s="51">
        <f>T54*CALCULOS!$C$63</f>
        <v>-113203377.98242605</v>
      </c>
      <c r="U105" s="51">
        <f>U54*CALCULOS!$C$63</f>
        <v>-837997911.05722153</v>
      </c>
      <c r="V105" s="52"/>
    </row>
    <row r="106" spans="1:22" ht="18" customHeight="1" x14ac:dyDescent="0.25">
      <c r="A106" s="78">
        <f>+casos!AU5</f>
        <v>3</v>
      </c>
      <c r="B106" s="43" t="str">
        <f t="shared" ref="B106:C106" si="48">+B5</f>
        <v>CCF015</v>
      </c>
      <c r="C106" s="43" t="str">
        <f t="shared" si="48"/>
        <v>S</v>
      </c>
      <c r="D106" s="51">
        <f>D55*CALCULOS!$C$63</f>
        <v>-10478247.418139232</v>
      </c>
      <c r="E106" s="51">
        <f>E55*CALCULOS!$C$63</f>
        <v>6514981.7419095747</v>
      </c>
      <c r="F106" s="51">
        <f>F55*CALCULOS!$C$63</f>
        <v>-48711494.313672021</v>
      </c>
      <c r="G106" s="51">
        <f>G55*CALCULOS!$C$63</f>
        <v>-195167676.67672217</v>
      </c>
      <c r="H106" s="51">
        <f>H55*CALCULOS!$C$63</f>
        <v>-34085701.748543665</v>
      </c>
      <c r="I106" s="51">
        <f>I55*CALCULOS!$C$63</f>
        <v>-181975542.96145427</v>
      </c>
      <c r="J106" s="51">
        <f>J55*CALCULOS!$C$63</f>
        <v>-230484483.26926994</v>
      </c>
      <c r="K106" s="51">
        <f>K55*CALCULOS!$C$63</f>
        <v>-191794019.38777596</v>
      </c>
      <c r="L106" s="51">
        <f>L55*CALCULOS!$C$63</f>
        <v>-164974828.81270486</v>
      </c>
      <c r="M106" s="51">
        <f>M55*CALCULOS!$C$63</f>
        <v>-598127355.80358887</v>
      </c>
      <c r="N106" s="51">
        <f>N55*CALCULOS!$C$63</f>
        <v>-519546704.35132271</v>
      </c>
      <c r="O106" s="51">
        <f>O55*CALCULOS!$C$63</f>
        <v>-357236016.69143564</v>
      </c>
      <c r="P106" s="51">
        <f>P55*CALCULOS!$C$63</f>
        <v>-650795827.61035132</v>
      </c>
      <c r="Q106" s="51">
        <f>Q55*CALCULOS!$C$63</f>
        <v>-588372269.06849921</v>
      </c>
      <c r="R106" s="51">
        <f>R55*CALCULOS!$C$63</f>
        <v>-313221490.10954291</v>
      </c>
      <c r="S106" s="51">
        <f>S55*CALCULOS!$C$63</f>
        <v>-605123165.94030881</v>
      </c>
      <c r="T106" s="51">
        <f>T55*CALCULOS!$C$63</f>
        <v>-888696326.88318622</v>
      </c>
      <c r="U106" s="51">
        <f>U55*CALCULOS!$C$63</f>
        <v>-5572276169.3046083</v>
      </c>
      <c r="V106" s="52"/>
    </row>
    <row r="107" spans="1:22" ht="18" customHeight="1" x14ac:dyDescent="0.25">
      <c r="A107" s="78">
        <f>+casos!AU6</f>
        <v>4</v>
      </c>
      <c r="B107" s="43" t="str">
        <f t="shared" ref="B107:C107" si="49">+B6</f>
        <v>CCF023</v>
      </c>
      <c r="C107" s="43" t="str">
        <f t="shared" si="49"/>
        <v>S</v>
      </c>
      <c r="D107" s="51">
        <f>D56*CALCULOS!$C$63</f>
        <v>-2962929.3703512102</v>
      </c>
      <c r="E107" s="51">
        <f>E56*CALCULOS!$C$63</f>
        <v>-6054537.260724837</v>
      </c>
      <c r="F107" s="51">
        <f>F56*CALCULOS!$C$63</f>
        <v>-20304223.790132977</v>
      </c>
      <c r="G107" s="51">
        <f>G56*CALCULOS!$C$63</f>
        <v>-17379562.898098938</v>
      </c>
      <c r="H107" s="51">
        <f>H56*CALCULOS!$C$63</f>
        <v>-74364171.243730724</v>
      </c>
      <c r="I107" s="51">
        <f>I56*CALCULOS!$C$63</f>
        <v>-90133015.394511193</v>
      </c>
      <c r="J107" s="51">
        <f>J56*CALCULOS!$C$63</f>
        <v>-37251242.649115831</v>
      </c>
      <c r="K107" s="51">
        <f>K56*CALCULOS!$C$63</f>
        <v>17288909.405029546</v>
      </c>
      <c r="L107" s="51">
        <f>L56*CALCULOS!$C$63</f>
        <v>-90484234.817929745</v>
      </c>
      <c r="M107" s="51">
        <f>M56*CALCULOS!$C$63</f>
        <v>-76978421.459286526</v>
      </c>
      <c r="N107" s="51">
        <f>N56*CALCULOS!$C$63</f>
        <v>-9059414.3772771172</v>
      </c>
      <c r="O107" s="51">
        <f>O56*CALCULOS!$C$63</f>
        <v>-58945936.445596881</v>
      </c>
      <c r="P107" s="51">
        <f>P56*CALCULOS!$C$63</f>
        <v>-127662032.24540208</v>
      </c>
      <c r="Q107" s="51">
        <f>Q56*CALCULOS!$C$63</f>
        <v>-120649262.98652332</v>
      </c>
      <c r="R107" s="51">
        <f>R56*CALCULOS!$C$63</f>
        <v>-76718798.980052665</v>
      </c>
      <c r="S107" s="51">
        <f>S56*CALCULOS!$C$63</f>
        <v>-101806815.54069404</v>
      </c>
      <c r="T107" s="51">
        <f>T56*CALCULOS!$C$63</f>
        <v>-213484130.24450707</v>
      </c>
      <c r="U107" s="51">
        <f>U56*CALCULOS!$C$63</f>
        <v>-1106949820.2989056</v>
      </c>
      <c r="V107" s="52"/>
    </row>
    <row r="108" spans="1:22" ht="18" customHeight="1" x14ac:dyDescent="0.25">
      <c r="A108" s="78">
        <f>+casos!AU7</f>
        <v>5</v>
      </c>
      <c r="B108" s="43" t="str">
        <f t="shared" ref="B108:C108" si="50">+B7</f>
        <v>CCF024</v>
      </c>
      <c r="C108" s="43" t="str">
        <f t="shared" si="50"/>
        <v>S</v>
      </c>
      <c r="D108" s="51">
        <f>D57*CALCULOS!$C$63</f>
        <v>-10289506.048154989</v>
      </c>
      <c r="E108" s="51">
        <f>E57*CALCULOS!$C$63</f>
        <v>10013690.025493186</v>
      </c>
      <c r="F108" s="51">
        <f>F57*CALCULOS!$C$63</f>
        <v>47478290.195045792</v>
      </c>
      <c r="G108" s="51">
        <f>G57*CALCULOS!$C$63</f>
        <v>-29379787.926854093</v>
      </c>
      <c r="H108" s="51">
        <f>H57*CALCULOS!$C$63</f>
        <v>7929879.0282234466</v>
      </c>
      <c r="I108" s="51">
        <f>I57*CALCULOS!$C$63</f>
        <v>10804993.075027294</v>
      </c>
      <c r="J108" s="51">
        <f>J57*CALCULOS!$C$63</f>
        <v>18213251.196117945</v>
      </c>
      <c r="K108" s="51">
        <f>K57*CALCULOS!$C$63</f>
        <v>-68559361.191226915</v>
      </c>
      <c r="L108" s="51">
        <f>L57*CALCULOS!$C$63</f>
        <v>20489650.122602437</v>
      </c>
      <c r="M108" s="51">
        <f>M57*CALCULOS!$C$63</f>
        <v>348538701.24415773</v>
      </c>
      <c r="N108" s="51">
        <f>N57*CALCULOS!$C$63</f>
        <v>-86763830.730988145</v>
      </c>
      <c r="O108" s="51">
        <f>O57*CALCULOS!$C$63</f>
        <v>-44340284.918187</v>
      </c>
      <c r="P108" s="51">
        <f>P57*CALCULOS!$C$63</f>
        <v>36809864.392492101</v>
      </c>
      <c r="Q108" s="51">
        <f>Q57*CALCULOS!$C$63</f>
        <v>-144866810.48063955</v>
      </c>
      <c r="R108" s="51">
        <f>R57*CALCULOS!$C$63</f>
        <v>65090774.076176561</v>
      </c>
      <c r="S108" s="51">
        <f>S57*CALCULOS!$C$63</f>
        <v>256854361.20655754</v>
      </c>
      <c r="T108" s="51">
        <f>T57*CALCULOS!$C$63</f>
        <v>-165162545.93342051</v>
      </c>
      <c r="U108" s="51">
        <f>U57*CALCULOS!$C$63</f>
        <v>272861327.33242291</v>
      </c>
      <c r="V108" s="52"/>
    </row>
    <row r="109" spans="1:22" ht="18" customHeight="1" x14ac:dyDescent="0.25">
      <c r="A109" s="78">
        <f>+casos!AU8</f>
        <v>6</v>
      </c>
      <c r="B109" s="43" t="str">
        <f t="shared" ref="B109:C109" si="51">+B8</f>
        <v>CCF027</v>
      </c>
      <c r="C109" s="43" t="str">
        <f t="shared" si="51"/>
        <v>S</v>
      </c>
      <c r="D109" s="51">
        <f>D58*CALCULOS!$C$63</f>
        <v>-2758681.0802978403</v>
      </c>
      <c r="E109" s="51">
        <f>E58*CALCULOS!$C$63</f>
        <v>-5427342.2935017906</v>
      </c>
      <c r="F109" s="51">
        <f>F58*CALCULOS!$C$63</f>
        <v>36554348.865837835</v>
      </c>
      <c r="G109" s="51">
        <f>G58*CALCULOS!$C$63</f>
        <v>-57537213.858052798</v>
      </c>
      <c r="H109" s="51">
        <f>H58*CALCULOS!$C$63</f>
        <v>-94187713.759851709</v>
      </c>
      <c r="I109" s="51">
        <f>I58*CALCULOS!$C$63</f>
        <v>14975408.285528863</v>
      </c>
      <c r="J109" s="51">
        <f>J58*CALCULOS!$C$63</f>
        <v>-71859888.716642186</v>
      </c>
      <c r="K109" s="51">
        <f>K58*CALCULOS!$C$63</f>
        <v>128065064.84708042</v>
      </c>
      <c r="L109" s="51">
        <f>L58*CALCULOS!$C$63</f>
        <v>-69194618.883057967</v>
      </c>
      <c r="M109" s="51">
        <f>M58*CALCULOS!$C$63</f>
        <v>-62633020.602172755</v>
      </c>
      <c r="N109" s="51">
        <f>N58*CALCULOS!$C$63</f>
        <v>-151713530.07298917</v>
      </c>
      <c r="O109" s="51">
        <f>O58*CALCULOS!$C$63</f>
        <v>-191307564.67601895</v>
      </c>
      <c r="P109" s="51">
        <f>P58*CALCULOS!$C$63</f>
        <v>-157861435.31376046</v>
      </c>
      <c r="Q109" s="51">
        <f>Q58*CALCULOS!$C$63</f>
        <v>-82045757.295744076</v>
      </c>
      <c r="R109" s="51">
        <f>R58*CALCULOS!$C$63</f>
        <v>-86177798.473627239</v>
      </c>
      <c r="S109" s="51">
        <f>S58*CALCULOS!$C$63</f>
        <v>-184267546.63636625</v>
      </c>
      <c r="T109" s="51">
        <f>T58*CALCULOS!$C$63</f>
        <v>-217421373.91389295</v>
      </c>
      <c r="U109" s="51">
        <f>U58*CALCULOS!$C$63</f>
        <v>-1254798663.577529</v>
      </c>
      <c r="V109" s="52"/>
    </row>
    <row r="110" spans="1:22" ht="18" customHeight="1" x14ac:dyDescent="0.25">
      <c r="A110" s="78">
        <f>+casos!AU9</f>
        <v>7</v>
      </c>
      <c r="B110" s="43" t="str">
        <f t="shared" ref="B110:C110" si="52">+B9</f>
        <v>CCF033</v>
      </c>
      <c r="C110" s="43" t="str">
        <f t="shared" si="52"/>
        <v>S</v>
      </c>
      <c r="D110" s="51">
        <f>D59*CALCULOS!$C$63</f>
        <v>-1464517.8368143437</v>
      </c>
      <c r="E110" s="51">
        <f>E59*CALCULOS!$C$63</f>
        <v>-3724847.5458128545</v>
      </c>
      <c r="F110" s="51">
        <f>F59*CALCULOS!$C$63</f>
        <v>-12218087.747098764</v>
      </c>
      <c r="G110" s="51">
        <f>G59*CALCULOS!$C$63</f>
        <v>-28616479.094758283</v>
      </c>
      <c r="H110" s="51">
        <f>H59*CALCULOS!$C$63</f>
        <v>4081781.197314729</v>
      </c>
      <c r="I110" s="51">
        <f>I59*CALCULOS!$C$63</f>
        <v>46730331.742526881</v>
      </c>
      <c r="J110" s="51">
        <f>J59*CALCULOS!$C$63</f>
        <v>-59855404.965988822</v>
      </c>
      <c r="K110" s="51">
        <f>K59*CALCULOS!$C$63</f>
        <v>46292815.221881941</v>
      </c>
      <c r="L110" s="51">
        <f>L59*CALCULOS!$C$63</f>
        <v>51576431.441208154</v>
      </c>
      <c r="M110" s="51">
        <f>M59*CALCULOS!$C$63</f>
        <v>-112095754.58684541</v>
      </c>
      <c r="N110" s="51">
        <f>N59*CALCULOS!$C$63</f>
        <v>-138654282.34735033</v>
      </c>
      <c r="O110" s="51">
        <f>O59*CALCULOS!$C$63</f>
        <v>-1948173.8139361932</v>
      </c>
      <c r="P110" s="51">
        <f>P59*CALCULOS!$C$63</f>
        <v>81586376.305131122</v>
      </c>
      <c r="Q110" s="51">
        <f>Q59*CALCULOS!$C$63</f>
        <v>-161420738.96119249</v>
      </c>
      <c r="R110" s="51">
        <f>R59*CALCULOS!$C$63</f>
        <v>-39382845.037030369</v>
      </c>
      <c r="S110" s="51">
        <f>S59*CALCULOS!$C$63</f>
        <v>-22309806.263374351</v>
      </c>
      <c r="T110" s="51">
        <f>T59*CALCULOS!$C$63</f>
        <v>-83573332.624022633</v>
      </c>
      <c r="U110" s="51">
        <f>U59*CALCULOS!$C$63</f>
        <v>-434996534.91616201</v>
      </c>
      <c r="V110" s="52"/>
    </row>
    <row r="111" spans="1:22" ht="18" customHeight="1" x14ac:dyDescent="0.25">
      <c r="A111" s="78">
        <f>+casos!AU10</f>
        <v>8</v>
      </c>
      <c r="B111" s="43" t="str">
        <f t="shared" ref="B111:C111" si="53">+B10</f>
        <v>CCF049</v>
      </c>
      <c r="C111" s="43" t="str">
        <f t="shared" si="53"/>
        <v>S</v>
      </c>
      <c r="D111" s="51">
        <f>D60*CALCULOS!$C$63</f>
        <v>-1317645.1510167473</v>
      </c>
      <c r="E111" s="51">
        <f>E60*CALCULOS!$C$63</f>
        <v>-3180747.3746102843</v>
      </c>
      <c r="F111" s="51">
        <f>F60*CALCULOS!$C$63</f>
        <v>16812872.739669349</v>
      </c>
      <c r="G111" s="51">
        <f>G60*CALCULOS!$C$63</f>
        <v>-4354131.0342779225</v>
      </c>
      <c r="H111" s="51">
        <f>H60*CALCULOS!$C$63</f>
        <v>-23336810.44889567</v>
      </c>
      <c r="I111" s="51">
        <f>I60*CALCULOS!$C$63</f>
        <v>82919024.331362262</v>
      </c>
      <c r="J111" s="51">
        <f>J60*CALCULOS!$C$63</f>
        <v>-65501071.663348652</v>
      </c>
      <c r="K111" s="51">
        <f>K60*CALCULOS!$C$63</f>
        <v>-90269710.510647818</v>
      </c>
      <c r="L111" s="51">
        <f>L60*CALCULOS!$C$63</f>
        <v>60068518.433897831</v>
      </c>
      <c r="M111" s="51">
        <f>M60*CALCULOS!$C$63</f>
        <v>-46187734.050914347</v>
      </c>
      <c r="N111" s="51">
        <f>N60*CALCULOS!$C$63</f>
        <v>-86457219.592528075</v>
      </c>
      <c r="O111" s="51">
        <f>O60*CALCULOS!$C$63</f>
        <v>-152979776.00464949</v>
      </c>
      <c r="P111" s="51">
        <f>P60*CALCULOS!$C$63</f>
        <v>-171545505.79827124</v>
      </c>
      <c r="Q111" s="51">
        <f>Q60*CALCULOS!$C$63</f>
        <v>-149712836.59021473</v>
      </c>
      <c r="R111" s="51">
        <f>R60*CALCULOS!$C$63</f>
        <v>-191134326.54250106</v>
      </c>
      <c r="S111" s="51">
        <f>S60*CALCULOS!$C$63</f>
        <v>-182869793.80559745</v>
      </c>
      <c r="T111" s="51">
        <f>T60*CALCULOS!$C$63</f>
        <v>-135135184.32780096</v>
      </c>
      <c r="U111" s="51">
        <f>U60*CALCULOS!$C$63</f>
        <v>-1144182077.3903451</v>
      </c>
      <c r="V111" s="52"/>
    </row>
    <row r="112" spans="1:22" ht="18" customHeight="1" x14ac:dyDescent="0.25">
      <c r="A112" s="78">
        <f>+casos!AU11</f>
        <v>9</v>
      </c>
      <c r="B112" s="43" t="str">
        <f t="shared" ref="B112:C112" si="54">+B11</f>
        <v>CCF053</v>
      </c>
      <c r="C112" s="43" t="str">
        <f t="shared" si="54"/>
        <v>S</v>
      </c>
      <c r="D112" s="51">
        <f>D61*CALCULOS!$C$63</f>
        <v>-1134220.4393419211</v>
      </c>
      <c r="E112" s="51">
        <f>E61*CALCULOS!$C$63</f>
        <v>-2419234.7919020844</v>
      </c>
      <c r="F112" s="51">
        <f>F61*CALCULOS!$C$63</f>
        <v>-9119693.7362461686</v>
      </c>
      <c r="G112" s="51">
        <f>G61*CALCULOS!$C$63</f>
        <v>-11256074.938550089</v>
      </c>
      <c r="H112" s="51">
        <f>H61*CALCULOS!$C$63</f>
        <v>90807345.0317747</v>
      </c>
      <c r="I112" s="51">
        <f>I61*CALCULOS!$C$63</f>
        <v>92523013.554216579</v>
      </c>
      <c r="J112" s="51">
        <f>J61*CALCULOS!$C$63</f>
        <v>80843072.188535139</v>
      </c>
      <c r="K112" s="51">
        <f>K61*CALCULOS!$C$63</f>
        <v>7922083.7380977888</v>
      </c>
      <c r="L112" s="51">
        <f>L61*CALCULOS!$C$63</f>
        <v>8388059.0828883555</v>
      </c>
      <c r="M112" s="51">
        <f>M61*CALCULOS!$C$63</f>
        <v>234281907.03672495</v>
      </c>
      <c r="N112" s="51">
        <f>N61*CALCULOS!$C$63</f>
        <v>-74381509.710358605</v>
      </c>
      <c r="O112" s="51">
        <f>O61*CALCULOS!$C$63</f>
        <v>215061862.54930657</v>
      </c>
      <c r="P112" s="51">
        <f>P61*CALCULOS!$C$63</f>
        <v>423252.88938768039</v>
      </c>
      <c r="Q112" s="51">
        <f>Q61*CALCULOS!$C$63</f>
        <v>46467195.259126261</v>
      </c>
      <c r="R112" s="51">
        <f>R61*CALCULOS!$C$63</f>
        <v>74293060.119477689</v>
      </c>
      <c r="S112" s="51">
        <f>S61*CALCULOS!$C$63</f>
        <v>208476431.02193898</v>
      </c>
      <c r="T112" s="51">
        <f>T61*CALCULOS!$C$63</f>
        <v>148856608.87119532</v>
      </c>
      <c r="U112" s="51">
        <f>U61*CALCULOS!$C$63</f>
        <v>1110033157.7262712</v>
      </c>
      <c r="V112" s="52"/>
    </row>
    <row r="113" spans="1:22" ht="18" customHeight="1" x14ac:dyDescent="0.25">
      <c r="A113" s="78">
        <f>+casos!AU12</f>
        <v>10</v>
      </c>
      <c r="B113" s="43" t="str">
        <f t="shared" ref="B113:C113" si="55">+B12</f>
        <v>CCF055</v>
      </c>
      <c r="C113" s="43" t="str">
        <f t="shared" si="55"/>
        <v>S</v>
      </c>
      <c r="D113" s="51">
        <f>D62*CALCULOS!$C$63</f>
        <v>-11629303.942127634</v>
      </c>
      <c r="E113" s="51">
        <f>E62*CALCULOS!$C$63</f>
        <v>-21986351.827408746</v>
      </c>
      <c r="F113" s="51">
        <f>F62*CALCULOS!$C$63</f>
        <v>-54235957.044313207</v>
      </c>
      <c r="G113" s="51">
        <f>G62*CALCULOS!$C$63</f>
        <v>-156971227.03363973</v>
      </c>
      <c r="H113" s="51">
        <f>H62*CALCULOS!$C$63</f>
        <v>-208482841.6499486</v>
      </c>
      <c r="I113" s="51">
        <f>I62*CALCULOS!$C$63</f>
        <v>-305771303.75200218</v>
      </c>
      <c r="J113" s="51">
        <f>J62*CALCULOS!$C$63</f>
        <v>-307166459.63888133</v>
      </c>
      <c r="K113" s="51">
        <f>K62*CALCULOS!$C$63</f>
        <v>-511132878.66877013</v>
      </c>
      <c r="L113" s="51">
        <f>L62*CALCULOS!$C$63</f>
        <v>-477994078.47927225</v>
      </c>
      <c r="M113" s="51">
        <f>M62*CALCULOS!$C$63</f>
        <v>-681735663.37875152</v>
      </c>
      <c r="N113" s="51">
        <f>N62*CALCULOS!$C$63</f>
        <v>-576741003.98454928</v>
      </c>
      <c r="O113" s="51">
        <f>O62*CALCULOS!$C$63</f>
        <v>-548514349.31730807</v>
      </c>
      <c r="P113" s="51">
        <f>P62*CALCULOS!$C$63</f>
        <v>-573493767.57378435</v>
      </c>
      <c r="Q113" s="51">
        <f>Q62*CALCULOS!$C$63</f>
        <v>-751104836.32364786</v>
      </c>
      <c r="R113" s="51">
        <f>R62*CALCULOS!$C$63</f>
        <v>-423131055.61777472</v>
      </c>
      <c r="S113" s="51">
        <f>S62*CALCULOS!$C$63</f>
        <v>-447399076.50931937</v>
      </c>
      <c r="T113" s="51">
        <f>T62*CALCULOS!$C$63</f>
        <v>-386322505.39309114</v>
      </c>
      <c r="U113" s="51">
        <f>U62*CALCULOS!$C$63</f>
        <v>-6443812660.1345892</v>
      </c>
      <c r="V113" s="52"/>
    </row>
    <row r="114" spans="1:22" ht="18" customHeight="1" x14ac:dyDescent="0.25">
      <c r="A114" s="78">
        <f>+casos!AU13</f>
        <v>11</v>
      </c>
      <c r="B114" s="43" t="str">
        <f t="shared" ref="B114:C114" si="56">+B13</f>
        <v>CCF102</v>
      </c>
      <c r="C114" s="43" t="str">
        <f t="shared" si="56"/>
        <v>S</v>
      </c>
      <c r="D114" s="51">
        <f>D63*CALCULOS!$C$63</f>
        <v>-3484404.9395330227</v>
      </c>
      <c r="E114" s="51">
        <f>E63*CALCULOS!$C$63</f>
        <v>-7142358.1748376461</v>
      </c>
      <c r="F114" s="51">
        <f>F63*CALCULOS!$C$63</f>
        <v>-22328036.869674798</v>
      </c>
      <c r="G114" s="51">
        <f>G63*CALCULOS!$C$63</f>
        <v>-20397450.204931207</v>
      </c>
      <c r="H114" s="51">
        <f>H63*CALCULOS!$C$63</f>
        <v>-24830907.336064287</v>
      </c>
      <c r="I114" s="51">
        <f>I63*CALCULOS!$C$63</f>
        <v>-112221876.99251083</v>
      </c>
      <c r="J114" s="51">
        <f>J63*CALCULOS!$C$63</f>
        <v>-110818244.68885562</v>
      </c>
      <c r="K114" s="51">
        <f>K63*CALCULOS!$C$63</f>
        <v>-137423683.79207</v>
      </c>
      <c r="L114" s="51">
        <f>L63*CALCULOS!$C$63</f>
        <v>-113972431.93390928</v>
      </c>
      <c r="M114" s="51">
        <f>M63*CALCULOS!$C$63</f>
        <v>-51993983.726475522</v>
      </c>
      <c r="N114" s="51">
        <f>N63*CALCULOS!$C$63</f>
        <v>-140526070.0183996</v>
      </c>
      <c r="O114" s="51">
        <f>O63*CALCULOS!$C$63</f>
        <v>-183602565.57071394</v>
      </c>
      <c r="P114" s="51">
        <f>P63*CALCULOS!$C$63</f>
        <v>-135440475.18090248</v>
      </c>
      <c r="Q114" s="51">
        <f>Q63*CALCULOS!$C$63</f>
        <v>-24006242.069903895</v>
      </c>
      <c r="R114" s="51">
        <f>R63*CALCULOS!$C$63</f>
        <v>-83890078.269508705</v>
      </c>
      <c r="S114" s="51">
        <f>S63*CALCULOS!$C$63</f>
        <v>-108410446.98367395</v>
      </c>
      <c r="T114" s="51">
        <f>T63*CALCULOS!$C$63</f>
        <v>-205923127.5710794</v>
      </c>
      <c r="U114" s="51">
        <f>U63*CALCULOS!$C$63</f>
        <v>-1486412384.3230445</v>
      </c>
      <c r="V114" s="52"/>
    </row>
    <row r="115" spans="1:22" ht="18" customHeight="1" x14ac:dyDescent="0.25">
      <c r="A115" s="78">
        <f>+casos!AU14</f>
        <v>12</v>
      </c>
      <c r="B115" s="43" t="str">
        <f t="shared" ref="B115:C115" si="57">+B14</f>
        <v>EAS016</v>
      </c>
      <c r="C115" s="43" t="str">
        <f t="shared" si="57"/>
        <v>C</v>
      </c>
      <c r="D115" s="51">
        <f>D64*CALCULOS!$C$63</f>
        <v>-19715.941230748234</v>
      </c>
      <c r="E115" s="51">
        <f>E64*CALCULOS!$C$63</f>
        <v>-64882.237988591027</v>
      </c>
      <c r="F115" s="51">
        <f>F64*CALCULOS!$C$63</f>
        <v>-483162.58205277706</v>
      </c>
      <c r="G115" s="51">
        <f>G64*CALCULOS!$C$63</f>
        <v>-2343590.9603465833</v>
      </c>
      <c r="H115" s="51">
        <f>H64*CALCULOS!$C$63</f>
        <v>-5689345.1968786018</v>
      </c>
      <c r="I115" s="51">
        <f>I64*CALCULOS!$C$63</f>
        <v>-949453.69164218078</v>
      </c>
      <c r="J115" s="51">
        <f>J64*CALCULOS!$C$63</f>
        <v>-1007661.7821693595</v>
      </c>
      <c r="K115" s="51">
        <f>K64*CALCULOS!$C$63</f>
        <v>-1344551.9252845475</v>
      </c>
      <c r="L115" s="51">
        <f>L64*CALCULOS!$C$63</f>
        <v>-3966281.7265164885</v>
      </c>
      <c r="M115" s="51">
        <f>M64*CALCULOS!$C$63</f>
        <v>-21062527.311829399</v>
      </c>
      <c r="N115" s="51">
        <f>N64*CALCULOS!$C$63</f>
        <v>-32966670.031803284</v>
      </c>
      <c r="O115" s="51">
        <f>O64*CALCULOS!$C$63</f>
        <v>52278100.332992941</v>
      </c>
      <c r="P115" s="51">
        <f>P64*CALCULOS!$C$63</f>
        <v>-13802303.342609772</v>
      </c>
      <c r="Q115" s="51">
        <f>Q64*CALCULOS!$C$63</f>
        <v>93871715.674677059</v>
      </c>
      <c r="R115" s="51">
        <f>R64*CALCULOS!$C$63</f>
        <v>39519925.641902342</v>
      </c>
      <c r="S115" s="51">
        <f>S64*CALCULOS!$C$63</f>
        <v>-22350752.57623969</v>
      </c>
      <c r="T115" s="51">
        <f>T64*CALCULOS!$C$63</f>
        <v>-19556178.393121503</v>
      </c>
      <c r="U115" s="51">
        <f>U64*CALCULOS!$C$63</f>
        <v>60062663.949858822</v>
      </c>
      <c r="V115" s="52"/>
    </row>
    <row r="116" spans="1:22" ht="18" customHeight="1" x14ac:dyDescent="0.25">
      <c r="A116" s="78">
        <f>+casos!AU15</f>
        <v>13</v>
      </c>
      <c r="B116" s="43" t="str">
        <f t="shared" ref="B116:C116" si="58">+B15</f>
        <v>EAS027</v>
      </c>
      <c r="C116" s="43" t="str">
        <f t="shared" si="58"/>
        <v>C</v>
      </c>
      <c r="D116" s="51">
        <f>D65*CALCULOS!$C$63</f>
        <v>-36330.498447670907</v>
      </c>
      <c r="E116" s="51">
        <f>E65*CALCULOS!$C$63</f>
        <v>-178331.29739554261</v>
      </c>
      <c r="F116" s="51">
        <f>F65*CALCULOS!$C$63</f>
        <v>-1238673.8837060581</v>
      </c>
      <c r="G116" s="51">
        <f>G65*CALCULOS!$C$63</f>
        <v>-4574799.1962788869</v>
      </c>
      <c r="H116" s="51">
        <f>H65*CALCULOS!$C$63</f>
        <v>-6304875.9714650624</v>
      </c>
      <c r="I116" s="51">
        <f>I65*CALCULOS!$C$63</f>
        <v>56316533.010639496</v>
      </c>
      <c r="J116" s="51">
        <f>J65*CALCULOS!$C$63</f>
        <v>55222036.169834606</v>
      </c>
      <c r="K116" s="51">
        <f>K65*CALCULOS!$C$63</f>
        <v>-5744903.6807612488</v>
      </c>
      <c r="L116" s="51">
        <f>L65*CALCULOS!$C$63</f>
        <v>45795422.706648029</v>
      </c>
      <c r="M116" s="51">
        <f>M65*CALCULOS!$C$63</f>
        <v>-24699222.675022963</v>
      </c>
      <c r="N116" s="51">
        <f>N65*CALCULOS!$C$63</f>
        <v>-27869035.523413796</v>
      </c>
      <c r="O116" s="51">
        <f>O65*CALCULOS!$C$63</f>
        <v>-21771116.763342533</v>
      </c>
      <c r="P116" s="51">
        <f>P65*CALCULOS!$C$63</f>
        <v>74361311.544949591</v>
      </c>
      <c r="Q116" s="51">
        <f>Q65*CALCULOS!$C$63</f>
        <v>264759472.42036593</v>
      </c>
      <c r="R116" s="51">
        <f>R65*CALCULOS!$C$63</f>
        <v>45452163.861865088</v>
      </c>
      <c r="S116" s="51">
        <f>S65*CALCULOS!$C$63</f>
        <v>186631434.64248264</v>
      </c>
      <c r="T116" s="51">
        <f>T65*CALCULOS!$C$63</f>
        <v>352431505.25698847</v>
      </c>
      <c r="U116" s="51">
        <f>U65*CALCULOS!$C$63</f>
        <v>988552590.12393999</v>
      </c>
      <c r="V116" s="52"/>
    </row>
    <row r="117" spans="1:22" ht="18" customHeight="1" x14ac:dyDescent="0.25">
      <c r="A117" s="78">
        <f>+casos!AU16</f>
        <v>14</v>
      </c>
      <c r="B117" s="43" t="str">
        <f t="shared" ref="B117:C117" si="59">+B16</f>
        <v>EPS001</v>
      </c>
      <c r="C117" s="43" t="str">
        <f t="shared" si="59"/>
        <v>C</v>
      </c>
      <c r="D117" s="51">
        <f>D66*CALCULOS!$C$63</f>
        <v>-2125777.2140478664</v>
      </c>
      <c r="E117" s="51">
        <f>E66*CALCULOS!$C$63</f>
        <v>-4347109.9452355998</v>
      </c>
      <c r="F117" s="51">
        <f>F66*CALCULOS!$C$63</f>
        <v>44859275.512065761</v>
      </c>
      <c r="G117" s="51">
        <f>G66*CALCULOS!$C$63</f>
        <v>51009465.023600593</v>
      </c>
      <c r="H117" s="51">
        <f>H66*CALCULOS!$C$63</f>
        <v>138580305.97660512</v>
      </c>
      <c r="I117" s="51">
        <f>I66*CALCULOS!$C$63</f>
        <v>50717459.406413913</v>
      </c>
      <c r="J117" s="51">
        <f>J66*CALCULOS!$C$63</f>
        <v>-73533178.45189333</v>
      </c>
      <c r="K117" s="51">
        <f>K66*CALCULOS!$C$63</f>
        <v>-82185891.076368734</v>
      </c>
      <c r="L117" s="51">
        <f>L66*CALCULOS!$C$63</f>
        <v>-103034323.9498591</v>
      </c>
      <c r="M117" s="51">
        <f>M66*CALCULOS!$C$63</f>
        <v>-170655335.79457018</v>
      </c>
      <c r="N117" s="51">
        <f>N66*CALCULOS!$C$63</f>
        <v>-35191775.515127912</v>
      </c>
      <c r="O117" s="51">
        <f>O66*CALCULOS!$C$63</f>
        <v>140973669.38610908</v>
      </c>
      <c r="P117" s="51">
        <f>P66*CALCULOS!$C$63</f>
        <v>-70188936.210456684</v>
      </c>
      <c r="Q117" s="51">
        <f>Q66*CALCULOS!$C$63</f>
        <v>70029659.986602008</v>
      </c>
      <c r="R117" s="51">
        <f>R66*CALCULOS!$C$63</f>
        <v>-241317397.2285302</v>
      </c>
      <c r="S117" s="51">
        <f>S66*CALCULOS!$C$63</f>
        <v>-5971713.1285854699</v>
      </c>
      <c r="T117" s="51">
        <f>T66*CALCULOS!$C$63</f>
        <v>79689493.712365538</v>
      </c>
      <c r="U117" s="51">
        <f>U66*CALCULOS!$C$63</f>
        <v>-212692109.51091304</v>
      </c>
      <c r="V117" s="52"/>
    </row>
    <row r="118" spans="1:22" ht="18" customHeight="1" x14ac:dyDescent="0.25">
      <c r="A118" s="78">
        <f>+casos!AU17</f>
        <v>15</v>
      </c>
      <c r="B118" s="43" t="str">
        <f t="shared" ref="B118:C118" si="60">+B17</f>
        <v>EPS002</v>
      </c>
      <c r="C118" s="43" t="str">
        <f t="shared" si="60"/>
        <v>C</v>
      </c>
      <c r="D118" s="51">
        <f>D67*CALCULOS!$C$63</f>
        <v>-8631065.0258302018</v>
      </c>
      <c r="E118" s="51">
        <f>E67*CALCULOS!$C$63</f>
        <v>18468886.58867817</v>
      </c>
      <c r="F118" s="51">
        <f>F67*CALCULOS!$C$63</f>
        <v>204239022.50079939</v>
      </c>
      <c r="G118" s="51">
        <f>G67*CALCULOS!$C$63</f>
        <v>-74621929.143432125</v>
      </c>
      <c r="H118" s="51">
        <f>H67*CALCULOS!$C$63</f>
        <v>-197193067.79975694</v>
      </c>
      <c r="I118" s="51">
        <f>I67*CALCULOS!$C$63</f>
        <v>-427132123.19316888</v>
      </c>
      <c r="J118" s="51">
        <f>J67*CALCULOS!$C$63</f>
        <v>-470802498.05852425</v>
      </c>
      <c r="K118" s="51">
        <f>K67*CALCULOS!$C$63</f>
        <v>-480906171.28253496</v>
      </c>
      <c r="L118" s="51">
        <f>L67*CALCULOS!$C$63</f>
        <v>-346999120.46428478</v>
      </c>
      <c r="M118" s="51">
        <f>M67*CALCULOS!$C$63</f>
        <v>-385582133.57961357</v>
      </c>
      <c r="N118" s="51">
        <f>N67*CALCULOS!$C$63</f>
        <v>-270776168.83765692</v>
      </c>
      <c r="O118" s="51">
        <f>O67*CALCULOS!$C$63</f>
        <v>432502606.34804273</v>
      </c>
      <c r="P118" s="51">
        <f>P67*CALCULOS!$C$63</f>
        <v>627117312.37626302</v>
      </c>
      <c r="Q118" s="51">
        <f>Q67*CALCULOS!$C$63</f>
        <v>1205405521.4295864</v>
      </c>
      <c r="R118" s="51">
        <f>R67*CALCULOS!$C$63</f>
        <v>772905851.96505952</v>
      </c>
      <c r="S118" s="51">
        <f>S67*CALCULOS!$C$63</f>
        <v>444330199.81212997</v>
      </c>
      <c r="T118" s="51">
        <f>T67*CALCULOS!$C$63</f>
        <v>29005853.580126673</v>
      </c>
      <c r="U118" s="51">
        <f>U67*CALCULOS!$C$63</f>
        <v>1071330977.2158834</v>
      </c>
      <c r="V118" s="52"/>
    </row>
    <row r="119" spans="1:22" ht="18" customHeight="1" x14ac:dyDescent="0.25">
      <c r="A119" s="78">
        <f>+casos!AU18</f>
        <v>16</v>
      </c>
      <c r="B119" s="43" t="str">
        <f t="shared" ref="B119:C119" si="61">+B18</f>
        <v>EPS003</v>
      </c>
      <c r="C119" s="43" t="str">
        <f t="shared" si="61"/>
        <v>C</v>
      </c>
      <c r="D119" s="51">
        <f>D68*CALCULOS!$C$63</f>
        <v>74113764.146762177</v>
      </c>
      <c r="E119" s="51">
        <f>E68*CALCULOS!$C$63</f>
        <v>116202834.47451361</v>
      </c>
      <c r="F119" s="51">
        <f>F68*CALCULOS!$C$63</f>
        <v>127071986.98675865</v>
      </c>
      <c r="G119" s="51">
        <f>G68*CALCULOS!$C$63</f>
        <v>269079176.25777799</v>
      </c>
      <c r="H119" s="51">
        <f>H68*CALCULOS!$C$63</f>
        <v>-235378850.43160605</v>
      </c>
      <c r="I119" s="51">
        <f>I68*CALCULOS!$C$63</f>
        <v>-928874797.74699318</v>
      </c>
      <c r="J119" s="51">
        <f>J68*CALCULOS!$C$63</f>
        <v>-1436495799.5557542</v>
      </c>
      <c r="K119" s="51">
        <f>K68*CALCULOS!$C$63</f>
        <v>-171369622.78805697</v>
      </c>
      <c r="L119" s="51">
        <f>L68*CALCULOS!$C$63</f>
        <v>-305251585.17657113</v>
      </c>
      <c r="M119" s="51">
        <f>M68*CALCULOS!$C$63</f>
        <v>-50571270.927282199</v>
      </c>
      <c r="N119" s="51">
        <f>N68*CALCULOS!$C$63</f>
        <v>127750731.65584265</v>
      </c>
      <c r="O119" s="51">
        <f>O68*CALCULOS!$C$63</f>
        <v>1639411187.5003431</v>
      </c>
      <c r="P119" s="51">
        <f>P68*CALCULOS!$C$63</f>
        <v>3250405498.0591993</v>
      </c>
      <c r="Q119" s="51">
        <f>Q68*CALCULOS!$C$63</f>
        <v>4063913123.5077271</v>
      </c>
      <c r="R119" s="51">
        <f>R68*CALCULOS!$C$63</f>
        <v>3172903013.6438103</v>
      </c>
      <c r="S119" s="51">
        <f>S68*CALCULOS!$C$63</f>
        <v>1990843754.536562</v>
      </c>
      <c r="T119" s="51">
        <f>T68*CALCULOS!$C$63</f>
        <v>1821686850.2070842</v>
      </c>
      <c r="U119" s="51">
        <f>U68*CALCULOS!$C$63</f>
        <v>13525439994.350119</v>
      </c>
      <c r="V119" s="52"/>
    </row>
    <row r="120" spans="1:22" ht="18" customHeight="1" x14ac:dyDescent="0.25">
      <c r="A120" s="78">
        <f>+casos!AU19</f>
        <v>17</v>
      </c>
      <c r="B120" s="43" t="str">
        <f t="shared" ref="B120:C120" si="62">+B19</f>
        <v>EPS005</v>
      </c>
      <c r="C120" s="43" t="str">
        <f t="shared" si="62"/>
        <v>C</v>
      </c>
      <c r="D120" s="51">
        <f>D69*CALCULOS!$C$63</f>
        <v>8090489.9395694565</v>
      </c>
      <c r="E120" s="51">
        <f>E69*CALCULOS!$C$63</f>
        <v>-7652491.2654354637</v>
      </c>
      <c r="F120" s="51">
        <f>F69*CALCULOS!$C$63</f>
        <v>-18405212.5171629</v>
      </c>
      <c r="G120" s="51">
        <f>G69*CALCULOS!$C$63</f>
        <v>17800469.893005747</v>
      </c>
      <c r="H120" s="51">
        <f>H69*CALCULOS!$C$63</f>
        <v>18217926.255412623</v>
      </c>
      <c r="I120" s="51">
        <f>I69*CALCULOS!$C$63</f>
        <v>-266680680.44017971</v>
      </c>
      <c r="J120" s="51">
        <f>J69*CALCULOS!$C$63</f>
        <v>-393173024.68316323</v>
      </c>
      <c r="K120" s="51">
        <f>K69*CALCULOS!$C$63</f>
        <v>-765326949.16247296</v>
      </c>
      <c r="L120" s="51">
        <f>L69*CALCULOS!$C$63</f>
        <v>-677910686.91592002</v>
      </c>
      <c r="M120" s="51">
        <f>M69*CALCULOS!$C$63</f>
        <v>-384047840.35450494</v>
      </c>
      <c r="N120" s="51">
        <f>N69*CALCULOS!$C$63</f>
        <v>-684241912.03528821</v>
      </c>
      <c r="O120" s="51">
        <f>O69*CALCULOS!$C$63</f>
        <v>-1225286946.2527943</v>
      </c>
      <c r="P120" s="51">
        <f>P69*CALCULOS!$C$63</f>
        <v>-468392984.62444633</v>
      </c>
      <c r="Q120" s="51">
        <f>Q69*CALCULOS!$C$63</f>
        <v>-390044759.33710611</v>
      </c>
      <c r="R120" s="51">
        <f>R69*CALCULOS!$C$63</f>
        <v>324425140.47662002</v>
      </c>
      <c r="S120" s="51">
        <f>S69*CALCULOS!$C$63</f>
        <v>879435571.17141843</v>
      </c>
      <c r="T120" s="51">
        <f>T69*CALCULOS!$C$63</f>
        <v>1015909742.3550303</v>
      </c>
      <c r="U120" s="51">
        <f>U69*CALCULOS!$C$63</f>
        <v>-3017284147.497416</v>
      </c>
      <c r="V120" s="52"/>
    </row>
    <row r="121" spans="1:22" ht="18" customHeight="1" x14ac:dyDescent="0.25">
      <c r="A121" s="78">
        <f>+casos!AU20</f>
        <v>18</v>
      </c>
      <c r="B121" s="43" t="str">
        <f t="shared" ref="B121:C121" si="63">+B20</f>
        <v>EPS008</v>
      </c>
      <c r="C121" s="43" t="str">
        <f t="shared" si="63"/>
        <v>C</v>
      </c>
      <c r="D121" s="51">
        <f>D70*CALCULOS!$C$63</f>
        <v>-16535693.451999679</v>
      </c>
      <c r="E121" s="51">
        <f>E70*CALCULOS!$C$63</f>
        <v>-600437.02417258022</v>
      </c>
      <c r="F121" s="51">
        <f>F70*CALCULOS!$C$63</f>
        <v>-1356638.4839280008</v>
      </c>
      <c r="G121" s="51">
        <f>G70*CALCULOS!$C$63</f>
        <v>-36690118.545378648</v>
      </c>
      <c r="H121" s="51">
        <f>H70*CALCULOS!$C$63</f>
        <v>-165090617.16862395</v>
      </c>
      <c r="I121" s="51">
        <f>I70*CALCULOS!$C$63</f>
        <v>-382620676.23544174</v>
      </c>
      <c r="J121" s="51">
        <f>J70*CALCULOS!$C$63</f>
        <v>-688346167.41931486</v>
      </c>
      <c r="K121" s="51">
        <f>K70*CALCULOS!$C$63</f>
        <v>-783309652.38508737</v>
      </c>
      <c r="L121" s="51">
        <f>L70*CALCULOS!$C$63</f>
        <v>-643102731.16850364</v>
      </c>
      <c r="M121" s="51">
        <f>M70*CALCULOS!$C$63</f>
        <v>-897929577.46160054</v>
      </c>
      <c r="N121" s="51">
        <f>N70*CALCULOS!$C$63</f>
        <v>-1216572219.2927732</v>
      </c>
      <c r="O121" s="51">
        <f>O70*CALCULOS!$C$63</f>
        <v>-1111488107.7987924</v>
      </c>
      <c r="P121" s="51">
        <f>P70*CALCULOS!$C$63</f>
        <v>-1287149926.4560463</v>
      </c>
      <c r="Q121" s="51">
        <f>Q70*CALCULOS!$C$63</f>
        <v>-661703812.24067688</v>
      </c>
      <c r="R121" s="51">
        <f>R70*CALCULOS!$C$63</f>
        <v>51847049.123270921</v>
      </c>
      <c r="S121" s="51">
        <f>S70*CALCULOS!$C$63</f>
        <v>-93603469.01846458</v>
      </c>
      <c r="T121" s="51">
        <f>T70*CALCULOS!$C$63</f>
        <v>347433173.44024706</v>
      </c>
      <c r="U121" s="51">
        <f>U70*CALCULOS!$C$63</f>
        <v>-7586819621.587286</v>
      </c>
      <c r="V121" s="52"/>
    </row>
    <row r="122" spans="1:22" ht="18" customHeight="1" x14ac:dyDescent="0.25">
      <c r="A122" s="78">
        <f>+casos!AU21</f>
        <v>19</v>
      </c>
      <c r="B122" s="43" t="str">
        <f t="shared" ref="B122:C122" si="64">+B21</f>
        <v>EPS010</v>
      </c>
      <c r="C122" s="43" t="str">
        <f t="shared" si="64"/>
        <v>C</v>
      </c>
      <c r="D122" s="51">
        <f>D71*CALCULOS!$C$63</f>
        <v>26815847.189976338</v>
      </c>
      <c r="E122" s="51">
        <f>E71*CALCULOS!$C$63</f>
        <v>89121486.543920428</v>
      </c>
      <c r="F122" s="51">
        <f>F71*CALCULOS!$C$63</f>
        <v>-53108410.554479294</v>
      </c>
      <c r="G122" s="51">
        <f>G71*CALCULOS!$C$63</f>
        <v>31694897.747057658</v>
      </c>
      <c r="H122" s="51">
        <f>H71*CALCULOS!$C$63</f>
        <v>-349855797.47905046</v>
      </c>
      <c r="I122" s="51">
        <f>I71*CALCULOS!$C$63</f>
        <v>-751966665.27233362</v>
      </c>
      <c r="J122" s="51">
        <f>J71*CALCULOS!$C$63</f>
        <v>-958115237.52292585</v>
      </c>
      <c r="K122" s="51">
        <f>K71*CALCULOS!$C$63</f>
        <v>-1001862552.7792925</v>
      </c>
      <c r="L122" s="51">
        <f>L71*CALCULOS!$C$63</f>
        <v>-846619255.62825143</v>
      </c>
      <c r="M122" s="51">
        <f>M71*CALCULOS!$C$63</f>
        <v>-1272834396.0160995</v>
      </c>
      <c r="N122" s="51">
        <f>N71*CALCULOS!$C$63</f>
        <v>-1496963275.8575315</v>
      </c>
      <c r="O122" s="51">
        <f>O71*CALCULOS!$C$63</f>
        <v>-1392405618.961679</v>
      </c>
      <c r="P122" s="51">
        <f>P71*CALCULOS!$C$63</f>
        <v>-1864782500.9125068</v>
      </c>
      <c r="Q122" s="51">
        <f>Q71*CALCULOS!$C$63</f>
        <v>-314353444.19015443</v>
      </c>
      <c r="R122" s="51">
        <f>R71*CALCULOS!$C$63</f>
        <v>60667360.561389908</v>
      </c>
      <c r="S122" s="51">
        <f>S71*CALCULOS!$C$63</f>
        <v>-77566400.516132042</v>
      </c>
      <c r="T122" s="51">
        <f>T71*CALCULOS!$C$63</f>
        <v>1300180427.0666099</v>
      </c>
      <c r="U122" s="51">
        <f>U71*CALCULOS!$C$63</f>
        <v>-8871953536.5814819</v>
      </c>
      <c r="V122" s="52"/>
    </row>
    <row r="123" spans="1:22" ht="18" customHeight="1" x14ac:dyDescent="0.25">
      <c r="A123" s="78">
        <f>+casos!AU22</f>
        <v>20</v>
      </c>
      <c r="B123" s="43" t="str">
        <f t="shared" ref="B123:C123" si="65">+B22</f>
        <v>EPS012</v>
      </c>
      <c r="C123" s="43" t="str">
        <f t="shared" si="65"/>
        <v>C</v>
      </c>
      <c r="D123" s="51">
        <f>D72*CALCULOS!$C$63</f>
        <v>25940284.103712935</v>
      </c>
      <c r="E123" s="51">
        <f>E72*CALCULOS!$C$63</f>
        <v>-6179369.1689017173</v>
      </c>
      <c r="F123" s="51">
        <f>F72*CALCULOS!$C$63</f>
        <v>-20372595.853631012</v>
      </c>
      <c r="G123" s="51">
        <f>G72*CALCULOS!$C$63</f>
        <v>-52614302.320295528</v>
      </c>
      <c r="H123" s="51">
        <f>H72*CALCULOS!$C$63</f>
        <v>-28700837.960655432</v>
      </c>
      <c r="I123" s="51">
        <f>I72*CALCULOS!$C$63</f>
        <v>21600906.967231762</v>
      </c>
      <c r="J123" s="51">
        <f>J72*CALCULOS!$C$63</f>
        <v>5073712.7953892602</v>
      </c>
      <c r="K123" s="51">
        <f>K72*CALCULOS!$C$63</f>
        <v>62979725.213558748</v>
      </c>
      <c r="L123" s="51">
        <f>L72*CALCULOS!$C$63</f>
        <v>188987314.55530852</v>
      </c>
      <c r="M123" s="51">
        <f>M72*CALCULOS!$C$63</f>
        <v>42560366.885085218</v>
      </c>
      <c r="N123" s="51">
        <f>N72*CALCULOS!$C$63</f>
        <v>-91664007.803380117</v>
      </c>
      <c r="O123" s="51">
        <f>O72*CALCULOS!$C$63</f>
        <v>-133324807.8602521</v>
      </c>
      <c r="P123" s="51">
        <f>P72*CALCULOS!$C$63</f>
        <v>424609870.71691734</v>
      </c>
      <c r="Q123" s="51">
        <f>Q72*CALCULOS!$C$63</f>
        <v>81522616.835672632</v>
      </c>
      <c r="R123" s="51">
        <f>R72*CALCULOS!$C$63</f>
        <v>482219175.06838351</v>
      </c>
      <c r="S123" s="51">
        <f>S72*CALCULOS!$C$63</f>
        <v>80129481.454883352</v>
      </c>
      <c r="T123" s="51">
        <f>T72*CALCULOS!$C$63</f>
        <v>298254966.71500081</v>
      </c>
      <c r="U123" s="51">
        <f>U72*CALCULOS!$C$63</f>
        <v>1381022500.3440282</v>
      </c>
      <c r="V123" s="52"/>
    </row>
    <row r="124" spans="1:22" ht="18" customHeight="1" x14ac:dyDescent="0.25">
      <c r="A124" s="78">
        <f>+casos!AU23</f>
        <v>21</v>
      </c>
      <c r="B124" s="43" t="str">
        <f t="shared" ref="B124:C124" si="66">+B23</f>
        <v>EPS016</v>
      </c>
      <c r="C124" s="43" t="str">
        <f t="shared" si="66"/>
        <v>C</v>
      </c>
      <c r="D124" s="51">
        <f>D73*CALCULOS!$C$63</f>
        <v>46208888.113073938</v>
      </c>
      <c r="E124" s="51">
        <f>E73*CALCULOS!$C$63</f>
        <v>6771871.1926998878</v>
      </c>
      <c r="F124" s="51">
        <f>F73*CALCULOS!$C$63</f>
        <v>103104980.59228472</v>
      </c>
      <c r="G124" s="51">
        <f>G73*CALCULOS!$C$63</f>
        <v>209809338.29329538</v>
      </c>
      <c r="H124" s="51">
        <f>H73*CALCULOS!$C$63</f>
        <v>-66671191.615837455</v>
      </c>
      <c r="I124" s="51">
        <f>I73*CALCULOS!$C$63</f>
        <v>-244402053.22042394</v>
      </c>
      <c r="J124" s="51">
        <f>J73*CALCULOS!$C$63</f>
        <v>496294333.90867829</v>
      </c>
      <c r="K124" s="51">
        <f>K73*CALCULOS!$C$63</f>
        <v>-271033168.43025702</v>
      </c>
      <c r="L124" s="51">
        <f>L73*CALCULOS!$C$63</f>
        <v>490137783.73169559</v>
      </c>
      <c r="M124" s="51">
        <f>M73*CALCULOS!$C$63</f>
        <v>-622973692.82844186</v>
      </c>
      <c r="N124" s="51">
        <f>N73*CALCULOS!$C$63</f>
        <v>-28664900.784725439</v>
      </c>
      <c r="O124" s="51">
        <f>O73*CALCULOS!$C$63</f>
        <v>983771364.7499963</v>
      </c>
      <c r="P124" s="51">
        <f>P73*CALCULOS!$C$63</f>
        <v>781533573.57486272</v>
      </c>
      <c r="Q124" s="51">
        <f>Q73*CALCULOS!$C$63</f>
        <v>673399176.49737263</v>
      </c>
      <c r="R124" s="51">
        <f>R73*CALCULOS!$C$63</f>
        <v>1097316358.8369627</v>
      </c>
      <c r="S124" s="51">
        <f>S73*CALCULOS!$C$63</f>
        <v>1071442208.3092659</v>
      </c>
      <c r="T124" s="51">
        <f>T73*CALCULOS!$C$63</f>
        <v>1693568962.6681738</v>
      </c>
      <c r="U124" s="51">
        <f>U73*CALCULOS!$C$63</f>
        <v>6419613833.5886765</v>
      </c>
      <c r="V124" s="52"/>
    </row>
    <row r="125" spans="1:22" ht="18" customHeight="1" x14ac:dyDescent="0.25">
      <c r="A125" s="78">
        <f>+casos!AU24</f>
        <v>22</v>
      </c>
      <c r="B125" s="43" t="str">
        <f t="shared" ref="B125:C125" si="67">+B24</f>
        <v>EPS017</v>
      </c>
      <c r="C125" s="43" t="str">
        <f t="shared" si="67"/>
        <v>C</v>
      </c>
      <c r="D125" s="51">
        <f>D74*CALCULOS!$C$63</f>
        <v>2142699.9833406974</v>
      </c>
      <c r="E125" s="51">
        <f>E74*CALCULOS!$C$63</f>
        <v>63665444.448850244</v>
      </c>
      <c r="F125" s="51">
        <f>F74*CALCULOS!$C$63</f>
        <v>78764936.219365388</v>
      </c>
      <c r="G125" s="51">
        <f>G74*CALCULOS!$C$63</f>
        <v>272121390.31288284</v>
      </c>
      <c r="H125" s="51">
        <f>H74*CALCULOS!$C$63</f>
        <v>-55859021.451512277</v>
      </c>
      <c r="I125" s="51">
        <f>I74*CALCULOS!$C$63</f>
        <v>-97929103.077498406</v>
      </c>
      <c r="J125" s="51">
        <f>J74*CALCULOS!$C$63</f>
        <v>-212410324.37516084</v>
      </c>
      <c r="K125" s="51">
        <f>K74*CALCULOS!$C$63</f>
        <v>-476970703.41005617</v>
      </c>
      <c r="L125" s="51">
        <f>L74*CALCULOS!$C$63</f>
        <v>-763554700.22572589</v>
      </c>
      <c r="M125" s="51">
        <f>M74*CALCULOS!$C$63</f>
        <v>-302548204.33379543</v>
      </c>
      <c r="N125" s="51">
        <f>N74*CALCULOS!$C$63</f>
        <v>-936339309.28509653</v>
      </c>
      <c r="O125" s="51">
        <f>O74*CALCULOS!$C$63</f>
        <v>-298286549.40832078</v>
      </c>
      <c r="P125" s="51">
        <f>P74*CALCULOS!$C$63</f>
        <v>240091765.84339792</v>
      </c>
      <c r="Q125" s="51">
        <f>Q74*CALCULOS!$C$63</f>
        <v>-121623618.27258457</v>
      </c>
      <c r="R125" s="51">
        <f>R74*CALCULOS!$C$63</f>
        <v>747351200.55480981</v>
      </c>
      <c r="S125" s="51">
        <f>S74*CALCULOS!$C$63</f>
        <v>435442911.39925683</v>
      </c>
      <c r="T125" s="51">
        <f>T74*CALCULOS!$C$63</f>
        <v>1558935947.1911211</v>
      </c>
      <c r="U125" s="51">
        <f>U74*CALCULOS!$C$63</f>
        <v>132994762.1132738</v>
      </c>
      <c r="V125" s="52"/>
    </row>
    <row r="126" spans="1:22" ht="18" customHeight="1" x14ac:dyDescent="0.25">
      <c r="A126" s="78">
        <f>+casos!AU25</f>
        <v>23</v>
      </c>
      <c r="B126" s="43" t="str">
        <f t="shared" ref="B126:C126" si="68">+B25</f>
        <v>EPS018</v>
      </c>
      <c r="C126" s="43" t="str">
        <f t="shared" si="68"/>
        <v>C</v>
      </c>
      <c r="D126" s="51">
        <f>D75*CALCULOS!$C$63</f>
        <v>-11854154.283129988</v>
      </c>
      <c r="E126" s="51">
        <f>E75*CALCULOS!$C$63</f>
        <v>33385911.939081836</v>
      </c>
      <c r="F126" s="51">
        <f>F75*CALCULOS!$C$63</f>
        <v>34749691.040495053</v>
      </c>
      <c r="G126" s="51">
        <f>G75*CALCULOS!$C$63</f>
        <v>91444046.889066145</v>
      </c>
      <c r="H126" s="51">
        <f>H75*CALCULOS!$C$63</f>
        <v>121015144.01529543</v>
      </c>
      <c r="I126" s="51">
        <f>I75*CALCULOS!$C$63</f>
        <v>109515901.86905228</v>
      </c>
      <c r="J126" s="51">
        <f>J75*CALCULOS!$C$63</f>
        <v>-186555046.47769603</v>
      </c>
      <c r="K126" s="51">
        <f>K75*CALCULOS!$C$63</f>
        <v>-27306682.057036065</v>
      </c>
      <c r="L126" s="51">
        <f>L75*CALCULOS!$C$63</f>
        <v>131517817.03714737</v>
      </c>
      <c r="M126" s="51">
        <f>M75*CALCULOS!$C$63</f>
        <v>80455886.662817329</v>
      </c>
      <c r="N126" s="51">
        <f>N75*CALCULOS!$C$63</f>
        <v>139168158.63745475</v>
      </c>
      <c r="O126" s="51">
        <f>O75*CALCULOS!$C$63</f>
        <v>34003224.353849553</v>
      </c>
      <c r="P126" s="51">
        <f>P75*CALCULOS!$C$63</f>
        <v>480698812.60783732</v>
      </c>
      <c r="Q126" s="51">
        <f>Q75*CALCULOS!$C$63</f>
        <v>557408092.60357857</v>
      </c>
      <c r="R126" s="51">
        <f>R75*CALCULOS!$C$63</f>
        <v>1125321075.9122109</v>
      </c>
      <c r="S126" s="51">
        <f>S75*CALCULOS!$C$63</f>
        <v>638550232.42069268</v>
      </c>
      <c r="T126" s="51">
        <f>T75*CALCULOS!$C$63</f>
        <v>1697341005.0952716</v>
      </c>
      <c r="U126" s="51">
        <f>U75*CALCULOS!$C$63</f>
        <v>5048859118.2659893</v>
      </c>
      <c r="V126" s="52"/>
    </row>
    <row r="127" spans="1:22" ht="18" customHeight="1" x14ac:dyDescent="0.25">
      <c r="A127" s="78">
        <f>+casos!AU26</f>
        <v>24</v>
      </c>
      <c r="B127" s="43" t="str">
        <f t="shared" ref="B127:C127" si="69">+B26</f>
        <v>EPS022</v>
      </c>
      <c r="C127" s="43" t="str">
        <f t="shared" si="69"/>
        <v>S</v>
      </c>
      <c r="D127" s="51">
        <f>D76*CALCULOS!$C$63</f>
        <v>49386612.405451015</v>
      </c>
      <c r="E127" s="51">
        <f>E76*CALCULOS!$C$63</f>
        <v>-17748517.230364464</v>
      </c>
      <c r="F127" s="51">
        <f>F76*CALCULOS!$C$63</f>
        <v>-60625508.703707196</v>
      </c>
      <c r="G127" s="51">
        <f>G76*CALCULOS!$C$63</f>
        <v>93805440.346534789</v>
      </c>
      <c r="H127" s="51">
        <f>H76*CALCULOS!$C$63</f>
        <v>-17429273.203950021</v>
      </c>
      <c r="I127" s="51">
        <f>I76*CALCULOS!$C$63</f>
        <v>319487018.63546985</v>
      </c>
      <c r="J127" s="51">
        <f>J76*CALCULOS!$C$63</f>
        <v>254536860.90965068</v>
      </c>
      <c r="K127" s="51">
        <f>K76*CALCULOS!$C$63</f>
        <v>95310517.113019884</v>
      </c>
      <c r="L127" s="51">
        <f>L76*CALCULOS!$C$63</f>
        <v>-153922717.93432179</v>
      </c>
      <c r="M127" s="51">
        <f>M76*CALCULOS!$C$63</f>
        <v>-415991232.6353339</v>
      </c>
      <c r="N127" s="51">
        <f>N76*CALCULOS!$C$63</f>
        <v>-160991251.8551915</v>
      </c>
      <c r="O127" s="51">
        <f>O76*CALCULOS!$C$63</f>
        <v>-774573265.33842826</v>
      </c>
      <c r="P127" s="51">
        <f>P76*CALCULOS!$C$63</f>
        <v>-245163160.32258704</v>
      </c>
      <c r="Q127" s="51">
        <f>Q76*CALCULOS!$C$63</f>
        <v>-549668233.76607323</v>
      </c>
      <c r="R127" s="51">
        <f>R76*CALCULOS!$C$63</f>
        <v>-292637323.89812171</v>
      </c>
      <c r="S127" s="51">
        <f>S76*CALCULOS!$C$63</f>
        <v>-612831833.52913892</v>
      </c>
      <c r="T127" s="51">
        <f>T76*CALCULOS!$C$63</f>
        <v>-923906853.79328907</v>
      </c>
      <c r="U127" s="51">
        <f>U76*CALCULOS!$C$63</f>
        <v>-3412962722.8003807</v>
      </c>
      <c r="V127" s="52"/>
    </row>
    <row r="128" spans="1:22" ht="18" customHeight="1" x14ac:dyDescent="0.25">
      <c r="A128" s="78">
        <f>+casos!AU27</f>
        <v>25</v>
      </c>
      <c r="B128" s="43" t="str">
        <f t="shared" ref="B128:C128" si="70">+B27</f>
        <v>EPS023</v>
      </c>
      <c r="C128" s="43" t="str">
        <f t="shared" si="70"/>
        <v>C</v>
      </c>
      <c r="D128" s="51">
        <f>D77*CALCULOS!$C$63</f>
        <v>-6722914.4322555903</v>
      </c>
      <c r="E128" s="51">
        <f>E77*CALCULOS!$C$63</f>
        <v>-17031397.757858984</v>
      </c>
      <c r="F128" s="51">
        <f>F77*CALCULOS!$C$63</f>
        <v>-26235317.973084811</v>
      </c>
      <c r="G128" s="51">
        <f>G77*CALCULOS!$C$63</f>
        <v>8879677.1310612578</v>
      </c>
      <c r="H128" s="51">
        <f>H77*CALCULOS!$C$63</f>
        <v>-10688783.172642598</v>
      </c>
      <c r="I128" s="51">
        <f>I77*CALCULOS!$C$63</f>
        <v>-97225709.233655468</v>
      </c>
      <c r="J128" s="51">
        <f>J77*CALCULOS!$C$63</f>
        <v>154028419.47981536</v>
      </c>
      <c r="K128" s="51">
        <f>K77*CALCULOS!$C$63</f>
        <v>-313228307.89004093</v>
      </c>
      <c r="L128" s="51">
        <f>L77*CALCULOS!$C$63</f>
        <v>-198784866.89964938</v>
      </c>
      <c r="M128" s="51">
        <f>M77*CALCULOS!$C$63</f>
        <v>-575235720.84297025</v>
      </c>
      <c r="N128" s="51">
        <f>N77*CALCULOS!$C$63</f>
        <v>-340623964.82751912</v>
      </c>
      <c r="O128" s="51">
        <f>O77*CALCULOS!$C$63</f>
        <v>42140491.032155834</v>
      </c>
      <c r="P128" s="51">
        <f>P77*CALCULOS!$C$63</f>
        <v>-57560906.403240904</v>
      </c>
      <c r="Q128" s="51">
        <f>Q77*CALCULOS!$C$63</f>
        <v>77221729.060509875</v>
      </c>
      <c r="R128" s="51">
        <f>R77*CALCULOS!$C$63</f>
        <v>12071348.082679549</v>
      </c>
      <c r="S128" s="51">
        <f>S77*CALCULOS!$C$63</f>
        <v>17563752.766558286</v>
      </c>
      <c r="T128" s="51">
        <f>T77*CALCULOS!$C$63</f>
        <v>-66869511.178860925</v>
      </c>
      <c r="U128" s="51">
        <f>U77*CALCULOS!$C$63</f>
        <v>-1398301983.0589991</v>
      </c>
      <c r="V128" s="52"/>
    </row>
    <row r="129" spans="1:22" ht="18" customHeight="1" x14ac:dyDescent="0.25">
      <c r="A129" s="78">
        <f>+casos!AU28</f>
        <v>26</v>
      </c>
      <c r="B129" s="43" t="str">
        <f t="shared" ref="B129:C129" si="71">+B28</f>
        <v>EPS025</v>
      </c>
      <c r="C129" s="43" t="str">
        <f t="shared" si="71"/>
        <v>S</v>
      </c>
      <c r="D129" s="51">
        <f>D78*CALCULOS!$C$63</f>
        <v>-3140815.8962870617</v>
      </c>
      <c r="E129" s="51">
        <f>E78*CALCULOS!$C$63</f>
        <v>-6923428.0501626935</v>
      </c>
      <c r="F129" s="51">
        <f>F78*CALCULOS!$C$63</f>
        <v>-24605966.118550982</v>
      </c>
      <c r="G129" s="51">
        <f>G78*CALCULOS!$C$63</f>
        <v>29056459.173991479</v>
      </c>
      <c r="H129" s="51">
        <f>H78*CALCULOS!$C$63</f>
        <v>-86755323.472321734</v>
      </c>
      <c r="I129" s="51">
        <f>I78*CALCULOS!$C$63</f>
        <v>-45612201.156591624</v>
      </c>
      <c r="J129" s="51">
        <f>J78*CALCULOS!$C$63</f>
        <v>-10889449.102367371</v>
      </c>
      <c r="K129" s="51">
        <f>K78*CALCULOS!$C$63</f>
        <v>-114848455.52882206</v>
      </c>
      <c r="L129" s="51">
        <f>L78*CALCULOS!$C$63</f>
        <v>-89607833.536906764</v>
      </c>
      <c r="M129" s="51">
        <f>M78*CALCULOS!$C$63</f>
        <v>-74197371.269457117</v>
      </c>
      <c r="N129" s="51">
        <f>N78*CALCULOS!$C$63</f>
        <v>-14091264.033046193</v>
      </c>
      <c r="O129" s="51">
        <f>O78*CALCULOS!$C$63</f>
        <v>-93555096.310818478</v>
      </c>
      <c r="P129" s="51">
        <f>P78*CALCULOS!$C$63</f>
        <v>-99273182.17247045</v>
      </c>
      <c r="Q129" s="51">
        <f>Q78*CALCULOS!$C$63</f>
        <v>-54263587.959596157</v>
      </c>
      <c r="R129" s="51">
        <f>R78*CALCULOS!$C$63</f>
        <v>-63218985.944596484</v>
      </c>
      <c r="S129" s="51">
        <f>S78*CALCULOS!$C$63</f>
        <v>-71541002.221789896</v>
      </c>
      <c r="T129" s="51">
        <f>T78*CALCULOS!$C$63</f>
        <v>-105723997.47417961</v>
      </c>
      <c r="U129" s="51">
        <f>U78*CALCULOS!$C$63</f>
        <v>-929191501.07397318</v>
      </c>
      <c r="V129" s="52"/>
    </row>
    <row r="130" spans="1:22" ht="18" customHeight="1" x14ac:dyDescent="0.25">
      <c r="A130" s="78">
        <f>+casos!AU29</f>
        <v>27</v>
      </c>
      <c r="B130" s="43" t="str">
        <f t="shared" ref="B130:C130" si="72">+B29</f>
        <v>EPS033</v>
      </c>
      <c r="C130" s="43" t="str">
        <f t="shared" si="72"/>
        <v>C</v>
      </c>
      <c r="D130" s="51">
        <f>D79*CALCULOS!$C$63</f>
        <v>-846899.36320393835</v>
      </c>
      <c r="E130" s="51">
        <f>E79*CALCULOS!$C$63</f>
        <v>-1484323.479598644</v>
      </c>
      <c r="F130" s="51">
        <f>F79*CALCULOS!$C$63</f>
        <v>-4504579.4501288403</v>
      </c>
      <c r="G130" s="51">
        <f>G79*CALCULOS!$C$63</f>
        <v>15677404.332052873</v>
      </c>
      <c r="H130" s="51">
        <f>H79*CALCULOS!$C$63</f>
        <v>-39990657.107099466</v>
      </c>
      <c r="I130" s="51">
        <f>I79*CALCULOS!$C$63</f>
        <v>-72767773.576345325</v>
      </c>
      <c r="J130" s="51">
        <f>J79*CALCULOS!$C$63</f>
        <v>-25880143.560393739</v>
      </c>
      <c r="K130" s="51">
        <f>K79*CALCULOS!$C$63</f>
        <v>-100198078.05721509</v>
      </c>
      <c r="L130" s="51">
        <f>L79*CALCULOS!$C$63</f>
        <v>-47496404.794096753</v>
      </c>
      <c r="M130" s="51">
        <f>M79*CALCULOS!$C$63</f>
        <v>-108229075.77165414</v>
      </c>
      <c r="N130" s="51">
        <f>N79*CALCULOS!$C$63</f>
        <v>-91244905.138484403</v>
      </c>
      <c r="O130" s="51">
        <f>O79*CALCULOS!$C$63</f>
        <v>83106718.566756234</v>
      </c>
      <c r="P130" s="51">
        <f>P79*CALCULOS!$C$63</f>
        <v>138322452.95358175</v>
      </c>
      <c r="Q130" s="51">
        <f>Q79*CALCULOS!$C$63</f>
        <v>93338486.301858872</v>
      </c>
      <c r="R130" s="51">
        <f>R79*CALCULOS!$C$63</f>
        <v>20361722.91236579</v>
      </c>
      <c r="S130" s="51">
        <f>S79*CALCULOS!$C$63</f>
        <v>-15070379.463815648</v>
      </c>
      <c r="T130" s="51">
        <f>T79*CALCULOS!$C$63</f>
        <v>64985004.993900351</v>
      </c>
      <c r="U130" s="51">
        <f>U79*CALCULOS!$C$63</f>
        <v>-91921429.701520219</v>
      </c>
      <c r="V130" s="52"/>
    </row>
    <row r="131" spans="1:22" ht="18" customHeight="1" x14ac:dyDescent="0.25">
      <c r="A131" s="78">
        <f>+casos!AU30</f>
        <v>28</v>
      </c>
      <c r="B131" s="43" t="str">
        <f t="shared" ref="B131:C131" si="73">+B30</f>
        <v>EPS037</v>
      </c>
      <c r="C131" s="43" t="str">
        <f t="shared" si="73"/>
        <v>C</v>
      </c>
      <c r="D131" s="51">
        <f>D80*CALCULOS!$C$63</f>
        <v>-24632964.057239115</v>
      </c>
      <c r="E131" s="51">
        <f>E80*CALCULOS!$C$63</f>
        <v>45022037.342582129</v>
      </c>
      <c r="F131" s="51">
        <f>F80*CALCULOS!$C$63</f>
        <v>15022436.303534169</v>
      </c>
      <c r="G131" s="51">
        <f>G80*CALCULOS!$C$63</f>
        <v>266221368.66243666</v>
      </c>
      <c r="H131" s="51">
        <f>H80*CALCULOS!$C$63</f>
        <v>1060715298.4246598</v>
      </c>
      <c r="I131" s="51">
        <f>I80*CALCULOS!$C$63</f>
        <v>1250204215.5245154</v>
      </c>
      <c r="J131" s="51">
        <f>J80*CALCULOS!$C$63</f>
        <v>2613417974.6640234</v>
      </c>
      <c r="K131" s="51">
        <f>K80*CALCULOS!$C$63</f>
        <v>4118476298.5456405</v>
      </c>
      <c r="L131" s="51">
        <f>L80*CALCULOS!$C$63</f>
        <v>4430629875.6720219</v>
      </c>
      <c r="M131" s="51">
        <f>M80*CALCULOS!$C$63</f>
        <v>6118662893.3242483</v>
      </c>
      <c r="N131" s="51">
        <f>N80*CALCULOS!$C$63</f>
        <v>9768181613.9471416</v>
      </c>
      <c r="O131" s="51">
        <f>O80*CALCULOS!$C$63</f>
        <v>10072233025.001015</v>
      </c>
      <c r="P131" s="51">
        <f>P80*CALCULOS!$C$63</f>
        <v>8429514778.0636921</v>
      </c>
      <c r="Q131" s="51">
        <f>Q80*CALCULOS!$C$63</f>
        <v>7829660137.5163975</v>
      </c>
      <c r="R131" s="51">
        <f>R80*CALCULOS!$C$63</f>
        <v>3899469680.1687617</v>
      </c>
      <c r="S131" s="51">
        <f>S80*CALCULOS!$C$63</f>
        <v>4912570440.989521</v>
      </c>
      <c r="T131" s="51">
        <f>T80*CALCULOS!$C$63</f>
        <v>4414918358.5620871</v>
      </c>
      <c r="U131" s="51">
        <f>U80*CALCULOS!$C$63</f>
        <v>69220287468.655045</v>
      </c>
      <c r="V131" s="52"/>
    </row>
    <row r="132" spans="1:22" ht="18" customHeight="1" x14ac:dyDescent="0.25">
      <c r="A132" s="78">
        <f>+casos!AU31</f>
        <v>29</v>
      </c>
      <c r="B132" s="43" t="str">
        <f t="shared" ref="B132:C132" si="74">+B31</f>
        <v>EPSI01</v>
      </c>
      <c r="C132" s="43" t="str">
        <f t="shared" si="74"/>
        <v>S</v>
      </c>
      <c r="D132" s="51">
        <f>D81*CALCULOS!$C$63</f>
        <v>-5866267.8621510565</v>
      </c>
      <c r="E132" s="51">
        <f>E81*CALCULOS!$C$63</f>
        <v>-10504472.27318212</v>
      </c>
      <c r="F132" s="51">
        <f>F81*CALCULOS!$C$63</f>
        <v>-30899614.563545056</v>
      </c>
      <c r="G132" s="51">
        <f>G81*CALCULOS!$C$63</f>
        <v>-41722757.423055671</v>
      </c>
      <c r="H132" s="51">
        <f>H81*CALCULOS!$C$63</f>
        <v>-69651186.768480733</v>
      </c>
      <c r="I132" s="51">
        <f>I81*CALCULOS!$C$63</f>
        <v>-99219375.95751673</v>
      </c>
      <c r="J132" s="51">
        <f>J81*CALCULOS!$C$63</f>
        <v>-142690724.89473301</v>
      </c>
      <c r="K132" s="51">
        <f>K81*CALCULOS!$C$63</f>
        <v>-136046975.49369788</v>
      </c>
      <c r="L132" s="51">
        <f>L81*CALCULOS!$C$63</f>
        <v>-151384718.55650023</v>
      </c>
      <c r="M132" s="51">
        <f>M81*CALCULOS!$C$63</f>
        <v>-203624634.54414639</v>
      </c>
      <c r="N132" s="51">
        <f>N81*CALCULOS!$C$63</f>
        <v>-202701969.05333447</v>
      </c>
      <c r="O132" s="51">
        <f>O81*CALCULOS!$C$63</f>
        <v>-232839711.56345734</v>
      </c>
      <c r="P132" s="51">
        <f>P81*CALCULOS!$C$63</f>
        <v>-171125398.87089735</v>
      </c>
      <c r="Q132" s="51">
        <f>Q81*CALCULOS!$C$63</f>
        <v>-79535527.949582547</v>
      </c>
      <c r="R132" s="51">
        <f>R81*CALCULOS!$C$63</f>
        <v>-135586038.55091354</v>
      </c>
      <c r="S132" s="51">
        <f>S81*CALCULOS!$C$63</f>
        <v>-154762029.20214453</v>
      </c>
      <c r="T132" s="51">
        <f>T81*CALCULOS!$C$63</f>
        <v>-133887053.27601252</v>
      </c>
      <c r="U132" s="51">
        <f>U81*CALCULOS!$C$63</f>
        <v>-2002048456.8033512</v>
      </c>
      <c r="V132" s="52"/>
    </row>
    <row r="133" spans="1:22" ht="18" customHeight="1" x14ac:dyDescent="0.25">
      <c r="A133" s="78">
        <f>+casos!AU32</f>
        <v>30</v>
      </c>
      <c r="B133" s="43" t="str">
        <f t="shared" ref="B133:C133" si="75">+B32</f>
        <v>EPSI02</v>
      </c>
      <c r="C133" s="43" t="str">
        <f t="shared" si="75"/>
        <v>S</v>
      </c>
      <c r="D133" s="51">
        <f>D82*CALCULOS!$C$63</f>
        <v>-4374723.6789305191</v>
      </c>
      <c r="E133" s="51">
        <f>E82*CALCULOS!$C$63</f>
        <v>-9161675.5466229208</v>
      </c>
      <c r="F133" s="51">
        <f>F82*CALCULOS!$C$63</f>
        <v>1812042.0082005758</v>
      </c>
      <c r="G133" s="51">
        <f>G82*CALCULOS!$C$63</f>
        <v>-8360149.7270774655</v>
      </c>
      <c r="H133" s="51">
        <f>H82*CALCULOS!$C$63</f>
        <v>-30898340.352169707</v>
      </c>
      <c r="I133" s="51">
        <f>I82*CALCULOS!$C$63</f>
        <v>30418094.04203321</v>
      </c>
      <c r="J133" s="51">
        <f>J82*CALCULOS!$C$63</f>
        <v>-46064042.198235452</v>
      </c>
      <c r="K133" s="51">
        <f>K82*CALCULOS!$C$63</f>
        <v>49674853.497979932</v>
      </c>
      <c r="L133" s="51">
        <f>L82*CALCULOS!$C$63</f>
        <v>-181463607.2301029</v>
      </c>
      <c r="M133" s="51">
        <f>M82*CALCULOS!$C$63</f>
        <v>-2985836.6622020393</v>
      </c>
      <c r="N133" s="51">
        <f>N82*CALCULOS!$C$63</f>
        <v>-164258489.99597886</v>
      </c>
      <c r="O133" s="51">
        <f>O82*CALCULOS!$C$63</f>
        <v>-54417185.71038647</v>
      </c>
      <c r="P133" s="51">
        <f>P82*CALCULOS!$C$63</f>
        <v>-238145867.33935726</v>
      </c>
      <c r="Q133" s="51">
        <f>Q82*CALCULOS!$C$63</f>
        <v>-314045091.96381801</v>
      </c>
      <c r="R133" s="51">
        <f>R82*CALCULOS!$C$63</f>
        <v>-198391906.57772508</v>
      </c>
      <c r="S133" s="51">
        <f>S82*CALCULOS!$C$63</f>
        <v>-21718280.398676079</v>
      </c>
      <c r="T133" s="51">
        <f>T82*CALCULOS!$C$63</f>
        <v>-6099820.7264447091</v>
      </c>
      <c r="U133" s="51">
        <f>U82*CALCULOS!$C$63</f>
        <v>-1198480028.5595138</v>
      </c>
      <c r="V133" s="52"/>
    </row>
    <row r="134" spans="1:22" ht="18" customHeight="1" x14ac:dyDescent="0.25">
      <c r="A134" s="78">
        <f>+casos!AU33</f>
        <v>31</v>
      </c>
      <c r="B134" s="43" t="str">
        <f t="shared" ref="B134:C134" si="76">+B33</f>
        <v>EPSI03</v>
      </c>
      <c r="C134" s="43" t="str">
        <f t="shared" si="76"/>
        <v>S</v>
      </c>
      <c r="D134" s="51">
        <f>D83*CALCULOS!$C$63</f>
        <v>19174836.404982027</v>
      </c>
      <c r="E134" s="51">
        <f>E83*CALCULOS!$C$63</f>
        <v>-19004045.449687544</v>
      </c>
      <c r="F134" s="51">
        <f>F83*CALCULOS!$C$63</f>
        <v>58192192.545187816</v>
      </c>
      <c r="G134" s="51">
        <f>G83*CALCULOS!$C$63</f>
        <v>-115292326.28352623</v>
      </c>
      <c r="H134" s="51">
        <f>H83*CALCULOS!$C$63</f>
        <v>115606499.69486929</v>
      </c>
      <c r="I134" s="51">
        <f>I83*CALCULOS!$C$63</f>
        <v>119291210.25064769</v>
      </c>
      <c r="J134" s="51">
        <f>J83*CALCULOS!$C$63</f>
        <v>9881996.8623013441</v>
      </c>
      <c r="K134" s="51">
        <f>K83*CALCULOS!$C$63</f>
        <v>-102167625.21625416</v>
      </c>
      <c r="L134" s="51">
        <f>L83*CALCULOS!$C$63</f>
        <v>-72472734.165960088</v>
      </c>
      <c r="M134" s="51">
        <f>M83*CALCULOS!$C$63</f>
        <v>-147109436.25624794</v>
      </c>
      <c r="N134" s="51">
        <f>N83*CALCULOS!$C$63</f>
        <v>-367531878.51024163</v>
      </c>
      <c r="O134" s="51">
        <f>O83*CALCULOS!$C$63</f>
        <v>-399699264.59187657</v>
      </c>
      <c r="P134" s="51">
        <f>P83*CALCULOS!$C$63</f>
        <v>-489034851.38201535</v>
      </c>
      <c r="Q134" s="51">
        <f>Q83*CALCULOS!$C$63</f>
        <v>-479744563.53766012</v>
      </c>
      <c r="R134" s="51">
        <f>R83*CALCULOS!$C$63</f>
        <v>-321131766.43721628</v>
      </c>
      <c r="S134" s="51">
        <f>S83*CALCULOS!$C$63</f>
        <v>-315706595.59206235</v>
      </c>
      <c r="T134" s="51">
        <f>T83*CALCULOS!$C$63</f>
        <v>-273204347.76874286</v>
      </c>
      <c r="U134" s="51">
        <f>U83*CALCULOS!$C$63</f>
        <v>-2779952699.4335032</v>
      </c>
      <c r="V134" s="52"/>
    </row>
    <row r="135" spans="1:22" ht="18" customHeight="1" x14ac:dyDescent="0.25">
      <c r="A135" s="78">
        <f>+casos!AU34</f>
        <v>32</v>
      </c>
      <c r="B135" s="43" t="str">
        <f t="shared" ref="B135:C135" si="77">+B34</f>
        <v>EPSI04</v>
      </c>
      <c r="C135" s="43" t="str">
        <f t="shared" si="77"/>
        <v>S</v>
      </c>
      <c r="D135" s="51">
        <f>D84*CALCULOS!$C$63</f>
        <v>-3649885.929413572</v>
      </c>
      <c r="E135" s="51">
        <f>E84*CALCULOS!$C$63</f>
        <v>-6062884.6831561178</v>
      </c>
      <c r="F135" s="51">
        <f>F84*CALCULOS!$C$63</f>
        <v>-18063899.176180713</v>
      </c>
      <c r="G135" s="51">
        <f>G84*CALCULOS!$C$63</f>
        <v>-17146574.32309372</v>
      </c>
      <c r="H135" s="51">
        <f>H84*CALCULOS!$C$63</f>
        <v>-75215559.604840964</v>
      </c>
      <c r="I135" s="51">
        <f>I84*CALCULOS!$C$63</f>
        <v>-87402980.025004491</v>
      </c>
      <c r="J135" s="51">
        <f>J84*CALCULOS!$C$63</f>
        <v>-17387882.312928032</v>
      </c>
      <c r="K135" s="51">
        <f>K84*CALCULOS!$C$63</f>
        <v>-89344239.704932496</v>
      </c>
      <c r="L135" s="51">
        <f>L84*CALCULOS!$C$63</f>
        <v>-118631932.08974037</v>
      </c>
      <c r="M135" s="51">
        <f>M84*CALCULOS!$C$63</f>
        <v>-30901150.619952839</v>
      </c>
      <c r="N135" s="51">
        <f>N84*CALCULOS!$C$63</f>
        <v>-84594085.115820006</v>
      </c>
      <c r="O135" s="51">
        <f>O84*CALCULOS!$C$63</f>
        <v>-144227869.88992783</v>
      </c>
      <c r="P135" s="51">
        <f>P84*CALCULOS!$C$63</f>
        <v>-123478455.90329991</v>
      </c>
      <c r="Q135" s="51">
        <f>Q84*CALCULOS!$C$63</f>
        <v>-121785827.31739391</v>
      </c>
      <c r="R135" s="51">
        <f>R84*CALCULOS!$C$63</f>
        <v>-66503354.688790277</v>
      </c>
      <c r="S135" s="51">
        <f>S84*CALCULOS!$C$63</f>
        <v>-154931353.08529785</v>
      </c>
      <c r="T135" s="51">
        <f>T84*CALCULOS!$C$63</f>
        <v>-183279131.53693873</v>
      </c>
      <c r="U135" s="51">
        <f>U84*CALCULOS!$C$63</f>
        <v>-1342607066.0067117</v>
      </c>
      <c r="V135" s="52"/>
    </row>
    <row r="136" spans="1:22" ht="18" customHeight="1" x14ac:dyDescent="0.25">
      <c r="A136" s="78">
        <f>+casos!AU35</f>
        <v>33</v>
      </c>
      <c r="B136" s="43" t="str">
        <f t="shared" ref="B136:C136" si="78">+B35</f>
        <v>EPSI05</v>
      </c>
      <c r="C136" s="43" t="str">
        <f t="shared" si="78"/>
        <v>S</v>
      </c>
      <c r="D136" s="51">
        <f>D85*CALCULOS!$C$63</f>
        <v>-4463556.1781836655</v>
      </c>
      <c r="E136" s="51">
        <f>E85*CALCULOS!$C$63</f>
        <v>-9738406.5509659518</v>
      </c>
      <c r="F136" s="51">
        <f>F85*CALCULOS!$C$63</f>
        <v>-33912543.495025106</v>
      </c>
      <c r="G136" s="51">
        <f>G85*CALCULOS!$C$63</f>
        <v>-86858140.761944503</v>
      </c>
      <c r="H136" s="51">
        <f>H85*CALCULOS!$C$63</f>
        <v>-85561359.553907976</v>
      </c>
      <c r="I136" s="51">
        <f>I85*CALCULOS!$C$63</f>
        <v>-44361010.7426138</v>
      </c>
      <c r="J136" s="51">
        <f>J85*CALCULOS!$C$63</f>
        <v>-160561732.71966007</v>
      </c>
      <c r="K136" s="51">
        <f>K85*CALCULOS!$C$63</f>
        <v>-82866897.895668715</v>
      </c>
      <c r="L136" s="51">
        <f>L85*CALCULOS!$C$63</f>
        <v>-257845492.68854415</v>
      </c>
      <c r="M136" s="51">
        <f>M85*CALCULOS!$C$63</f>
        <v>-250946145.90426064</v>
      </c>
      <c r="N136" s="51">
        <f>N85*CALCULOS!$C$63</f>
        <v>-362016913.12707907</v>
      </c>
      <c r="O136" s="51">
        <f>O85*CALCULOS!$C$63</f>
        <v>-382262538.27526975</v>
      </c>
      <c r="P136" s="51">
        <f>P85*CALCULOS!$C$63</f>
        <v>-187176200.77805603</v>
      </c>
      <c r="Q136" s="51">
        <f>Q85*CALCULOS!$C$63</f>
        <v>-451633032.76934463</v>
      </c>
      <c r="R136" s="51">
        <f>R85*CALCULOS!$C$63</f>
        <v>-219476429.50428373</v>
      </c>
      <c r="S136" s="51">
        <f>S85*CALCULOS!$C$63</f>
        <v>33860899.588481866</v>
      </c>
      <c r="T136" s="51">
        <f>T85*CALCULOS!$C$63</f>
        <v>-266153278.46757635</v>
      </c>
      <c r="U136" s="51">
        <f>U85*CALCULOS!$C$63</f>
        <v>-2851972779.8239026</v>
      </c>
      <c r="V136" s="52"/>
    </row>
    <row r="137" spans="1:22" ht="18" customHeight="1" x14ac:dyDescent="0.25">
      <c r="A137" s="78">
        <f>+casos!AU36</f>
        <v>34</v>
      </c>
      <c r="B137" s="43" t="str">
        <f t="shared" ref="B137:C137" si="79">+B36</f>
        <v>EPSI06</v>
      </c>
      <c r="C137" s="43" t="str">
        <f t="shared" si="79"/>
        <v>S</v>
      </c>
      <c r="D137" s="51">
        <f>D86*CALCULOS!$C$63</f>
        <v>-1919756.7045580251</v>
      </c>
      <c r="E137" s="51">
        <f>E86*CALCULOS!$C$63</f>
        <v>-3330621.5500810063</v>
      </c>
      <c r="F137" s="51">
        <f>F86*CALCULOS!$C$63</f>
        <v>-10423321.080275359</v>
      </c>
      <c r="G137" s="51">
        <f>G86*CALCULOS!$C$63</f>
        <v>2531366.6176409256</v>
      </c>
      <c r="H137" s="51">
        <f>H86*CALCULOS!$C$63</f>
        <v>-41838834.799694717</v>
      </c>
      <c r="I137" s="51">
        <f>I86*CALCULOS!$C$63</f>
        <v>-20787402.308682758</v>
      </c>
      <c r="J137" s="51">
        <f>J86*CALCULOS!$C$63</f>
        <v>25292805.775670055</v>
      </c>
      <c r="K137" s="51">
        <f>K86*CALCULOS!$C$63</f>
        <v>19631546.042834181</v>
      </c>
      <c r="L137" s="51">
        <f>L86*CALCULOS!$C$63</f>
        <v>-46255970.322203644</v>
      </c>
      <c r="M137" s="51">
        <f>M86*CALCULOS!$C$63</f>
        <v>-78534776.955836251</v>
      </c>
      <c r="N137" s="51">
        <f>N86*CALCULOS!$C$63</f>
        <v>-15935320.330949111</v>
      </c>
      <c r="O137" s="51">
        <f>O86*CALCULOS!$C$63</f>
        <v>-30857850.283909865</v>
      </c>
      <c r="P137" s="51">
        <f>P86*CALCULOS!$C$63</f>
        <v>-51043475.670085199</v>
      </c>
      <c r="Q137" s="51">
        <f>Q86*CALCULOS!$C$63</f>
        <v>45504074.842493705</v>
      </c>
      <c r="R137" s="51">
        <f>R86*CALCULOS!$C$63</f>
        <v>-125800534.56918356</v>
      </c>
      <c r="S137" s="51">
        <f>S86*CALCULOS!$C$63</f>
        <v>-76746326.970831871</v>
      </c>
      <c r="T137" s="51">
        <f>T86*CALCULOS!$C$63</f>
        <v>-99359109.871017322</v>
      </c>
      <c r="U137" s="51">
        <f>U86*CALCULOS!$C$63</f>
        <v>-509873508.13866991</v>
      </c>
      <c r="V137" s="52"/>
    </row>
    <row r="138" spans="1:22" ht="18" customHeight="1" x14ac:dyDescent="0.25">
      <c r="A138" s="78">
        <f>+casos!AU37</f>
        <v>35</v>
      </c>
      <c r="B138" s="43" t="str">
        <f t="shared" ref="B138:C138" si="80">+B37</f>
        <v>EPSS03</v>
      </c>
      <c r="C138" s="43" t="str">
        <f t="shared" si="80"/>
        <v>S</v>
      </c>
      <c r="D138" s="51">
        <f>D87*CALCULOS!$C$63</f>
        <v>-16830767.988172226</v>
      </c>
      <c r="E138" s="51">
        <f>E87*CALCULOS!$C$63</f>
        <v>-5601681.3453867221</v>
      </c>
      <c r="F138" s="51">
        <f>F87*CALCULOS!$C$63</f>
        <v>-89327918.634679392</v>
      </c>
      <c r="G138" s="51">
        <f>G87*CALCULOS!$C$63</f>
        <v>170982334.76658365</v>
      </c>
      <c r="H138" s="51">
        <f>H87*CALCULOS!$C$63</f>
        <v>21829985.314787757</v>
      </c>
      <c r="I138" s="51">
        <f>I87*CALCULOS!$C$63</f>
        <v>225133360.31188512</v>
      </c>
      <c r="J138" s="51">
        <f>J87*CALCULOS!$C$63</f>
        <v>109832497.51832674</v>
      </c>
      <c r="K138" s="51">
        <f>K87*CALCULOS!$C$63</f>
        <v>-86226129.228739902</v>
      </c>
      <c r="L138" s="51">
        <f>L87*CALCULOS!$C$63</f>
        <v>365832880.15903932</v>
      </c>
      <c r="M138" s="51">
        <f>M87*CALCULOS!$C$63</f>
        <v>191293234.88497779</v>
      </c>
      <c r="N138" s="51">
        <f>N87*CALCULOS!$C$63</f>
        <v>-292210508.44066423</v>
      </c>
      <c r="O138" s="51">
        <f>O87*CALCULOS!$C$63</f>
        <v>-768906982.76418006</v>
      </c>
      <c r="P138" s="51">
        <f>P87*CALCULOS!$C$63</f>
        <v>-1017863356.5570095</v>
      </c>
      <c r="Q138" s="51">
        <f>Q87*CALCULOS!$C$63</f>
        <v>-605870128.80870068</v>
      </c>
      <c r="R138" s="51">
        <f>R87*CALCULOS!$C$63</f>
        <v>-795049372.59367287</v>
      </c>
      <c r="S138" s="51">
        <f>S87*CALCULOS!$C$63</f>
        <v>-757016658.66589224</v>
      </c>
      <c r="T138" s="51">
        <f>T87*CALCULOS!$C$63</f>
        <v>-1222427708.0254929</v>
      </c>
      <c r="U138" s="51">
        <f>U87*CALCULOS!$C$63</f>
        <v>-4572426920.0969906</v>
      </c>
      <c r="V138" s="52"/>
    </row>
    <row r="139" spans="1:22" ht="18" customHeight="1" x14ac:dyDescent="0.25">
      <c r="A139" s="78">
        <f>+casos!AU38</f>
        <v>36</v>
      </c>
      <c r="B139" s="43" t="str">
        <f t="shared" ref="B139:C139" si="81">+B38</f>
        <v>EPSS33</v>
      </c>
      <c r="C139" s="43" t="str">
        <f t="shared" si="81"/>
        <v>S</v>
      </c>
      <c r="D139" s="51">
        <f>D88*CALCULOS!$C$63</f>
        <v>5773756.0812417585</v>
      </c>
      <c r="E139" s="51">
        <f>E88*CALCULOS!$C$63</f>
        <v>-15796919.560319126</v>
      </c>
      <c r="F139" s="51">
        <f>F88*CALCULOS!$C$63</f>
        <v>76283030.314386755</v>
      </c>
      <c r="G139" s="51">
        <f>G88*CALCULOS!$C$63</f>
        <v>-143982699.30378857</v>
      </c>
      <c r="H139" s="51">
        <f>H88*CALCULOS!$C$63</f>
        <v>-104985615.60465395</v>
      </c>
      <c r="I139" s="51">
        <f>I88*CALCULOS!$C$63</f>
        <v>-200026843.39315939</v>
      </c>
      <c r="J139" s="51">
        <f>J88*CALCULOS!$C$63</f>
        <v>-341210529.43265867</v>
      </c>
      <c r="K139" s="51">
        <f>K88*CALCULOS!$C$63</f>
        <v>-253726230.67978686</v>
      </c>
      <c r="L139" s="51">
        <f>L88*CALCULOS!$C$63</f>
        <v>11744555.386483887</v>
      </c>
      <c r="M139" s="51">
        <f>M88*CALCULOS!$C$63</f>
        <v>-489585622.71910971</v>
      </c>
      <c r="N139" s="51">
        <f>N88*CALCULOS!$C$63</f>
        <v>-326074081.49438888</v>
      </c>
      <c r="O139" s="51">
        <f>O88*CALCULOS!$C$63</f>
        <v>-424722255.33819312</v>
      </c>
      <c r="P139" s="51">
        <f>P88*CALCULOS!$C$63</f>
        <v>-1035367212.6333958</v>
      </c>
      <c r="Q139" s="51">
        <f>Q88*CALCULOS!$C$63</f>
        <v>-845136266.90212131</v>
      </c>
      <c r="R139" s="51">
        <f>R88*CALCULOS!$C$63</f>
        <v>-851422645.68538451</v>
      </c>
      <c r="S139" s="51">
        <f>S88*CALCULOS!$C$63</f>
        <v>-583926149.90715313</v>
      </c>
      <c r="T139" s="51">
        <f>T88*CALCULOS!$C$63</f>
        <v>-1259618756.0573239</v>
      </c>
      <c r="U139" s="51">
        <f>U88*CALCULOS!$C$63</f>
        <v>-6781780486.9293242</v>
      </c>
      <c r="V139" s="52"/>
    </row>
    <row r="140" spans="1:22" ht="18" customHeight="1" x14ac:dyDescent="0.25">
      <c r="A140" s="78">
        <f>+casos!AU39</f>
        <v>37</v>
      </c>
      <c r="B140" s="43" t="str">
        <f t="shared" ref="B140:C140" si="82">+B39</f>
        <v>EPSS34</v>
      </c>
      <c r="C140" s="43" t="str">
        <f t="shared" si="82"/>
        <v>S</v>
      </c>
      <c r="D140" s="51">
        <f>D89*CALCULOS!$C$63</f>
        <v>-19209972.581635553</v>
      </c>
      <c r="E140" s="51">
        <f>E89*CALCULOS!$C$63</f>
        <v>21141760.945562355</v>
      </c>
      <c r="F140" s="51">
        <f>F89*CALCULOS!$C$63</f>
        <v>-14328915.672785759</v>
      </c>
      <c r="G140" s="51">
        <f>G89*CALCULOS!$C$63</f>
        <v>168313944.59851995</v>
      </c>
      <c r="H140" s="51">
        <f>H89*CALCULOS!$C$63</f>
        <v>440116552.63247246</v>
      </c>
      <c r="I140" s="51">
        <f>I89*CALCULOS!$C$63</f>
        <v>1049794869.3692582</v>
      </c>
      <c r="J140" s="51">
        <f>J89*CALCULOS!$C$63</f>
        <v>995616621.05789685</v>
      </c>
      <c r="K140" s="51">
        <f>K89*CALCULOS!$C$63</f>
        <v>606045213.94376051</v>
      </c>
      <c r="L140" s="51">
        <f>L89*CALCULOS!$C$63</f>
        <v>569457452.61933672</v>
      </c>
      <c r="M140" s="51">
        <f>M89*CALCULOS!$C$63</f>
        <v>1389526261.9118114</v>
      </c>
      <c r="N140" s="51">
        <f>N89*CALCULOS!$C$63</f>
        <v>1213437190.9878514</v>
      </c>
      <c r="O140" s="51">
        <f>O89*CALCULOS!$C$63</f>
        <v>527837299.50945222</v>
      </c>
      <c r="P140" s="51">
        <f>P89*CALCULOS!$C$63</f>
        <v>254284790.75391176</v>
      </c>
      <c r="Q140" s="51">
        <f>Q89*CALCULOS!$C$63</f>
        <v>236287998.90529856</v>
      </c>
      <c r="R140" s="51">
        <f>R89*CALCULOS!$C$63</f>
        <v>763446227.10376179</v>
      </c>
      <c r="S140" s="51">
        <f>S89*CALCULOS!$C$63</f>
        <v>356149525.95992571</v>
      </c>
      <c r="T140" s="51">
        <f>T89*CALCULOS!$C$63</f>
        <v>-180465218.43940067</v>
      </c>
      <c r="U140" s="51">
        <f>U89*CALCULOS!$C$63</f>
        <v>8377451603.6049976</v>
      </c>
      <c r="V140" s="52"/>
    </row>
    <row r="141" spans="1:22" ht="18" customHeight="1" x14ac:dyDescent="0.25">
      <c r="A141" s="78">
        <f>+casos!AU40</f>
        <v>38</v>
      </c>
      <c r="B141" s="43" t="str">
        <f t="shared" ref="B141:C141" si="83">+B40</f>
        <v>EPSS40</v>
      </c>
      <c r="C141" s="43" t="str">
        <f t="shared" si="83"/>
        <v>S</v>
      </c>
      <c r="D141" s="51">
        <f>D90*CALCULOS!$C$63</f>
        <v>-23627672.581900511</v>
      </c>
      <c r="E141" s="51">
        <f>E90*CALCULOS!$C$63</f>
        <v>4625247.3803964499</v>
      </c>
      <c r="F141" s="51">
        <f>F90*CALCULOS!$C$63</f>
        <v>41203603.602328517</v>
      </c>
      <c r="G141" s="51">
        <f>G90*CALCULOS!$C$63</f>
        <v>171377130.48062751</v>
      </c>
      <c r="H141" s="51">
        <f>H90*CALCULOS!$C$63</f>
        <v>1023645434.268247</v>
      </c>
      <c r="I141" s="51">
        <f>I90*CALCULOS!$C$63</f>
        <v>1358879334.0297828</v>
      </c>
      <c r="J141" s="51">
        <f>J90*CALCULOS!$C$63</f>
        <v>1119321513.0215197</v>
      </c>
      <c r="K141" s="51">
        <f>K90*CALCULOS!$C$63</f>
        <v>1884805700.4162223</v>
      </c>
      <c r="L141" s="51">
        <f>L90*CALCULOS!$C$63</f>
        <v>1223222485.5993764</v>
      </c>
      <c r="M141" s="51">
        <f>M90*CALCULOS!$C$63</f>
        <v>1490065291.0903809</v>
      </c>
      <c r="N141" s="51">
        <f>N90*CALCULOS!$C$63</f>
        <v>1268013242.0558803</v>
      </c>
      <c r="O141" s="51">
        <f>O90*CALCULOS!$C$63</f>
        <v>945572492.7042737</v>
      </c>
      <c r="P141" s="51">
        <f>P90*CALCULOS!$C$63</f>
        <v>562564660.96702552</v>
      </c>
      <c r="Q141" s="51">
        <f>Q90*CALCULOS!$C$63</f>
        <v>-332692570.95316571</v>
      </c>
      <c r="R141" s="51">
        <f>R90*CALCULOS!$C$63</f>
        <v>-439423323.14654809</v>
      </c>
      <c r="S141" s="51">
        <f>S90*CALCULOS!$C$63</f>
        <v>-89471649.776283592</v>
      </c>
      <c r="T141" s="51">
        <f>T90*CALCULOS!$C$63</f>
        <v>793002513.04999971</v>
      </c>
      <c r="U141" s="51">
        <f>U90*CALCULOS!$C$63</f>
        <v>11001083432.208162</v>
      </c>
      <c r="V141" s="52"/>
    </row>
    <row r="142" spans="1:22" ht="18" customHeight="1" x14ac:dyDescent="0.25">
      <c r="A142" s="78">
        <f>+casos!AU41</f>
        <v>39</v>
      </c>
      <c r="B142" s="43" t="str">
        <f t="shared" ref="B142:C142" si="84">+B41</f>
        <v>EPSS41</v>
      </c>
      <c r="C142" s="43" t="str">
        <f t="shared" si="84"/>
        <v>S</v>
      </c>
      <c r="D142" s="51">
        <f>D91*CALCULOS!$C$63</f>
        <v>-8163950.3615366835</v>
      </c>
      <c r="E142" s="51">
        <f>E91*CALCULOS!$C$63</f>
        <v>-26992528.716423195</v>
      </c>
      <c r="F142" s="51">
        <f>F91*CALCULOS!$C$63</f>
        <v>-88935736.478454694</v>
      </c>
      <c r="G142" s="51">
        <f>G91*CALCULOS!$C$63</f>
        <v>-69113933.612449497</v>
      </c>
      <c r="H142" s="51">
        <f>H91*CALCULOS!$C$63</f>
        <v>52089195.544842884</v>
      </c>
      <c r="I142" s="51">
        <f>I91*CALCULOS!$C$63</f>
        <v>-134239504.45800942</v>
      </c>
      <c r="J142" s="51">
        <f>J91*CALCULOS!$C$63</f>
        <v>157040552.2915549</v>
      </c>
      <c r="K142" s="51">
        <f>K91*CALCULOS!$C$63</f>
        <v>-153683400.38092294</v>
      </c>
      <c r="L142" s="51">
        <f>L91*CALCULOS!$C$63</f>
        <v>-632104902.26413369</v>
      </c>
      <c r="M142" s="51">
        <f>M91*CALCULOS!$C$63</f>
        <v>-367091574.67575699</v>
      </c>
      <c r="N142" s="51">
        <f>N91*CALCULOS!$C$63</f>
        <v>301849378.20439398</v>
      </c>
      <c r="O142" s="51">
        <f>O91*CALCULOS!$C$63</f>
        <v>-146475863.81370088</v>
      </c>
      <c r="P142" s="51">
        <f>P91*CALCULOS!$C$63</f>
        <v>-975208363.88500214</v>
      </c>
      <c r="Q142" s="51">
        <f>Q91*CALCULOS!$C$63</f>
        <v>-1172428932.6828842</v>
      </c>
      <c r="R142" s="51">
        <f>R91*CALCULOS!$C$63</f>
        <v>-955295599.10069191</v>
      </c>
      <c r="S142" s="51">
        <f>S91*CALCULOS!$C$63</f>
        <v>-897170348.97229278</v>
      </c>
      <c r="T142" s="51">
        <f>T91*CALCULOS!$C$63</f>
        <v>-963917054.39652514</v>
      </c>
      <c r="U142" s="51">
        <f>U91*CALCULOS!$C$63</f>
        <v>-6079842567.7579927</v>
      </c>
      <c r="V142" s="52"/>
    </row>
    <row r="143" spans="1:22" ht="18" customHeight="1" x14ac:dyDescent="0.25">
      <c r="A143" s="78">
        <f>+casos!AU42</f>
        <v>40</v>
      </c>
      <c r="B143" s="43" t="str">
        <f t="shared" ref="B143:C143" si="85">+B42</f>
        <v>ESS002</v>
      </c>
      <c r="C143" s="43" t="str">
        <f t="shared" si="85"/>
        <v>S</v>
      </c>
      <c r="D143" s="51">
        <f>D92*CALCULOS!$C$63</f>
        <v>-7712477.4600955052</v>
      </c>
      <c r="E143" s="51">
        <f>E92*CALCULOS!$C$63</f>
        <v>-17320142.688322827</v>
      </c>
      <c r="F143" s="51">
        <f>F92*CALCULOS!$C$63</f>
        <v>-34781825.910339125</v>
      </c>
      <c r="G143" s="51">
        <f>G92*CALCULOS!$C$63</f>
        <v>-152322448.2542924</v>
      </c>
      <c r="H143" s="51">
        <f>H92*CALCULOS!$C$63</f>
        <v>-138687839.27992895</v>
      </c>
      <c r="I143" s="51">
        <f>I92*CALCULOS!$C$63</f>
        <v>-136469822.59271032</v>
      </c>
      <c r="J143" s="51">
        <f>J92*CALCULOS!$C$63</f>
        <v>-118910097.16961333</v>
      </c>
      <c r="K143" s="51">
        <f>K92*CALCULOS!$C$63</f>
        <v>-340676213.56033701</v>
      </c>
      <c r="L143" s="51">
        <f>L92*CALCULOS!$C$63</f>
        <v>-137869356.19084719</v>
      </c>
      <c r="M143" s="51">
        <f>M92*CALCULOS!$C$63</f>
        <v>-84276466.828242689</v>
      </c>
      <c r="N143" s="51">
        <f>N92*CALCULOS!$C$63</f>
        <v>-343200410.57672393</v>
      </c>
      <c r="O143" s="51">
        <f>O92*CALCULOS!$C$63</f>
        <v>-218936395.6229029</v>
      </c>
      <c r="P143" s="51">
        <f>P92*CALCULOS!$C$63</f>
        <v>-577248490.52269423</v>
      </c>
      <c r="Q143" s="51">
        <f>Q92*CALCULOS!$C$63</f>
        <v>-530883509.61178589</v>
      </c>
      <c r="R143" s="51">
        <f>R92*CALCULOS!$C$63</f>
        <v>-532610680.81647414</v>
      </c>
      <c r="S143" s="51">
        <f>S92*CALCULOS!$C$63</f>
        <v>-514958198.16116005</v>
      </c>
      <c r="T143" s="51">
        <f>T92*CALCULOS!$C$63</f>
        <v>-663795572.46104705</v>
      </c>
      <c r="U143" s="51">
        <f>U92*CALCULOS!$C$63</f>
        <v>-4550659947.7075176</v>
      </c>
      <c r="V143" s="52"/>
    </row>
    <row r="144" spans="1:22" ht="18" customHeight="1" x14ac:dyDescent="0.25">
      <c r="A144" s="78">
        <f>+casos!AU43</f>
        <v>41</v>
      </c>
      <c r="B144" s="43" t="str">
        <f t="shared" ref="B144:C144" si="86">+B43</f>
        <v>ESS024</v>
      </c>
      <c r="C144" s="43" t="str">
        <f t="shared" si="86"/>
        <v>S</v>
      </c>
      <c r="D144" s="51">
        <f>D93*CALCULOS!$C$63</f>
        <v>-5030358.1857787156</v>
      </c>
      <c r="E144" s="51">
        <f>E93*CALCULOS!$C$63</f>
        <v>-44186882.677397177</v>
      </c>
      <c r="F144" s="51">
        <f>F93*CALCULOS!$C$63</f>
        <v>-79677612.104312837</v>
      </c>
      <c r="G144" s="51">
        <f>G93*CALCULOS!$C$63</f>
        <v>-217309643.11326557</v>
      </c>
      <c r="H144" s="51">
        <f>H93*CALCULOS!$C$63</f>
        <v>-391924329.57493526</v>
      </c>
      <c r="I144" s="51">
        <f>I93*CALCULOS!$C$63</f>
        <v>-38575019.564915232</v>
      </c>
      <c r="J144" s="51">
        <f>J93*CALCULOS!$C$63</f>
        <v>-97851412.63587895</v>
      </c>
      <c r="K144" s="51">
        <f>K93*CALCULOS!$C$63</f>
        <v>-269906939.86269236</v>
      </c>
      <c r="L144" s="51">
        <f>L93*CALCULOS!$C$63</f>
        <v>-465167527.49157828</v>
      </c>
      <c r="M144" s="51">
        <f>M93*CALCULOS!$C$63</f>
        <v>-842765405.86082304</v>
      </c>
      <c r="N144" s="51">
        <f>N93*CALCULOS!$C$63</f>
        <v>-855954608.85008609</v>
      </c>
      <c r="O144" s="51">
        <f>O93*CALCULOS!$C$63</f>
        <v>-1366000291.6417642</v>
      </c>
      <c r="P144" s="51">
        <f>P93*CALCULOS!$C$63</f>
        <v>-1045192328.5704094</v>
      </c>
      <c r="Q144" s="51">
        <f>Q93*CALCULOS!$C$63</f>
        <v>-1425692796.8249946</v>
      </c>
      <c r="R144" s="51">
        <f>R93*CALCULOS!$C$63</f>
        <v>-1082456371.0040777</v>
      </c>
      <c r="S144" s="51">
        <f>S93*CALCULOS!$C$63</f>
        <v>-987850488.62210119</v>
      </c>
      <c r="T144" s="51">
        <f>T93*CALCULOS!$C$63</f>
        <v>-1502735141.0769253</v>
      </c>
      <c r="U144" s="51">
        <f>U93*CALCULOS!$C$63</f>
        <v>-10718277157.661934</v>
      </c>
      <c r="V144" s="52"/>
    </row>
    <row r="145" spans="1:22" ht="18" customHeight="1" x14ac:dyDescent="0.25">
      <c r="A145" s="78">
        <f>+casos!AU44</f>
        <v>42</v>
      </c>
      <c r="B145" s="43" t="str">
        <f t="shared" ref="B145:C145" si="87">+B44</f>
        <v>ESS062</v>
      </c>
      <c r="C145" s="43" t="str">
        <f t="shared" si="87"/>
        <v>S</v>
      </c>
      <c r="D145" s="51">
        <f>D94*CALCULOS!$C$63</f>
        <v>-6384998.4175318154</v>
      </c>
      <c r="E145" s="51">
        <f>E94*CALCULOS!$C$63</f>
        <v>-14845494.868858155</v>
      </c>
      <c r="F145" s="51">
        <f>F94*CALCULOS!$C$63</f>
        <v>-121261683.44932008</v>
      </c>
      <c r="G145" s="51">
        <f>G94*CALCULOS!$C$63</f>
        <v>-112518163.29976308</v>
      </c>
      <c r="H145" s="51">
        <f>H94*CALCULOS!$C$63</f>
        <v>98140898.896451905</v>
      </c>
      <c r="I145" s="51">
        <f>I94*CALCULOS!$C$63</f>
        <v>-48788384.112843379</v>
      </c>
      <c r="J145" s="51">
        <f>J94*CALCULOS!$C$63</f>
        <v>-116043063.53351143</v>
      </c>
      <c r="K145" s="51">
        <f>K94*CALCULOS!$C$63</f>
        <v>125544760.70651595</v>
      </c>
      <c r="L145" s="51">
        <f>L94*CALCULOS!$C$63</f>
        <v>-343609205.81272769</v>
      </c>
      <c r="M145" s="51">
        <f>M94*CALCULOS!$C$63</f>
        <v>-237394422.78848442</v>
      </c>
      <c r="N145" s="51">
        <f>N94*CALCULOS!$C$63</f>
        <v>-752724069.35308945</v>
      </c>
      <c r="O145" s="51">
        <f>O94*CALCULOS!$C$63</f>
        <v>-1262148150.9251425</v>
      </c>
      <c r="P145" s="51">
        <f>P94*CALCULOS!$C$63</f>
        <v>-678928299.06466794</v>
      </c>
      <c r="Q145" s="51">
        <f>Q94*CALCULOS!$C$63</f>
        <v>-1494609036.3117487</v>
      </c>
      <c r="R145" s="51">
        <f>R94*CALCULOS!$C$63</f>
        <v>-1586810936.9206753</v>
      </c>
      <c r="S145" s="51">
        <f>S94*CALCULOS!$C$63</f>
        <v>-1237223622.1940923</v>
      </c>
      <c r="T145" s="51">
        <f>T94*CALCULOS!$C$63</f>
        <v>-1371719256.3538408</v>
      </c>
      <c r="U145" s="51">
        <f>U94*CALCULOS!$C$63</f>
        <v>-9161323127.8033295</v>
      </c>
      <c r="V145" s="52"/>
    </row>
    <row r="146" spans="1:22" ht="18" customHeight="1" x14ac:dyDescent="0.25">
      <c r="A146" s="78">
        <f>+casos!AU45</f>
        <v>43</v>
      </c>
      <c r="B146" s="43" t="str">
        <f t="shared" ref="B146:C146" si="88">+B45</f>
        <v>ESS076</v>
      </c>
      <c r="C146" s="43" t="str">
        <f t="shared" si="88"/>
        <v>S</v>
      </c>
      <c r="D146" s="51">
        <f>D95*CALCULOS!$C$63</f>
        <v>-17744568.635102972</v>
      </c>
      <c r="E146" s="51">
        <f>E95*CALCULOS!$C$63</f>
        <v>-9990528.4027787279</v>
      </c>
      <c r="F146" s="51">
        <f>F95*CALCULOS!$C$63</f>
        <v>-61956120.222130276</v>
      </c>
      <c r="G146" s="51">
        <f>G95*CALCULOS!$C$63</f>
        <v>-7048432.6155544892</v>
      </c>
      <c r="H146" s="51">
        <f>H95*CALCULOS!$C$63</f>
        <v>-303777641.11600888</v>
      </c>
      <c r="I146" s="51">
        <f>I95*CALCULOS!$C$63</f>
        <v>-97580521.722846597</v>
      </c>
      <c r="J146" s="51">
        <f>J95*CALCULOS!$C$63</f>
        <v>-170247004.47061488</v>
      </c>
      <c r="K146" s="51">
        <f>K95*CALCULOS!$C$63</f>
        <v>-204128476.92626697</v>
      </c>
      <c r="L146" s="51">
        <f>L95*CALCULOS!$C$63</f>
        <v>-316770607.02271014</v>
      </c>
      <c r="M146" s="51">
        <f>M95*CALCULOS!$C$63</f>
        <v>-68501042.468420535</v>
      </c>
      <c r="N146" s="51">
        <f>N95*CALCULOS!$C$63</f>
        <v>-387120904.41590416</v>
      </c>
      <c r="O146" s="51">
        <f>O95*CALCULOS!$C$63</f>
        <v>-708839635.90045977</v>
      </c>
      <c r="P146" s="51">
        <f>P95*CALCULOS!$C$63</f>
        <v>-543489206.72421145</v>
      </c>
      <c r="Q146" s="51">
        <f>Q95*CALCULOS!$C$63</f>
        <v>-418515918.27582949</v>
      </c>
      <c r="R146" s="51">
        <f>R95*CALCULOS!$C$63</f>
        <v>-457854035.6039691</v>
      </c>
      <c r="S146" s="51">
        <f>S95*CALCULOS!$C$63</f>
        <v>-523514039.02892607</v>
      </c>
      <c r="T146" s="51">
        <f>T95*CALCULOS!$C$63</f>
        <v>-786212596.80169833</v>
      </c>
      <c r="U146" s="51">
        <f>U95*CALCULOS!$C$63</f>
        <v>-5083291280.3534317</v>
      </c>
      <c r="V146" s="52"/>
    </row>
    <row r="147" spans="1:22" ht="18" customHeight="1" x14ac:dyDescent="0.25">
      <c r="A147" s="78">
        <f>+casos!AU46</f>
        <v>44</v>
      </c>
      <c r="B147" s="43" t="str">
        <f t="shared" ref="B147:C147" si="89">+B46</f>
        <v>ESS091</v>
      </c>
      <c r="C147" s="43" t="str">
        <f t="shared" si="89"/>
        <v>S</v>
      </c>
      <c r="D147" s="51">
        <f>D96*CALCULOS!$C$63</f>
        <v>-4365419.526889042</v>
      </c>
      <c r="E147" s="51">
        <f>E96*CALCULOS!$C$63</f>
        <v>-9742200.833889259</v>
      </c>
      <c r="F147" s="51">
        <f>F96*CALCULOS!$C$63</f>
        <v>-7787395.7069234699</v>
      </c>
      <c r="G147" s="51">
        <f>G96*CALCULOS!$C$63</f>
        <v>-68001127.641585141</v>
      </c>
      <c r="H147" s="51">
        <f>H96*CALCULOS!$C$63</f>
        <v>-82489458.305037215</v>
      </c>
      <c r="I147" s="51">
        <f>I96*CALCULOS!$C$63</f>
        <v>176154881.32314849</v>
      </c>
      <c r="J147" s="51">
        <f>J96*CALCULOS!$C$63</f>
        <v>77376896.56255509</v>
      </c>
      <c r="K147" s="51">
        <f>K96*CALCULOS!$C$63</f>
        <v>217582967.85442308</v>
      </c>
      <c r="L147" s="51">
        <f>L96*CALCULOS!$C$63</f>
        <v>18573485.691041999</v>
      </c>
      <c r="M147" s="51">
        <f>M96*CALCULOS!$C$63</f>
        <v>-68733271.19583036</v>
      </c>
      <c r="N147" s="51">
        <f>N96*CALCULOS!$C$63</f>
        <v>-199439840.52664295</v>
      </c>
      <c r="O147" s="51">
        <f>O96*CALCULOS!$C$63</f>
        <v>-523794025.2475093</v>
      </c>
      <c r="P147" s="51">
        <f>P96*CALCULOS!$C$63</f>
        <v>-391696401.27698666</v>
      </c>
      <c r="Q147" s="51">
        <f>Q96*CALCULOS!$C$63</f>
        <v>-150562529.7650966</v>
      </c>
      <c r="R147" s="51">
        <f>R96*CALCULOS!$C$63</f>
        <v>-270760209.91948807</v>
      </c>
      <c r="S147" s="51">
        <f>S96*CALCULOS!$C$63</f>
        <v>-208568293.18471518</v>
      </c>
      <c r="T147" s="51">
        <f>T96*CALCULOS!$C$63</f>
        <v>-282506812.67794281</v>
      </c>
      <c r="U147" s="51">
        <f>U96*CALCULOS!$C$63</f>
        <v>-1778758754.3773675</v>
      </c>
      <c r="V147" s="52"/>
    </row>
    <row r="148" spans="1:22" ht="18" customHeight="1" x14ac:dyDescent="0.25">
      <c r="A148" s="78">
        <f>+casos!AU47</f>
        <v>45</v>
      </c>
      <c r="B148" s="43" t="str">
        <f t="shared" ref="B148:C148" si="90">+B47</f>
        <v>ESS118</v>
      </c>
      <c r="C148" s="43" t="str">
        <f t="shared" si="90"/>
        <v>S</v>
      </c>
      <c r="D148" s="51">
        <f>D97*CALCULOS!$C$63</f>
        <v>1570051.5779307599</v>
      </c>
      <c r="E148" s="51">
        <f>E97*CALCULOS!$C$63</f>
        <v>29003713.125246763</v>
      </c>
      <c r="F148" s="51">
        <f>F97*CALCULOS!$C$63</f>
        <v>151935168.80818921</v>
      </c>
      <c r="G148" s="51">
        <f>G97*CALCULOS!$C$63</f>
        <v>-100950994.36379032</v>
      </c>
      <c r="H148" s="51">
        <f>H97*CALCULOS!$C$63</f>
        <v>-102236676.63577452</v>
      </c>
      <c r="I148" s="51">
        <f>I97*CALCULOS!$C$63</f>
        <v>28966322.00790434</v>
      </c>
      <c r="J148" s="51">
        <f>J97*CALCULOS!$C$63</f>
        <v>362512195.49705088</v>
      </c>
      <c r="K148" s="51">
        <f>K97*CALCULOS!$C$63</f>
        <v>137113575.47398615</v>
      </c>
      <c r="L148" s="51">
        <f>L97*CALCULOS!$C$63</f>
        <v>255519311.24733624</v>
      </c>
      <c r="M148" s="51">
        <f>M97*CALCULOS!$C$63</f>
        <v>678967813.6728667</v>
      </c>
      <c r="N148" s="51">
        <f>N97*CALCULOS!$C$63</f>
        <v>241279841.24922323</v>
      </c>
      <c r="O148" s="51">
        <f>O97*CALCULOS!$C$63</f>
        <v>-652576807.51831782</v>
      </c>
      <c r="P148" s="51">
        <f>P97*CALCULOS!$C$63</f>
        <v>-651743799.30682242</v>
      </c>
      <c r="Q148" s="51">
        <f>Q97*CALCULOS!$C$63</f>
        <v>-892866508.65214479</v>
      </c>
      <c r="R148" s="51">
        <f>R97*CALCULOS!$C$63</f>
        <v>-871374064.83471859</v>
      </c>
      <c r="S148" s="51">
        <f>S97*CALCULOS!$C$63</f>
        <v>-863739405.44972491</v>
      </c>
      <c r="T148" s="51">
        <f>T97*CALCULOS!$C$63</f>
        <v>-896694478.43045759</v>
      </c>
      <c r="U148" s="51">
        <f>U97*CALCULOS!$C$63</f>
        <v>-3145314742.5320163</v>
      </c>
      <c r="V148" s="52"/>
    </row>
    <row r="149" spans="1:22" ht="18" customHeight="1" x14ac:dyDescent="0.25">
      <c r="A149" s="78">
        <f>+casos!AU48</f>
        <v>46</v>
      </c>
      <c r="B149" s="43" t="str">
        <f t="shared" ref="B149:C149" si="91">+B48</f>
        <v>ESS133</v>
      </c>
      <c r="C149" s="43" t="str">
        <f t="shared" si="91"/>
        <v>S</v>
      </c>
      <c r="D149" s="51">
        <f>D98*CALCULOS!$C$63</f>
        <v>-5371288.89986997</v>
      </c>
      <c r="E149" s="51">
        <f>E98*CALCULOS!$C$63</f>
        <v>-69785589.810383797</v>
      </c>
      <c r="F149" s="51">
        <f>F98*CALCULOS!$C$63</f>
        <v>-4776791.4256023448</v>
      </c>
      <c r="G149" s="51">
        <f>G98*CALCULOS!$C$63</f>
        <v>-87800802.257507741</v>
      </c>
      <c r="H149" s="51">
        <f>H98*CALCULOS!$C$63</f>
        <v>-12133325.959627343</v>
      </c>
      <c r="I149" s="51">
        <f>I98*CALCULOS!$C$63</f>
        <v>11390966.662326565</v>
      </c>
      <c r="J149" s="51">
        <f>J98*CALCULOS!$C$63</f>
        <v>156347841.02161705</v>
      </c>
      <c r="K149" s="51">
        <f>K98*CALCULOS!$C$63</f>
        <v>21414170.707740419</v>
      </c>
      <c r="L149" s="51">
        <f>L98*CALCULOS!$C$63</f>
        <v>125142307.82363577</v>
      </c>
      <c r="M149" s="51">
        <f>M98*CALCULOS!$C$63</f>
        <v>-294838340.74468189</v>
      </c>
      <c r="N149" s="51">
        <f>N98*CALCULOS!$C$63</f>
        <v>-791029097.30098593</v>
      </c>
      <c r="O149" s="51">
        <f>O98*CALCULOS!$C$63</f>
        <v>-1109338074.0880103</v>
      </c>
      <c r="P149" s="51">
        <f>P98*CALCULOS!$C$63</f>
        <v>-805300625.16847956</v>
      </c>
      <c r="Q149" s="51">
        <f>Q98*CALCULOS!$C$63</f>
        <v>-1278859232.5719311</v>
      </c>
      <c r="R149" s="51">
        <f>R98*CALCULOS!$C$63</f>
        <v>-1280968535.7949271</v>
      </c>
      <c r="S149" s="51">
        <f>S98*CALCULOS!$C$63</f>
        <v>-1165218363.9515538</v>
      </c>
      <c r="T149" s="51">
        <f>T98*CALCULOS!$C$63</f>
        <v>-2259816010.6733065</v>
      </c>
      <c r="U149" s="51">
        <f>U98*CALCULOS!$C$63</f>
        <v>-8850940792.4315472</v>
      </c>
      <c r="V149" s="52"/>
    </row>
    <row r="150" spans="1:22" ht="18" customHeight="1" x14ac:dyDescent="0.25">
      <c r="A150" s="78">
        <f>+casos!AU49</f>
        <v>47</v>
      </c>
      <c r="B150" s="43" t="str">
        <f t="shared" ref="B150:C150" si="92">+B49</f>
        <v>ESS207</v>
      </c>
      <c r="C150" s="43" t="str">
        <f t="shared" si="92"/>
        <v>S</v>
      </c>
      <c r="D150" s="51">
        <f>D99*CALCULOS!$C$63</f>
        <v>1392829.6342835911</v>
      </c>
      <c r="E150" s="51">
        <f>E99*CALCULOS!$C$63</f>
        <v>-47687686.06502974</v>
      </c>
      <c r="F150" s="51">
        <f>F99*CALCULOS!$C$63</f>
        <v>-56030359.060131289</v>
      </c>
      <c r="G150" s="51">
        <f>G99*CALCULOS!$C$63</f>
        <v>-86649678.802861944</v>
      </c>
      <c r="H150" s="51">
        <f>H99*CALCULOS!$C$63</f>
        <v>59399376.543254048</v>
      </c>
      <c r="I150" s="51">
        <f>I99*CALCULOS!$C$63</f>
        <v>-229592967.66210958</v>
      </c>
      <c r="J150" s="51">
        <f>J99*CALCULOS!$C$63</f>
        <v>-177435407.44192788</v>
      </c>
      <c r="K150" s="51">
        <f>K99*CALCULOS!$C$63</f>
        <v>-179434941.68345848</v>
      </c>
      <c r="L150" s="51">
        <f>L99*CALCULOS!$C$63</f>
        <v>-248536983.3088893</v>
      </c>
      <c r="M150" s="51">
        <f>M99*CALCULOS!$C$63</f>
        <v>-471245236.94607913</v>
      </c>
      <c r="N150" s="51">
        <f>N99*CALCULOS!$C$63</f>
        <v>-649469136.30691993</v>
      </c>
      <c r="O150" s="51">
        <f>O99*CALCULOS!$C$63</f>
        <v>-13373443.97539741</v>
      </c>
      <c r="P150" s="51">
        <f>P99*CALCULOS!$C$63</f>
        <v>-168334031.71841633</v>
      </c>
      <c r="Q150" s="51">
        <f>Q99*CALCULOS!$C$63</f>
        <v>-257137669.59081596</v>
      </c>
      <c r="R150" s="51">
        <f>R99*CALCULOS!$C$63</f>
        <v>-392177542.1184715</v>
      </c>
      <c r="S150" s="51">
        <f>S99*CALCULOS!$C$63</f>
        <v>-217043903.01625809</v>
      </c>
      <c r="T150" s="51">
        <f>T99*CALCULOS!$C$63</f>
        <v>400055292.65089595</v>
      </c>
      <c r="U150" s="51">
        <f>U99*CALCULOS!$C$63</f>
        <v>-2733301488.8683319</v>
      </c>
      <c r="V150" s="52"/>
    </row>
    <row r="151" spans="1:22" ht="18" customHeight="1" x14ac:dyDescent="0.25">
      <c r="D151" s="47"/>
    </row>
  </sheetData>
  <sheetProtection password="DCD8" sheet="1" objects="1" scenarios="1" autoFilter="0"/>
  <mergeCells count="3">
    <mergeCell ref="B1:U1"/>
    <mergeCell ref="B51:T51"/>
    <mergeCell ref="B102:U102"/>
  </mergeCells>
  <conditionalFormatting sqref="D104:V150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2"/>
  <sheetViews>
    <sheetView zoomScale="120" zoomScaleNormal="120" workbookViewId="0">
      <selection activeCell="B5" sqref="B5"/>
    </sheetView>
  </sheetViews>
  <sheetFormatPr baseColWidth="10" defaultRowHeight="15" x14ac:dyDescent="0.25"/>
  <cols>
    <col min="1" max="1" width="3" style="53" bestFit="1" customWidth="1"/>
    <col min="2" max="2" width="51.7109375" style="53" customWidth="1"/>
    <col min="3" max="3" width="7.85546875" style="53" customWidth="1"/>
    <col min="4" max="4" width="2" style="53" bestFit="1" customWidth="1"/>
    <col min="5" max="5" width="10.42578125" style="59" customWidth="1"/>
    <col min="6" max="6" width="12.28515625" style="59" customWidth="1"/>
    <col min="7" max="7" width="19.7109375" style="53" customWidth="1"/>
    <col min="8" max="8" width="9.7109375" customWidth="1"/>
  </cols>
  <sheetData>
    <row r="1" spans="1:8" ht="18.75" x14ac:dyDescent="0.3">
      <c r="B1" s="134" t="s">
        <v>166</v>
      </c>
      <c r="C1" s="134"/>
      <c r="D1" s="134"/>
      <c r="E1" s="134"/>
      <c r="F1" s="134"/>
      <c r="G1" s="134"/>
    </row>
    <row r="2" spans="1:8" s="68" customFormat="1" ht="38.25" x14ac:dyDescent="0.25">
      <c r="A2" s="67"/>
      <c r="B2" s="135" t="s">
        <v>0</v>
      </c>
      <c r="C2" s="136" t="s">
        <v>0</v>
      </c>
      <c r="D2" s="136"/>
      <c r="E2" s="137" t="s">
        <v>149</v>
      </c>
      <c r="F2" s="137" t="s">
        <v>150</v>
      </c>
      <c r="G2" s="60" t="s">
        <v>157</v>
      </c>
    </row>
    <row r="3" spans="1:8" s="68" customFormat="1" ht="12.75" x14ac:dyDescent="0.25">
      <c r="A3" s="67"/>
      <c r="B3" s="135"/>
      <c r="C3" s="136"/>
      <c r="D3" s="136"/>
      <c r="E3" s="138"/>
      <c r="F3" s="138"/>
      <c r="G3" s="62">
        <f>SUMIF(G6:G52,"&lt;0")</f>
        <v>-118609593429.47867</v>
      </c>
    </row>
    <row r="4" spans="1:8" s="68" customFormat="1" ht="12.75" x14ac:dyDescent="0.25">
      <c r="A4" s="67"/>
      <c r="B4" s="135"/>
      <c r="C4" s="136"/>
      <c r="D4" s="136"/>
      <c r="E4" s="139"/>
      <c r="F4" s="139"/>
      <c r="G4" s="62">
        <f>SUMIF(G6:G52,"&gt;0")</f>
        <v>118609593429.47865</v>
      </c>
      <c r="H4" s="76"/>
    </row>
    <row r="5" spans="1:8" s="61" customFormat="1" ht="12.75" x14ac:dyDescent="0.2">
      <c r="A5" s="63"/>
      <c r="B5" s="54"/>
      <c r="C5" s="64"/>
      <c r="D5" s="64"/>
      <c r="E5" s="65"/>
      <c r="F5" s="65"/>
      <c r="G5" s="66"/>
    </row>
    <row r="6" spans="1:8" ht="26.25" x14ac:dyDescent="0.25">
      <c r="A6" s="19">
        <f>+casos!AU3</f>
        <v>1</v>
      </c>
      <c r="B6" s="54" t="s">
        <v>110</v>
      </c>
      <c r="C6" s="55" t="str">
        <f>+casos!AV3</f>
        <v>CCF007</v>
      </c>
      <c r="D6" s="55" t="str">
        <f>+casos!AW3</f>
        <v>S</v>
      </c>
      <c r="E6" s="74">
        <f>casos!BO3-DESVIACION!U53</f>
        <v>145.90794885265183</v>
      </c>
      <c r="F6" s="58">
        <f>casos!BO3</f>
        <v>123</v>
      </c>
      <c r="G6" s="56">
        <f>DESVIACION!U104</f>
        <v>-666188351.37885332</v>
      </c>
    </row>
    <row r="7" spans="1:8" x14ac:dyDescent="0.25">
      <c r="A7" s="19">
        <f>+casos!AU4</f>
        <v>2</v>
      </c>
      <c r="B7" s="54" t="s">
        <v>111</v>
      </c>
      <c r="C7" s="55" t="str">
        <f>+casos!AV4</f>
        <v>CCF009</v>
      </c>
      <c r="D7" s="55" t="str">
        <f>+casos!AW4</f>
        <v>S</v>
      </c>
      <c r="E7" s="74">
        <f>casos!BO4-DESVIACION!U54</f>
        <v>88.815894552036255</v>
      </c>
      <c r="F7" s="58">
        <f>casos!BO4</f>
        <v>60</v>
      </c>
      <c r="G7" s="56">
        <f>DESVIACION!U105</f>
        <v>-837997911.05722153</v>
      </c>
      <c r="H7" s="75"/>
    </row>
    <row r="8" spans="1:8" x14ac:dyDescent="0.25">
      <c r="A8" s="19">
        <f>+casos!AU5</f>
        <v>3</v>
      </c>
      <c r="B8" s="54" t="s">
        <v>112</v>
      </c>
      <c r="C8" s="55" t="str">
        <f>+casos!AV5</f>
        <v>CCF015</v>
      </c>
      <c r="D8" s="55" t="str">
        <f>+casos!AW5</f>
        <v>S</v>
      </c>
      <c r="E8" s="74">
        <f>casos!BO5-DESVIACION!U55</f>
        <v>409.61160235701567</v>
      </c>
      <c r="F8" s="58">
        <f>casos!BO5</f>
        <v>218</v>
      </c>
      <c r="G8" s="56">
        <f>DESVIACION!U106</f>
        <v>-5572276169.3046083</v>
      </c>
      <c r="H8" s="75"/>
    </row>
    <row r="9" spans="1:8" x14ac:dyDescent="0.25">
      <c r="A9" s="19">
        <f>+casos!AU6</f>
        <v>4</v>
      </c>
      <c r="B9" s="54" t="s">
        <v>113</v>
      </c>
      <c r="C9" s="55" t="str">
        <f>+casos!AV6</f>
        <v>CCF023</v>
      </c>
      <c r="D9" s="55" t="str">
        <f>+casos!AW6</f>
        <v>S</v>
      </c>
      <c r="E9" s="74">
        <f>casos!BO6-DESVIACION!U56</f>
        <v>85.064234856965712</v>
      </c>
      <c r="F9" s="58">
        <f>casos!BO6</f>
        <v>47</v>
      </c>
      <c r="G9" s="56">
        <f>DESVIACION!U107</f>
        <v>-1106949820.2989056</v>
      </c>
      <c r="H9" s="75"/>
    </row>
    <row r="10" spans="1:8" ht="26.25" x14ac:dyDescent="0.25">
      <c r="A10" s="19">
        <f>+casos!AU7</f>
        <v>5</v>
      </c>
      <c r="B10" s="54" t="s">
        <v>114</v>
      </c>
      <c r="C10" s="55" t="str">
        <f>+casos!AV7</f>
        <v>CCF024</v>
      </c>
      <c r="D10" s="55" t="str">
        <f>+casos!AW7</f>
        <v>S</v>
      </c>
      <c r="E10" s="74">
        <f>casos!BO7-DESVIACION!U57</f>
        <v>363.61722811955451</v>
      </c>
      <c r="F10" s="58">
        <f>casos!BO7</f>
        <v>373</v>
      </c>
      <c r="G10" s="56">
        <f>DESVIACION!U108</f>
        <v>272861327.33242291</v>
      </c>
      <c r="H10" s="75"/>
    </row>
    <row r="11" spans="1:8" x14ac:dyDescent="0.25">
      <c r="A11" s="19">
        <f>+casos!AU8</f>
        <v>6</v>
      </c>
      <c r="B11" s="54" t="s">
        <v>115</v>
      </c>
      <c r="C11" s="55" t="str">
        <f>+casos!AV8</f>
        <v>CCF027</v>
      </c>
      <c r="D11" s="55" t="str">
        <f>+casos!AW8</f>
        <v>S</v>
      </c>
      <c r="E11" s="74">
        <f>casos!BO8-DESVIACION!U58</f>
        <v>130.14825311207377</v>
      </c>
      <c r="F11" s="58">
        <f>casos!BO8</f>
        <v>87</v>
      </c>
      <c r="G11" s="56">
        <f>DESVIACION!U109</f>
        <v>-1254798663.577529</v>
      </c>
      <c r="H11" s="75"/>
    </row>
    <row r="12" spans="1:8" x14ac:dyDescent="0.25">
      <c r="A12" s="19">
        <f>+casos!AU9</f>
        <v>7</v>
      </c>
      <c r="B12" s="54" t="s">
        <v>116</v>
      </c>
      <c r="C12" s="55" t="str">
        <f>+casos!AV9</f>
        <v>CCF033</v>
      </c>
      <c r="D12" s="55" t="str">
        <f>+casos!AW9</f>
        <v>S</v>
      </c>
      <c r="E12" s="74">
        <f>casos!BO9-DESVIACION!U59</f>
        <v>73.958049555077423</v>
      </c>
      <c r="F12" s="58">
        <f>casos!BO9</f>
        <v>59</v>
      </c>
      <c r="G12" s="56">
        <f>DESVIACION!U110</f>
        <v>-434996534.91616201</v>
      </c>
      <c r="H12" s="75"/>
    </row>
    <row r="13" spans="1:8" ht="26.25" x14ac:dyDescent="0.25">
      <c r="A13" s="19">
        <f>+casos!AU10</f>
        <v>8</v>
      </c>
      <c r="B13" s="54" t="s">
        <v>117</v>
      </c>
      <c r="C13" s="55" t="str">
        <f>+casos!AV10</f>
        <v>CCF049</v>
      </c>
      <c r="D13" s="55" t="str">
        <f>+casos!AW10</f>
        <v>S</v>
      </c>
      <c r="E13" s="74">
        <f>casos!BO10-DESVIACION!U60</f>
        <v>81.344525392448872</v>
      </c>
      <c r="F13" s="58">
        <f>casos!BO10</f>
        <v>42</v>
      </c>
      <c r="G13" s="56">
        <f>DESVIACION!U111</f>
        <v>-1144182077.3903451</v>
      </c>
      <c r="H13" s="75"/>
    </row>
    <row r="14" spans="1:8" ht="26.25" x14ac:dyDescent="0.25">
      <c r="A14" s="19">
        <f>+casos!AU11</f>
        <v>9</v>
      </c>
      <c r="B14" s="54" t="s">
        <v>118</v>
      </c>
      <c r="C14" s="55" t="str">
        <f>+casos!AV11</f>
        <v>CCF053</v>
      </c>
      <c r="D14" s="55" t="str">
        <f>+casos!AW11</f>
        <v>S</v>
      </c>
      <c r="E14" s="74">
        <f>casos!BO11-DESVIACION!U61</f>
        <v>89.829739668503905</v>
      </c>
      <c r="F14" s="58">
        <f>casos!BO11</f>
        <v>128</v>
      </c>
      <c r="G14" s="56">
        <f>DESVIACION!U112</f>
        <v>1110033157.7262712</v>
      </c>
      <c r="H14" s="75"/>
    </row>
    <row r="15" spans="1:8" x14ac:dyDescent="0.25">
      <c r="A15" s="19">
        <f>+casos!AU12</f>
        <v>10</v>
      </c>
      <c r="B15" s="54" t="s">
        <v>119</v>
      </c>
      <c r="C15" s="55" t="str">
        <f>+casos!AV12</f>
        <v>CCF055</v>
      </c>
      <c r="D15" s="55" t="str">
        <f>+casos!AW12</f>
        <v>S</v>
      </c>
      <c r="E15" s="74">
        <f>casos!BO12-DESVIACION!U62</f>
        <v>429.5807744595146</v>
      </c>
      <c r="F15" s="58">
        <f>casos!BO12</f>
        <v>208</v>
      </c>
      <c r="G15" s="56">
        <f>DESVIACION!U113</f>
        <v>-6443812660.1345892</v>
      </c>
      <c r="H15" s="75"/>
    </row>
    <row r="16" spans="1:8" x14ac:dyDescent="0.25">
      <c r="A16" s="19">
        <f>+casos!AU13</f>
        <v>11</v>
      </c>
      <c r="B16" s="54" t="s">
        <v>120</v>
      </c>
      <c r="C16" s="55" t="str">
        <f>+casos!AV13</f>
        <v>CCF102</v>
      </c>
      <c r="D16" s="55" t="str">
        <f>+casos!AW13</f>
        <v>S</v>
      </c>
      <c r="E16" s="74">
        <f>casos!BO13-DESVIACION!U63</f>
        <v>78.112660261236499</v>
      </c>
      <c r="F16" s="58">
        <f>casos!BO13</f>
        <v>27</v>
      </c>
      <c r="G16" s="56">
        <f>DESVIACION!U114</f>
        <v>-1486412384.3230445</v>
      </c>
    </row>
    <row r="17" spans="1:8" ht="26.25" x14ac:dyDescent="0.25">
      <c r="A17" s="19">
        <f>+casos!AU14</f>
        <v>12</v>
      </c>
      <c r="B17" s="54" t="s">
        <v>121</v>
      </c>
      <c r="C17" s="55" t="str">
        <f>+casos!AV14</f>
        <v>EAS016</v>
      </c>
      <c r="D17" s="55" t="str">
        <f>+casos!AW14</f>
        <v>C</v>
      </c>
      <c r="E17" s="74">
        <f>casos!BO14-DESVIACION!U64</f>
        <v>15.9346495163574</v>
      </c>
      <c r="F17" s="58">
        <f>casos!BO14</f>
        <v>18</v>
      </c>
      <c r="G17" s="56">
        <f>DESVIACION!U115</f>
        <v>60062663.949858822</v>
      </c>
      <c r="H17" s="75"/>
    </row>
    <row r="18" spans="1:8" ht="26.25" x14ac:dyDescent="0.25">
      <c r="A18" s="19">
        <f>+casos!AU15</f>
        <v>13</v>
      </c>
      <c r="B18" s="54" t="s">
        <v>122</v>
      </c>
      <c r="C18" s="55" t="str">
        <f>+casos!AV15</f>
        <v>EAS027</v>
      </c>
      <c r="D18" s="55" t="str">
        <f>+casos!AW15</f>
        <v>C</v>
      </c>
      <c r="E18" s="74">
        <f>casos!BO15-DESVIACION!U65</f>
        <v>94.007042714204758</v>
      </c>
      <c r="F18" s="58">
        <f>casos!BO15</f>
        <v>128</v>
      </c>
      <c r="G18" s="56">
        <f>DESVIACION!U116</f>
        <v>988552590.12393999</v>
      </c>
    </row>
    <row r="19" spans="1:8" x14ac:dyDescent="0.25">
      <c r="A19" s="19">
        <f>+casos!AU16</f>
        <v>14</v>
      </c>
      <c r="B19" s="54" t="s">
        <v>123</v>
      </c>
      <c r="C19" s="55" t="str">
        <f>+casos!AV16</f>
        <v>EPS001</v>
      </c>
      <c r="D19" s="55" t="str">
        <f>+casos!AW16</f>
        <v>C</v>
      </c>
      <c r="E19" s="74">
        <f>casos!BO16-DESVIACION!U66</f>
        <v>191.3137573720015</v>
      </c>
      <c r="F19" s="58">
        <f>casos!BO16</f>
        <v>184</v>
      </c>
      <c r="G19" s="56">
        <f>DESVIACION!U117</f>
        <v>-212692109.51091304</v>
      </c>
      <c r="H19" s="75"/>
    </row>
    <row r="20" spans="1:8" x14ac:dyDescent="0.25">
      <c r="A20" s="19">
        <f>+casos!AU17</f>
        <v>15</v>
      </c>
      <c r="B20" s="54" t="s">
        <v>124</v>
      </c>
      <c r="C20" s="55" t="str">
        <f>+casos!AV17</f>
        <v>EPS002</v>
      </c>
      <c r="D20" s="55" t="str">
        <f>+casos!AW17</f>
        <v>C</v>
      </c>
      <c r="E20" s="74">
        <f>casos!BO17-DESVIACION!U67</f>
        <v>1402.1605758648784</v>
      </c>
      <c r="F20" s="58">
        <f>casos!BO17</f>
        <v>1439</v>
      </c>
      <c r="G20" s="56">
        <f>DESVIACION!U118</f>
        <v>1071330977.2158834</v>
      </c>
      <c r="H20" s="75"/>
    </row>
    <row r="21" spans="1:8" x14ac:dyDescent="0.25">
      <c r="A21" s="19">
        <f>+casos!AU18</f>
        <v>16</v>
      </c>
      <c r="B21" s="54" t="s">
        <v>161</v>
      </c>
      <c r="C21" s="55" t="str">
        <f>+casos!AV18</f>
        <v>EPS003</v>
      </c>
      <c r="D21" s="55" t="str">
        <f>+casos!AW18</f>
        <v>C</v>
      </c>
      <c r="E21" s="74">
        <f>casos!BO18-DESVIACION!U68</f>
        <v>3564.9061763705595</v>
      </c>
      <c r="F21" s="58">
        <f>casos!BO18</f>
        <v>4030</v>
      </c>
      <c r="G21" s="56">
        <f>DESVIACION!U119</f>
        <v>13525439994.350119</v>
      </c>
    </row>
    <row r="22" spans="1:8" x14ac:dyDescent="0.25">
      <c r="A22" s="19">
        <f>+casos!AU19</f>
        <v>17</v>
      </c>
      <c r="B22" s="54" t="s">
        <v>125</v>
      </c>
      <c r="C22" s="55" t="str">
        <f>+casos!AV19</f>
        <v>EPS005</v>
      </c>
      <c r="D22" s="55" t="str">
        <f>+casos!AW19</f>
        <v>C</v>
      </c>
      <c r="E22" s="74">
        <f>casos!BO19-DESVIACION!U69</f>
        <v>1304.754127164977</v>
      </c>
      <c r="F22" s="58">
        <f>casos!BO19</f>
        <v>1201</v>
      </c>
      <c r="G22" s="56">
        <f>DESVIACION!U120</f>
        <v>-3017284147.497416</v>
      </c>
    </row>
    <row r="23" spans="1:8" x14ac:dyDescent="0.25">
      <c r="A23" s="19">
        <f>+casos!AU20</f>
        <v>18</v>
      </c>
      <c r="B23" s="54" t="s">
        <v>126</v>
      </c>
      <c r="C23" s="55" t="str">
        <f>+casos!AV20</f>
        <v>EPS008</v>
      </c>
      <c r="D23" s="55" t="str">
        <f>+casos!AW20</f>
        <v>C</v>
      </c>
      <c r="E23" s="74">
        <f>casos!BO20-DESVIACION!U70</f>
        <v>877.88489161645487</v>
      </c>
      <c r="F23" s="58">
        <f>casos!BO20</f>
        <v>617</v>
      </c>
      <c r="G23" s="56">
        <f>DESVIACION!U121</f>
        <v>-7586819621.587286</v>
      </c>
    </row>
    <row r="24" spans="1:8" x14ac:dyDescent="0.25">
      <c r="A24" s="19">
        <f>+casos!AU21</f>
        <v>19</v>
      </c>
      <c r="B24" s="54" t="s">
        <v>127</v>
      </c>
      <c r="C24" s="55" t="str">
        <f>+casos!AV21</f>
        <v>EPS010</v>
      </c>
      <c r="D24" s="55" t="str">
        <f>+casos!AW21</f>
        <v>C</v>
      </c>
      <c r="E24" s="74">
        <f>casos!BO21-DESVIACION!U71</f>
        <v>1586.0762707250235</v>
      </c>
      <c r="F24" s="58">
        <f>casos!BO21</f>
        <v>1281</v>
      </c>
      <c r="G24" s="56">
        <f>DESVIACION!U122</f>
        <v>-8871953536.5814819</v>
      </c>
    </row>
    <row r="25" spans="1:8" x14ac:dyDescent="0.25">
      <c r="A25" s="19">
        <f>+casos!AU22</f>
        <v>20</v>
      </c>
      <c r="B25" s="54" t="s">
        <v>128</v>
      </c>
      <c r="C25" s="55" t="str">
        <f>+casos!AV22</f>
        <v>EPS012</v>
      </c>
      <c r="D25" s="55" t="str">
        <f>+casos!AW22</f>
        <v>C</v>
      </c>
      <c r="E25" s="74">
        <f>casos!BO22-DESVIACION!U72</f>
        <v>196.51133896778222</v>
      </c>
      <c r="F25" s="58">
        <f>casos!BO22</f>
        <v>244</v>
      </c>
      <c r="G25" s="56">
        <f>DESVIACION!U123</f>
        <v>1381022500.3440282</v>
      </c>
      <c r="H25" s="75"/>
    </row>
    <row r="26" spans="1:8" x14ac:dyDescent="0.25">
      <c r="A26" s="19">
        <f>+casos!AU23</f>
        <v>21</v>
      </c>
      <c r="B26" s="54" t="s">
        <v>129</v>
      </c>
      <c r="C26" s="55" t="str">
        <f>+casos!AV23</f>
        <v>EPS016</v>
      </c>
      <c r="D26" s="55" t="str">
        <f>+casos!AW23</f>
        <v>C</v>
      </c>
      <c r="E26" s="74">
        <f>casos!BO23-DESVIACION!U73</f>
        <v>2147.2513407818592</v>
      </c>
      <c r="F26" s="58">
        <f>casos!BO23</f>
        <v>2368</v>
      </c>
      <c r="G26" s="56">
        <f>DESVIACION!U124</f>
        <v>6419613833.5886765</v>
      </c>
      <c r="H26" s="75"/>
    </row>
    <row r="27" spans="1:8" x14ac:dyDescent="0.25">
      <c r="A27" s="19">
        <f>+casos!AU24</f>
        <v>22</v>
      </c>
      <c r="B27" s="54" t="s">
        <v>130</v>
      </c>
      <c r="C27" s="55" t="str">
        <f>+casos!AV24</f>
        <v>EPS017</v>
      </c>
      <c r="D27" s="55" t="str">
        <f>+casos!AW24</f>
        <v>C</v>
      </c>
      <c r="E27" s="74">
        <f>casos!BO24-DESVIACION!U74</f>
        <v>1115.42676301401</v>
      </c>
      <c r="F27" s="58">
        <f>casos!BO24</f>
        <v>1120</v>
      </c>
      <c r="G27" s="56">
        <f>DESVIACION!U125</f>
        <v>132994762.1132738</v>
      </c>
      <c r="H27" s="75"/>
    </row>
    <row r="28" spans="1:8" x14ac:dyDescent="0.25">
      <c r="A28" s="19">
        <f>+casos!AU25</f>
        <v>23</v>
      </c>
      <c r="B28" s="54" t="s">
        <v>131</v>
      </c>
      <c r="C28" s="55" t="str">
        <f>+casos!AV25</f>
        <v>EPS018</v>
      </c>
      <c r="D28" s="55" t="str">
        <f>+casos!AW25</f>
        <v>C</v>
      </c>
      <c r="E28" s="74">
        <f>casos!BO25-DESVIACION!U75</f>
        <v>648.38692765177416</v>
      </c>
      <c r="F28" s="58">
        <f>casos!BO25</f>
        <v>822</v>
      </c>
      <c r="G28" s="56">
        <f>DESVIACION!U126</f>
        <v>5048859118.2659893</v>
      </c>
      <c r="H28" s="75"/>
    </row>
    <row r="29" spans="1:8" x14ac:dyDescent="0.25">
      <c r="A29" s="19">
        <f>+casos!AU26</f>
        <v>24</v>
      </c>
      <c r="B29" s="54" t="s">
        <v>132</v>
      </c>
      <c r="C29" s="55" t="str">
        <f>+casos!AV26</f>
        <v>EPS022</v>
      </c>
      <c r="D29" s="55" t="str">
        <f>+casos!AW26</f>
        <v>S</v>
      </c>
      <c r="E29" s="74">
        <f>casos!BO26-DESVIACION!U76</f>
        <v>504.36016597722852</v>
      </c>
      <c r="F29" s="58">
        <f>casos!BO26</f>
        <v>387</v>
      </c>
      <c r="G29" s="56">
        <f>DESVIACION!U127</f>
        <v>-3412962722.8003807</v>
      </c>
    </row>
    <row r="30" spans="1:8" x14ac:dyDescent="0.25">
      <c r="A30" s="19">
        <f>+casos!AU27</f>
        <v>25</v>
      </c>
      <c r="B30" s="54" t="s">
        <v>133</v>
      </c>
      <c r="C30" s="55" t="str">
        <f>+casos!AV27</f>
        <v>EPS023</v>
      </c>
      <c r="D30" s="55" t="str">
        <f>+casos!AW27</f>
        <v>C</v>
      </c>
      <c r="E30" s="74">
        <f>casos!BO27-DESVIACION!U77</f>
        <v>380.08284360147996</v>
      </c>
      <c r="F30" s="58">
        <f>casos!BO27</f>
        <v>332</v>
      </c>
      <c r="G30" s="56">
        <f>DESVIACION!U128</f>
        <v>-1398301983.0589991</v>
      </c>
    </row>
    <row r="31" spans="1:8" ht="26.25" x14ac:dyDescent="0.25">
      <c r="A31" s="19">
        <f>+casos!AU28</f>
        <v>26</v>
      </c>
      <c r="B31" s="57" t="s">
        <v>134</v>
      </c>
      <c r="C31" s="55" t="str">
        <f>+casos!AV28</f>
        <v>EPS025</v>
      </c>
      <c r="D31" s="55" t="str">
        <f>+casos!AW28</f>
        <v>S</v>
      </c>
      <c r="E31" s="74">
        <f>casos!BO28-DESVIACION!U78</f>
        <v>117.95173157390791</v>
      </c>
      <c r="F31" s="58">
        <f>casos!BO28</f>
        <v>86</v>
      </c>
      <c r="G31" s="56">
        <f>DESVIACION!U129</f>
        <v>-929191501.07397318</v>
      </c>
    </row>
    <row r="32" spans="1:8" x14ac:dyDescent="0.25">
      <c r="A32" s="19">
        <f>+casos!AU29</f>
        <v>27</v>
      </c>
      <c r="B32" s="54" t="s">
        <v>164</v>
      </c>
      <c r="C32" s="55" t="str">
        <f>+casos!AV29</f>
        <v>EPS033</v>
      </c>
      <c r="D32" s="55" t="str">
        <f>+casos!AW29</f>
        <v>C</v>
      </c>
      <c r="E32" s="74">
        <f>casos!BO29-DESVIACION!U79</f>
        <v>63.16086495014013</v>
      </c>
      <c r="F32" s="58">
        <f>casos!BO29</f>
        <v>60</v>
      </c>
      <c r="G32" s="56">
        <f>DESVIACION!U130</f>
        <v>-91921429.701520219</v>
      </c>
    </row>
    <row r="33" spans="1:8" x14ac:dyDescent="0.25">
      <c r="A33" s="19">
        <f>+casos!AU30</f>
        <v>28</v>
      </c>
      <c r="B33" s="54" t="s">
        <v>162</v>
      </c>
      <c r="C33" s="55" t="str">
        <f>+casos!AV30</f>
        <v>EPS037</v>
      </c>
      <c r="D33" s="55" t="str">
        <f>+casos!AW30</f>
        <v>C</v>
      </c>
      <c r="E33" s="74">
        <f>casos!BO30-DESVIACION!U80</f>
        <v>3690.7500277274571</v>
      </c>
      <c r="F33" s="58">
        <f>casos!BO30</f>
        <v>6071</v>
      </c>
      <c r="G33" s="56">
        <f>DESVIACION!U131</f>
        <v>69220287468.655045</v>
      </c>
      <c r="H33" s="75"/>
    </row>
    <row r="34" spans="1:8" ht="26.25" x14ac:dyDescent="0.25">
      <c r="A34" s="19">
        <f>+casos!AU31</f>
        <v>29</v>
      </c>
      <c r="B34" s="54" t="s">
        <v>135</v>
      </c>
      <c r="C34" s="55" t="str">
        <f>+casos!AV31</f>
        <v>EPSI01</v>
      </c>
      <c r="D34" s="55" t="str">
        <f>+casos!AW31</f>
        <v>S</v>
      </c>
      <c r="E34" s="74">
        <f>casos!BO31-DESVIACION!U81</f>
        <v>87.843628913739551</v>
      </c>
      <c r="F34" s="58">
        <f>casos!BO31</f>
        <v>19</v>
      </c>
      <c r="G34" s="56">
        <f>DESVIACION!U132</f>
        <v>-2002048456.8033512</v>
      </c>
    </row>
    <row r="35" spans="1:8" ht="39" x14ac:dyDescent="0.25">
      <c r="A35" s="19">
        <f>+casos!AU32</f>
        <v>30</v>
      </c>
      <c r="B35" s="54" t="s">
        <v>136</v>
      </c>
      <c r="C35" s="55" t="str">
        <f>+casos!AV32</f>
        <v>EPSI02</v>
      </c>
      <c r="D35" s="55" t="str">
        <f>+casos!AW32</f>
        <v>S</v>
      </c>
      <c r="E35" s="74">
        <f>casos!BO32-DESVIACION!U82</f>
        <v>131.21164703396755</v>
      </c>
      <c r="F35" s="58">
        <f>casos!BO32</f>
        <v>90</v>
      </c>
      <c r="G35" s="56">
        <f>DESVIACION!U133</f>
        <v>-1198480028.5595138</v>
      </c>
    </row>
    <row r="36" spans="1:8" x14ac:dyDescent="0.25">
      <c r="A36" s="19">
        <f>+casos!AU33</f>
        <v>31</v>
      </c>
      <c r="B36" s="54" t="s">
        <v>137</v>
      </c>
      <c r="C36" s="55" t="str">
        <f>+casos!AV33</f>
        <v>EPSI03</v>
      </c>
      <c r="D36" s="55" t="str">
        <f>+casos!AW33</f>
        <v>S</v>
      </c>
      <c r="E36" s="74">
        <f>casos!BO33-DESVIACION!U83</f>
        <v>260.59310684374054</v>
      </c>
      <c r="F36" s="58">
        <f>casos!BO33</f>
        <v>165</v>
      </c>
      <c r="G36" s="56">
        <f>DESVIACION!U134</f>
        <v>-2779952699.4335032</v>
      </c>
    </row>
    <row r="37" spans="1:8" x14ac:dyDescent="0.25">
      <c r="A37" s="19">
        <f>+casos!AU34</f>
        <v>32</v>
      </c>
      <c r="B37" s="57" t="s">
        <v>138</v>
      </c>
      <c r="C37" s="55" t="str">
        <f>+casos!AV34</f>
        <v>EPSI04</v>
      </c>
      <c r="D37" s="55" t="str">
        <f>+casos!AW34</f>
        <v>S</v>
      </c>
      <c r="E37" s="74">
        <f>casos!BO34-DESVIACION!U84</f>
        <v>71.167685060286985</v>
      </c>
      <c r="F37" s="58">
        <f>casos!BO34</f>
        <v>25</v>
      </c>
      <c r="G37" s="56">
        <f>DESVIACION!U135</f>
        <v>-1342607066.0067117</v>
      </c>
      <c r="H37" s="75"/>
    </row>
    <row r="38" spans="1:8" x14ac:dyDescent="0.25">
      <c r="A38" s="19">
        <f>+casos!AU35</f>
        <v>33</v>
      </c>
      <c r="B38" s="54" t="s">
        <v>139</v>
      </c>
      <c r="C38" s="55" t="str">
        <f>+casos!AV35</f>
        <v>EPSI05</v>
      </c>
      <c r="D38" s="55" t="str">
        <f>+casos!AW35</f>
        <v>S</v>
      </c>
      <c r="E38" s="74">
        <f>casos!BO35-DESVIACION!U85</f>
        <v>178.06963216054078</v>
      </c>
      <c r="F38" s="58">
        <f>casos!BO35</f>
        <v>80</v>
      </c>
      <c r="G38" s="56">
        <f>DESVIACION!U136</f>
        <v>-2851972779.8239026</v>
      </c>
      <c r="H38" s="75"/>
    </row>
    <row r="39" spans="1:8" x14ac:dyDescent="0.25">
      <c r="A39" s="19">
        <f>+casos!AU36</f>
        <v>34</v>
      </c>
      <c r="B39" s="54" t="s">
        <v>140</v>
      </c>
      <c r="C39" s="55" t="str">
        <f>+casos!AV36</f>
        <v>EPSI06</v>
      </c>
      <c r="D39" s="55" t="str">
        <f>+casos!AW36</f>
        <v>S</v>
      </c>
      <c r="E39" s="74">
        <f>casos!BO36-DESVIACION!U86</f>
        <v>47.532813687882161</v>
      </c>
      <c r="F39" s="58">
        <f>casos!BO36</f>
        <v>30</v>
      </c>
      <c r="G39" s="56">
        <f>DESVIACION!U137</f>
        <v>-509873508.13866991</v>
      </c>
    </row>
    <row r="40" spans="1:8" x14ac:dyDescent="0.25">
      <c r="A40" s="19">
        <f>+casos!AU37</f>
        <v>35</v>
      </c>
      <c r="B40" s="54" t="s">
        <v>163</v>
      </c>
      <c r="C40" s="55" t="str">
        <f>+casos!AV37</f>
        <v>EPSS03</v>
      </c>
      <c r="D40" s="55" t="str">
        <f>+casos!AW37</f>
        <v>S</v>
      </c>
      <c r="E40" s="74">
        <f>casos!BO37-DESVIACION!U87</f>
        <v>925.23019143350803</v>
      </c>
      <c r="F40" s="58">
        <f>casos!BO37</f>
        <v>768</v>
      </c>
      <c r="G40" s="56">
        <f>DESVIACION!U138</f>
        <v>-4572426920.0969906</v>
      </c>
    </row>
    <row r="41" spans="1:8" x14ac:dyDescent="0.25">
      <c r="A41" s="19">
        <f>+casos!AU38</f>
        <v>36</v>
      </c>
      <c r="B41" s="54" t="s">
        <v>165</v>
      </c>
      <c r="C41" s="55" t="str">
        <f>+casos!AV38</f>
        <v>EPSS33</v>
      </c>
      <c r="D41" s="55" t="str">
        <f>+casos!AW38</f>
        <v>S</v>
      </c>
      <c r="E41" s="74">
        <f>casos!BO38-DESVIACION!U88</f>
        <v>911.20233715125369</v>
      </c>
      <c r="F41" s="58">
        <f>casos!BO38</f>
        <v>678</v>
      </c>
      <c r="G41" s="56">
        <f>DESVIACION!U139</f>
        <v>-6781780486.9293242</v>
      </c>
      <c r="H41" s="75"/>
    </row>
    <row r="42" spans="1:8" x14ac:dyDescent="0.25">
      <c r="A42" s="19">
        <f>+casos!AU39</f>
        <v>37</v>
      </c>
      <c r="B42" s="54" t="s">
        <v>152</v>
      </c>
      <c r="C42" s="55" t="str">
        <f>+casos!AV39</f>
        <v>EPSS34</v>
      </c>
      <c r="D42" s="55" t="str">
        <f>+casos!AW39</f>
        <v>S</v>
      </c>
      <c r="E42" s="74">
        <f>casos!BO39-DESVIACION!U89</f>
        <v>980.92796683739618</v>
      </c>
      <c r="F42" s="58">
        <f>casos!BO39</f>
        <v>1269</v>
      </c>
      <c r="G42" s="56">
        <f>DESVIACION!U140</f>
        <v>8377451603.6049976</v>
      </c>
      <c r="H42" s="75"/>
    </row>
    <row r="43" spans="1:8" x14ac:dyDescent="0.25">
      <c r="A43" s="19">
        <f>+casos!AU40</f>
        <v>38</v>
      </c>
      <c r="B43" s="57" t="s">
        <v>156</v>
      </c>
      <c r="C43" s="55" t="str">
        <f>+casos!AV40</f>
        <v>EPSS40</v>
      </c>
      <c r="D43" s="55" t="str">
        <f>+casos!AW40</f>
        <v>S</v>
      </c>
      <c r="E43" s="74">
        <f>casos!BO40-DESVIACION!U90</f>
        <v>1345.7102024267251</v>
      </c>
      <c r="F43" s="58">
        <f>casos!BO40</f>
        <v>1724</v>
      </c>
      <c r="G43" s="56">
        <f>DESVIACION!U141</f>
        <v>11001083432.208162</v>
      </c>
      <c r="H43" s="75"/>
    </row>
    <row r="44" spans="1:8" x14ac:dyDescent="0.25">
      <c r="A44" s="19">
        <f>+casos!AU41</f>
        <v>39</v>
      </c>
      <c r="B44" s="54" t="s">
        <v>160</v>
      </c>
      <c r="C44" s="55" t="str">
        <f>+casos!AV41</f>
        <v>EPSS41</v>
      </c>
      <c r="D44" s="55" t="str">
        <f>+casos!AW41</f>
        <v>S</v>
      </c>
      <c r="E44" s="74">
        <f>casos!BO41-DESVIACION!U91</f>
        <v>644.06508239915252</v>
      </c>
      <c r="F44" s="58">
        <f>casos!BO41</f>
        <v>435</v>
      </c>
      <c r="G44" s="56">
        <f>DESVIACION!U142</f>
        <v>-6079842567.7579927</v>
      </c>
      <c r="H44" s="75"/>
    </row>
    <row r="45" spans="1:8" ht="26.25" x14ac:dyDescent="0.25">
      <c r="A45" s="19">
        <f>+casos!AU42</f>
        <v>40</v>
      </c>
      <c r="B45" s="54" t="s">
        <v>141</v>
      </c>
      <c r="C45" s="55" t="str">
        <f>+casos!AV42</f>
        <v>ESS002</v>
      </c>
      <c r="D45" s="55" t="str">
        <f>+casos!AW42</f>
        <v>S</v>
      </c>
      <c r="E45" s="74">
        <f>casos!BO42-DESVIACION!U92</f>
        <v>329.48169937545407</v>
      </c>
      <c r="F45" s="58">
        <f>casos!BO42</f>
        <v>173</v>
      </c>
      <c r="G45" s="56">
        <f>DESVIACION!U143</f>
        <v>-4550659947.7075176</v>
      </c>
    </row>
    <row r="46" spans="1:8" ht="26.25" x14ac:dyDescent="0.25">
      <c r="A46" s="19">
        <f>+casos!AU43</f>
        <v>41</v>
      </c>
      <c r="B46" s="54" t="s">
        <v>142</v>
      </c>
      <c r="C46" s="55" t="str">
        <f>+casos!AV43</f>
        <v>ESS024</v>
      </c>
      <c r="D46" s="55" t="str">
        <f>+casos!AW43</f>
        <v>S</v>
      </c>
      <c r="E46" s="74">
        <f>casos!BO43-DESVIACION!U93</f>
        <v>1324.5650528233778</v>
      </c>
      <c r="F46" s="58">
        <f>casos!BO43</f>
        <v>956</v>
      </c>
      <c r="G46" s="56">
        <f>DESVIACION!U144</f>
        <v>-10718277157.661934</v>
      </c>
      <c r="H46" s="75"/>
    </row>
    <row r="47" spans="1:8" x14ac:dyDescent="0.25">
      <c r="A47" s="19">
        <f>+casos!AU44</f>
        <v>42</v>
      </c>
      <c r="B47" s="54" t="s">
        <v>143</v>
      </c>
      <c r="C47" s="55" t="str">
        <f>+casos!AV44</f>
        <v>ESS062</v>
      </c>
      <c r="D47" s="55" t="str">
        <f>+casos!AW44</f>
        <v>S</v>
      </c>
      <c r="E47" s="74">
        <f>casos!BO44-DESVIACION!U94</f>
        <v>1377.026705585529</v>
      </c>
      <c r="F47" s="58">
        <f>casos!BO44</f>
        <v>1062</v>
      </c>
      <c r="G47" s="56">
        <f>DESVIACION!U145</f>
        <v>-9161323127.8033295</v>
      </c>
      <c r="H47" s="75"/>
    </row>
    <row r="48" spans="1:8" x14ac:dyDescent="0.25">
      <c r="A48" s="19">
        <f>+casos!AU45</f>
        <v>43</v>
      </c>
      <c r="B48" s="54" t="s">
        <v>144</v>
      </c>
      <c r="C48" s="55" t="str">
        <f>+casos!AV45</f>
        <v>ESS076</v>
      </c>
      <c r="D48" s="55" t="str">
        <f>+casos!AW45</f>
        <v>S</v>
      </c>
      <c r="E48" s="74">
        <f>casos!BO45-DESVIACION!U95</f>
        <v>620.79707715160134</v>
      </c>
      <c r="F48" s="58">
        <f>casos!BO45</f>
        <v>446</v>
      </c>
      <c r="G48" s="56">
        <f>DESVIACION!U146</f>
        <v>-5083291280.3534317</v>
      </c>
      <c r="H48" s="75"/>
    </row>
    <row r="49" spans="1:8" x14ac:dyDescent="0.25">
      <c r="A49" s="19">
        <f>+casos!AU46</f>
        <v>44</v>
      </c>
      <c r="B49" s="57" t="s">
        <v>145</v>
      </c>
      <c r="C49" s="55" t="str">
        <f>+casos!AV46</f>
        <v>ESS091</v>
      </c>
      <c r="D49" s="55" t="str">
        <f>+casos!AW46</f>
        <v>S</v>
      </c>
      <c r="E49" s="74">
        <f>casos!BO46-DESVIACION!U96</f>
        <v>254.16545640905494</v>
      </c>
      <c r="F49" s="58">
        <f>casos!BO46</f>
        <v>193</v>
      </c>
      <c r="G49" s="56">
        <f>DESVIACION!U147</f>
        <v>-1778758754.3773675</v>
      </c>
      <c r="H49" s="75"/>
    </row>
    <row r="50" spans="1:8" ht="26.25" x14ac:dyDescent="0.25">
      <c r="A50" s="19">
        <f>+casos!AU47</f>
        <v>45</v>
      </c>
      <c r="B50" s="54" t="s">
        <v>146</v>
      </c>
      <c r="C50" s="55" t="str">
        <f>+casos!AV47</f>
        <v>ESS118</v>
      </c>
      <c r="D50" s="55" t="str">
        <f>+casos!AW47</f>
        <v>S</v>
      </c>
      <c r="E50" s="74">
        <f>casos!BO47-DESVIACION!U97</f>
        <v>1372.1566633494613</v>
      </c>
      <c r="F50" s="58">
        <f>casos!BO47</f>
        <v>1264</v>
      </c>
      <c r="G50" s="56">
        <f>DESVIACION!U148</f>
        <v>-3145314742.5320163</v>
      </c>
      <c r="H50" s="75"/>
    </row>
    <row r="51" spans="1:8" x14ac:dyDescent="0.25">
      <c r="A51" s="19">
        <f>+casos!AU48</f>
        <v>46</v>
      </c>
      <c r="B51" s="57" t="s">
        <v>147</v>
      </c>
      <c r="C51" s="55" t="str">
        <f>+casos!AV48</f>
        <v>ESS133</v>
      </c>
      <c r="D51" s="55" t="str">
        <f>+casos!AW48</f>
        <v>S</v>
      </c>
      <c r="E51" s="74">
        <f>casos!BO48-DESVIACION!U98</f>
        <v>1336.3537140077765</v>
      </c>
      <c r="F51" s="58">
        <f>casos!BO48</f>
        <v>1032</v>
      </c>
      <c r="G51" s="56">
        <f>DESVIACION!U149</f>
        <v>-8850940792.4315472</v>
      </c>
      <c r="H51" s="75"/>
    </row>
    <row r="52" spans="1:8" x14ac:dyDescent="0.25">
      <c r="A52" s="19">
        <f>+casos!AU49</f>
        <v>47</v>
      </c>
      <c r="B52" s="57" t="s">
        <v>148</v>
      </c>
      <c r="C52" s="55" t="str">
        <f>+casos!AV49</f>
        <v>ESS207</v>
      </c>
      <c r="D52" s="55" t="str">
        <f>+casos!AW49</f>
        <v>S</v>
      </c>
      <c r="E52" s="74">
        <f>casos!BO49-DESVIACION!U99</f>
        <v>871.98893057237626</v>
      </c>
      <c r="F52" s="58">
        <f>casos!BO49</f>
        <v>778</v>
      </c>
      <c r="G52" s="56">
        <f>DESVIACION!U150</f>
        <v>-2733301488.8683319</v>
      </c>
      <c r="H52" s="75"/>
    </row>
  </sheetData>
  <sheetProtection password="DCD8" sheet="1" objects="1" scenarios="1" autoFilter="0"/>
  <autoFilter ref="B5:G5"/>
  <mergeCells count="5">
    <mergeCell ref="B1:G1"/>
    <mergeCell ref="B2:B4"/>
    <mergeCell ref="C2:D4"/>
    <mergeCell ref="E2:E4"/>
    <mergeCell ref="F2:F4"/>
  </mergeCells>
  <conditionalFormatting sqref="G3:G4">
    <cfRule type="cellIs" dxfId="0" priority="3" stopIfTrue="1" operator="lessThan">
      <formula>0</formula>
    </cfRule>
  </conditionalFormatting>
  <pageMargins left="0.7" right="0.7" top="0.75" bottom="0.75" header="0.3" footer="0.3"/>
  <pageSetup paperSize="123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casos</vt:lpstr>
      <vt:lpstr>BDUA</vt:lpstr>
      <vt:lpstr>CALCULOS</vt:lpstr>
      <vt:lpstr>DESVIACION</vt:lpstr>
      <vt:lpstr>NETO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 de Alto Costo</dc:creator>
  <cp:lastModifiedBy>Luis Alberto Soler</cp:lastModifiedBy>
  <cp:lastPrinted>2013-08-29T22:32:20Z</cp:lastPrinted>
  <dcterms:created xsi:type="dcterms:W3CDTF">2011-12-06T16:37:45Z</dcterms:created>
  <dcterms:modified xsi:type="dcterms:W3CDTF">2017-02-09T02:04:16Z</dcterms:modified>
</cp:coreProperties>
</file>